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thachandra/Desktop/Data Analyst Course/Excel Learning/"/>
    </mc:Choice>
  </mc:AlternateContent>
  <xr:revisionPtr revIDLastSave="0" documentId="13_ncr:1_{7C258E76-6C21-4848-8308-BEF6DE1EA6EB}" xr6:coauthVersionLast="47" xr6:coauthVersionMax="47" xr10:uidLastSave="{00000000-0000-0000-0000-000000000000}"/>
  <bookViews>
    <workbookView xWindow="780" yWindow="1000" windowWidth="27640" windowHeight="15920" xr2:uid="{C6187C6B-4C88-2342-B53E-F1B390AE1DBE}"/>
  </bookViews>
  <sheets>
    <sheet name="Max-Min" sheetId="1" r:id="rId1"/>
    <sheet name="IF-IFS" sheetId="2" r:id="rId2"/>
    <sheet name="LEN" sheetId="3" r:id="rId3"/>
    <sheet name="LeftRight" sheetId="4" r:id="rId4"/>
    <sheet name="DateToText" sheetId="5" r:id="rId5"/>
    <sheet name="TRIM" sheetId="6" r:id="rId6"/>
    <sheet name="Concatenate" sheetId="8" r:id="rId7"/>
    <sheet name="Substitute" sheetId="7" r:id="rId8"/>
    <sheet name="SUM-SUMIF" sheetId="9" r:id="rId9"/>
    <sheet name="COUNT-COUNTIF" sheetId="10" r:id="rId10"/>
    <sheet name="DAYS-NETWORKDAYS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1" l="1"/>
  <c r="K4" i="11"/>
  <c r="K5" i="11"/>
  <c r="K6" i="11"/>
  <c r="K7" i="11"/>
  <c r="K8" i="11"/>
  <c r="K9" i="11"/>
  <c r="K10" i="11"/>
  <c r="K2" i="11"/>
  <c r="J3" i="11"/>
  <c r="J4" i="11"/>
  <c r="J5" i="11"/>
  <c r="J6" i="11"/>
  <c r="J7" i="11"/>
  <c r="J8" i="11"/>
  <c r="J9" i="11"/>
  <c r="J10" i="11"/>
  <c r="J2" i="11"/>
  <c r="L2" i="10"/>
  <c r="K2" i="10"/>
  <c r="J2" i="10"/>
  <c r="L2" i="9"/>
  <c r="K2" i="9"/>
  <c r="J2" i="9"/>
  <c r="K2" i="7" a="1"/>
  <c r="K2" i="7" s="1"/>
  <c r="J2" i="7" a="1"/>
  <c r="J2" i="7" s="1"/>
  <c r="L2" i="7" a="1"/>
  <c r="L2" i="7" s="1"/>
  <c r="K3" i="8"/>
  <c r="K4" i="8"/>
  <c r="K5" i="8"/>
  <c r="K6" i="8"/>
  <c r="K7" i="8"/>
  <c r="K8" i="8"/>
  <c r="K9" i="8"/>
  <c r="K10" i="8"/>
  <c r="K2" i="8"/>
  <c r="J3" i="8"/>
  <c r="J4" i="8"/>
  <c r="J5" i="8"/>
  <c r="J6" i="8"/>
  <c r="J7" i="8"/>
  <c r="J8" i="8"/>
  <c r="J9" i="8"/>
  <c r="J10" i="8"/>
  <c r="J2" i="8"/>
  <c r="J2" i="6" a="1"/>
  <c r="J2" i="6" s="1"/>
  <c r="J2" i="5" a="1"/>
  <c r="J2" i="5" s="1"/>
  <c r="L2" i="4" a="1"/>
  <c r="L2" i="4" s="1"/>
  <c r="K2" i="4" a="1"/>
  <c r="K2" i="4" s="1"/>
  <c r="J2" i="3" a="1"/>
  <c r="J2" i="3" s="1"/>
  <c r="K2" i="2" a="1"/>
  <c r="K2" i="2" s="1"/>
  <c r="J2" i="2" a="1"/>
  <c r="J2" i="2" s="1"/>
  <c r="K3" i="1"/>
  <c r="J3" i="1"/>
  <c r="K2" i="1"/>
  <c r="J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<sst xmlns="http://schemas.openxmlformats.org/spreadsheetml/2006/main" count="607" uniqueCount="108">
  <si>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</si>
  <si>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</si>
  <si>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</si>
  <si>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</si>
  <si>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</si>
  <si>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</si>
  <si>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</si>
  <si>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</si>
  <si>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</si>
  <si>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Max</t>
  </si>
  <si>
    <t>Min</t>
  </si>
  <si>
    <t>Jim</t>
  </si>
  <si>
    <t>Halpert</t>
  </si>
  <si>
    <t>Male</t>
  </si>
  <si>
    <t>Salesman</t>
  </si>
  <si>
    <t>Pam</t>
  </si>
  <si>
    <t>Beasley</t>
  </si>
  <si>
    <t>Female</t>
  </si>
  <si>
    <t>Receptionist</t>
  </si>
  <si>
    <t>Dwight</t>
  </si>
  <si>
    <t>Schrute</t>
  </si>
  <si>
    <t>Angela</t>
  </si>
  <si>
    <t>Martin</t>
  </si>
  <si>
    <t>Accountant</t>
  </si>
  <si>
    <t>Toby</t>
  </si>
  <si>
    <t>Flenderson</t>
  </si>
  <si>
    <t>HR</t>
  </si>
  <si>
    <t>Michael</t>
  </si>
  <si>
    <t>Scott</t>
  </si>
  <si>
    <t>Regional Manager</t>
  </si>
  <si>
    <t>Meredith</t>
  </si>
  <si>
    <t>Palmer</t>
  </si>
  <si>
    <t>Supplier Relations</t>
  </si>
  <si>
    <t>Stanley</t>
  </si>
  <si>
    <t>Hudson</t>
  </si>
  <si>
    <t>Kevin</t>
  </si>
  <si>
    <t>Malone</t>
  </si>
  <si>
    <t>IF</t>
  </si>
  <si>
    <t>IFS</t>
  </si>
  <si>
    <t>LEN(B2)</t>
  </si>
  <si>
    <t>Can be used to see difference between 100s and thousands. Can find bad Social Security numbers if they're 10 digits instead of 9</t>
  </si>
  <si>
    <t>Email</t>
  </si>
  <si>
    <t>Left</t>
  </si>
  <si>
    <t>Right</t>
  </si>
  <si>
    <t>Jim.Halpert@DunderMifflin.com</t>
  </si>
  <si>
    <t>Pam.Beasley@DunderMifflin.com</t>
  </si>
  <si>
    <t>Dwight.Schrute@AOL.com</t>
  </si>
  <si>
    <t>Angela.Martin@DunderMifflin.com</t>
  </si>
  <si>
    <t>8/30/2017</t>
  </si>
  <si>
    <t>Toby.Flenderson@DunderMifflinCorporate.com</t>
  </si>
  <si>
    <t>Michael.Scott@DunderMifflin.com</t>
  </si>
  <si>
    <t>Meredith.Palmer@Yahoo.com</t>
  </si>
  <si>
    <t>4/22/2015</t>
  </si>
  <si>
    <t>Stanley.Hudson@gmail.com</t>
  </si>
  <si>
    <t>Kevin.Malone@DunderMifflin.com</t>
  </si>
  <si>
    <t>TEXT(H2,"dd/mm/yyyy")</t>
  </si>
  <si>
    <t>TRIM(C2)</t>
  </si>
  <si>
    <t>It just removes unwanted spaces on both sides</t>
  </si>
  <si>
    <t xml:space="preserve">Flenderson    </t>
  </si>
  <si>
    <t xml:space="preserve">   Scott</t>
  </si>
  <si>
    <t xml:space="preserve">  Hudson</t>
  </si>
  <si>
    <t xml:space="preserve">Malone </t>
  </si>
  <si>
    <t>with 1 instance</t>
  </si>
  <si>
    <t>with 2 instances</t>
  </si>
  <si>
    <t>with NO instances</t>
  </si>
  <si>
    <t>2/11/2001</t>
  </si>
  <si>
    <t>2/11/2002</t>
  </si>
  <si>
    <t>2/11/2003</t>
  </si>
  <si>
    <t>2/11/2004</t>
  </si>
  <si>
    <t>2/11/2005</t>
  </si>
  <si>
    <t>2/11/2006</t>
  </si>
  <si>
    <t>2/11/2007</t>
  </si>
  <si>
    <t>2/11/2008</t>
  </si>
  <si>
    <t>2/11/2009</t>
  </si>
  <si>
    <t>7/04/2000</t>
  </si>
  <si>
    <t>1/05/2000</t>
  </si>
  <si>
    <t>5/06/2001</t>
  </si>
  <si>
    <t>5/06/2002</t>
  </si>
  <si>
    <t>11/08/2003</t>
  </si>
  <si>
    <t>6/09/2002</t>
  </si>
  <si>
    <t>8/10/2003</t>
  </si>
  <si>
    <t>CONCATENATE(B2," ",C2)</t>
  </si>
  <si>
    <t xml:space="preserve"> </t>
  </si>
  <si>
    <t>Concatenate</t>
  </si>
  <si>
    <t>2-04-2002</t>
  </si>
  <si>
    <t>3-09-2008</t>
  </si>
  <si>
    <t>10/03/1999</t>
  </si>
  <si>
    <t>10/10/2015</t>
  </si>
  <si>
    <t>9/08/2017</t>
  </si>
  <si>
    <t>9/11/2013</t>
  </si>
  <si>
    <t>4-12-2006</t>
  </si>
  <si>
    <t>2-06-2018</t>
  </si>
  <si>
    <t>4/22/2016</t>
  </si>
  <si>
    <t>8/10/2010</t>
  </si>
  <si>
    <t>10/12/2001</t>
  </si>
  <si>
    <t>11/07/2019</t>
  </si>
  <si>
    <t>5/11/2002</t>
  </si>
  <si>
    <t>6/09/2016</t>
  </si>
  <si>
    <t>SUM</t>
  </si>
  <si>
    <t>SUMIF</t>
  </si>
  <si>
    <t>SUMIFS</t>
  </si>
  <si>
    <t>COUNT</t>
  </si>
  <si>
    <t>COUNTIF</t>
  </si>
  <si>
    <t>COUNTIFS</t>
  </si>
  <si>
    <t>DAYS</t>
  </si>
  <si>
    <t>NETWORKDAYS</t>
  </si>
  <si>
    <t>22/04/2015</t>
  </si>
  <si>
    <t>22/04/2016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</si>
</sst>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sz val="8"/>
      <name val="Aptos Narrow"/>
      <family val="2"/>
      <scheme val="minor"/>
    </font>
    <font>
      <sz val="10"/>
      <color rgb="FF111111"/>
      <name val="Arial Unicode MS"/>
      <family val="2"/>
    </font>
    <font>
      <sz val="12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0" fontId="1" fillId="0" borderId="0" xfId="0" applyNumberFormat="1" applyFont="1"/>
    <xf numFmtId="49" fontId="1" fillId="0" borderId="0" xfId="0" applyNumberFormat="1" applyFont="1"/>
    <xf numFmtId="49" fontId="0" fillId="0" borderId="0" xfId="0" applyNumberFormat="1"/>
    <xf numFmtId="0" fontId="3" fillId="0" borderId="0" xfId="0" applyFont="1"/>
    <xf numFmtId="0" fontId="1" fillId="2" borderId="0" xfId="0" applyFont="1" applyFill="1"/>
    <xf numFmtId="0" fontId="4" fillId="0" borderId="0" xfId="0" applyFont="1"/>
    <xf numFmtId="14" fontId="4" fillId="0" borderId="0" xfId="0" applyNumberFormat="1" applyFont="1"/>
    <xf numFmtId="0" fontId="0" fillId="0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F2AD9-C5E0-3548-BB39-7D3B9745E912}">
  <dimension ref="A1:K10"/>
  <sheetViews>
    <sheetView tabSelected="1" workbookViewId="0">
      <selection activeCell="F20" sqref="F20"/>
    </sheetView>
  </sheetViews>
  <sheetFormatPr baseColWidth="10" defaultRowHeight="16" x14ac:dyDescent="0.2"/>
  <sheetData>
    <row r="1" spans="1:11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</row>
    <row r="2" spans="1:11" x14ac:dyDescent="0.2">
      <c r="A2" s="1">
        <v>1001</v>
      </c>
      <c r="B2" s="1" t="s">
        <v>11</v>
      </c>
      <c r="C2" s="1" t="s">
        <v>12</v>
      </c>
      <c r="D2" s="1">
        <v>30</v>
      </c>
      <c r="E2" s="1" t="s">
        <v>13</v>
      </c>
      <c r="F2" s="1" t="s">
        <v>14</v>
      </c>
      <c r="G2" s="1">
        <v>45000</v>
      </c>
      <c r="H2" s="3">
        <v>37197</v>
      </c>
      <c r="I2" s="3">
        <v>42253</v>
      </c>
      <c r="J2" s="3">
        <f>MAX(H2:H10)</f>
        <v>37933</v>
      </c>
      <c r="K2" s="3">
        <f>MIN(H2:H10)</f>
        <v>35040</v>
      </c>
    </row>
    <row r="3" spans="1:11" x14ac:dyDescent="0.2">
      <c r="A3" s="1">
        <v>1002</v>
      </c>
      <c r="B3" s="1" t="s">
        <v>15</v>
      </c>
      <c r="C3" s="1" t="s">
        <v>16</v>
      </c>
      <c r="D3" s="1">
        <v>30</v>
      </c>
      <c r="E3" s="1" t="s">
        <v>17</v>
      </c>
      <c r="F3" s="1" t="s">
        <v>18</v>
      </c>
      <c r="G3" s="1">
        <v>36000</v>
      </c>
      <c r="H3" s="3">
        <v>36436</v>
      </c>
      <c r="I3" s="3">
        <v>42287</v>
      </c>
      <c r="J3" s="1">
        <f>MAX(G2:G10)</f>
        <v>65000</v>
      </c>
      <c r="K3" s="1">
        <f>MIN(G2:G10)</f>
        <v>36000</v>
      </c>
    </row>
    <row r="4" spans="1:11" x14ac:dyDescent="0.2">
      <c r="A4" s="1">
        <v>1003</v>
      </c>
      <c r="B4" s="1" t="s">
        <v>19</v>
      </c>
      <c r="C4" s="1" t="s">
        <v>20</v>
      </c>
      <c r="D4" s="1">
        <v>29</v>
      </c>
      <c r="E4" s="1" t="s">
        <v>13</v>
      </c>
      <c r="F4" s="1" t="s">
        <v>14</v>
      </c>
      <c r="G4" s="1">
        <v>63000</v>
      </c>
      <c r="H4" s="3">
        <v>36711</v>
      </c>
      <c r="I4" s="3">
        <v>42986</v>
      </c>
      <c r="J4" s="1"/>
      <c r="K4" s="1"/>
    </row>
    <row r="5" spans="1:11" x14ac:dyDescent="0.2">
      <c r="A5" s="1">
        <v>1004</v>
      </c>
      <c r="B5" s="1" t="s">
        <v>21</v>
      </c>
      <c r="C5" s="1" t="s">
        <v>22</v>
      </c>
      <c r="D5" s="1">
        <v>31</v>
      </c>
      <c r="E5" s="1" t="s">
        <v>17</v>
      </c>
      <c r="F5" s="1" t="s">
        <v>23</v>
      </c>
      <c r="G5" s="1">
        <v>47000</v>
      </c>
      <c r="H5" s="3">
        <v>36530</v>
      </c>
      <c r="I5" s="3">
        <v>42341</v>
      </c>
      <c r="J5" s="1"/>
      <c r="K5" s="1"/>
    </row>
    <row r="6" spans="1:11" x14ac:dyDescent="0.2">
      <c r="A6" s="1">
        <v>1005</v>
      </c>
      <c r="B6" s="1" t="s">
        <v>24</v>
      </c>
      <c r="C6" s="1" t="s">
        <v>25</v>
      </c>
      <c r="D6" s="1">
        <v>32</v>
      </c>
      <c r="E6" s="1" t="s">
        <v>13</v>
      </c>
      <c r="F6" s="1" t="s">
        <v>26</v>
      </c>
      <c r="G6" s="1">
        <v>50000</v>
      </c>
      <c r="H6" s="3">
        <v>37017</v>
      </c>
      <c r="I6" s="3">
        <v>42977</v>
      </c>
      <c r="J6" s="1"/>
      <c r="K6" s="1"/>
    </row>
    <row r="7" spans="1:11" x14ac:dyDescent="0.2">
      <c r="A7" s="1">
        <v>1006</v>
      </c>
      <c r="B7" s="1" t="s">
        <v>27</v>
      </c>
      <c r="C7" s="1" t="s">
        <v>28</v>
      </c>
      <c r="D7" s="1">
        <v>35</v>
      </c>
      <c r="E7" s="1" t="s">
        <v>13</v>
      </c>
      <c r="F7" s="1" t="s">
        <v>29</v>
      </c>
      <c r="G7" s="1">
        <v>65000</v>
      </c>
      <c r="H7" s="3">
        <v>35040</v>
      </c>
      <c r="I7" s="3">
        <v>41528</v>
      </c>
      <c r="J7" s="1"/>
      <c r="K7" s="1"/>
    </row>
    <row r="8" spans="1:11" x14ac:dyDescent="0.2">
      <c r="A8" s="1">
        <v>1007</v>
      </c>
      <c r="B8" s="1" t="s">
        <v>30</v>
      </c>
      <c r="C8" s="1" t="s">
        <v>31</v>
      </c>
      <c r="D8" s="1">
        <v>32</v>
      </c>
      <c r="E8" s="1" t="s">
        <v>17</v>
      </c>
      <c r="F8" s="1" t="s">
        <v>32</v>
      </c>
      <c r="G8" s="1">
        <v>41000</v>
      </c>
      <c r="H8" s="3">
        <v>37933</v>
      </c>
      <c r="I8" s="3">
        <v>41551</v>
      </c>
      <c r="J8" s="1"/>
      <c r="K8" s="1"/>
    </row>
    <row r="9" spans="1:11" x14ac:dyDescent="0.2">
      <c r="A9" s="1">
        <v>1008</v>
      </c>
      <c r="B9" s="1" t="s">
        <v>33</v>
      </c>
      <c r="C9" s="1" t="s">
        <v>34</v>
      </c>
      <c r="D9" s="1">
        <v>38</v>
      </c>
      <c r="E9" s="1" t="s">
        <v>13</v>
      </c>
      <c r="F9" s="1" t="s">
        <v>14</v>
      </c>
      <c r="G9" s="1">
        <v>48000</v>
      </c>
      <c r="H9" s="3">
        <v>37416</v>
      </c>
      <c r="I9" s="3">
        <v>42116</v>
      </c>
      <c r="J9" s="1"/>
      <c r="K9" s="1"/>
    </row>
    <row r="10" spans="1:11" x14ac:dyDescent="0.2">
      <c r="A10" s="1">
        <v>1009</v>
      </c>
      <c r="B10" s="1" t="s">
        <v>35</v>
      </c>
      <c r="C10" s="1" t="s">
        <v>36</v>
      </c>
      <c r="D10" s="1">
        <v>31</v>
      </c>
      <c r="E10" s="1" t="s">
        <v>13</v>
      </c>
      <c r="F10" s="1" t="s">
        <v>23</v>
      </c>
      <c r="G10" s="1">
        <v>42000</v>
      </c>
      <c r="H10" s="3">
        <v>37843</v>
      </c>
      <c r="I10" s="3">
        <v>40800</v>
      </c>
      <c r="J10" s="1"/>
      <c r="K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356F3-7DA5-A744-942F-AF64CD81DDDB}">
  <dimension ref="A1:K10"/>
  <sheetViews>
    <sheetView workbookViewId="0">
      <selection activeCell="E15" sqref="E15"/>
    </sheetView>
  </sheetViews>
  <sheetFormatPr baseColWidth="10" defaultRowHeight="16" x14ac:dyDescent="0.2"/>
  <cols>
    <col min="11" max="11" width="11.6640625" bestFit="1" customWidth="1"/>
  </cols>
  <sheetData>
    <row r="1" spans="1:11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37</v>
      </c>
      <c r="K1" s="8" t="s">
        <v>38</v>
      </c>
    </row>
    <row r="2" spans="1:11" x14ac:dyDescent="0.2">
      <c r="A2" s="1">
        <v>1001</v>
      </c>
      <c r="B2" s="1" t="s">
        <v>11</v>
      </c>
      <c r="C2" s="1" t="s">
        <v>12</v>
      </c>
      <c r="D2" s="1">
        <v>30</v>
      </c>
      <c r="E2" s="1" t="s">
        <v>13</v>
      </c>
      <c r="F2" s="1" t="s">
        <v>14</v>
      </c>
      <c r="G2" s="1">
        <v>45000</v>
      </c>
      <c r="H2" s="3">
        <v>37197</v>
      </c>
      <c r="I2" s="3">
        <v>42253</v>
      </c>
      <c r="J2" s="1" t="str" cm="1">
        <f t="array" ref="J2:J10">IF(D2:D10&gt;30,"OLD","YOUNG")</f>
        <v>YOUNG</v>
      </c>
      <c r="K2" s="1" t="str" cm="1">
        <f t="array" ref="K2:K10">_xlfn.IFS(F2:F10="Salesman", "Sales",F2:F10="Accountant", "Ask for Money",F2:F10="HR","Ask there role")</f>
        <v>Sales</v>
      </c>
    </row>
    <row r="3" spans="1:11" x14ac:dyDescent="0.2">
      <c r="A3" s="1">
        <v>1002</v>
      </c>
      <c r="B3" s="1" t="s">
        <v>15</v>
      </c>
      <c r="C3" s="1" t="s">
        <v>16</v>
      </c>
      <c r="D3" s="1">
        <v>30</v>
      </c>
      <c r="E3" s="1" t="s">
        <v>17</v>
      </c>
      <c r="F3" s="1" t="s">
        <v>18</v>
      </c>
      <c r="G3" s="1">
        <v>36000</v>
      </c>
      <c r="H3" s="3">
        <v>36436</v>
      </c>
      <c r="I3" s="3">
        <v>42287</v>
      </c>
      <c r="J3" s="1" t="str">
        <v>YOUNG</v>
      </c>
      <c r="K3" s="1" t="e">
        <v>#N/A</v>
      </c>
    </row>
    <row r="4" spans="1:11" x14ac:dyDescent="0.2">
      <c r="A4" s="1">
        <v>1003</v>
      </c>
      <c r="B4" s="1" t="s">
        <v>19</v>
      </c>
      <c r="C4" s="1" t="s">
        <v>20</v>
      </c>
      <c r="D4" s="1">
        <v>29</v>
      </c>
      <c r="E4" s="1" t="s">
        <v>13</v>
      </c>
      <c r="F4" s="1" t="s">
        <v>14</v>
      </c>
      <c r="G4" s="1">
        <v>63000</v>
      </c>
      <c r="H4" s="3">
        <v>36711</v>
      </c>
      <c r="I4" s="3">
        <v>42986</v>
      </c>
      <c r="J4" s="1" t="str">
        <v>YOUNG</v>
      </c>
      <c r="K4" s="1" t="str">
        <v>Sales</v>
      </c>
    </row>
    <row r="5" spans="1:11" x14ac:dyDescent="0.2">
      <c r="A5" s="1">
        <v>1004</v>
      </c>
      <c r="B5" s="1" t="s">
        <v>21</v>
      </c>
      <c r="C5" s="1" t="s">
        <v>22</v>
      </c>
      <c r="D5" s="1">
        <v>31</v>
      </c>
      <c r="E5" s="1" t="s">
        <v>17</v>
      </c>
      <c r="F5" s="1" t="s">
        <v>23</v>
      </c>
      <c r="G5" s="1">
        <v>47000</v>
      </c>
      <c r="H5" s="3">
        <v>36530</v>
      </c>
      <c r="I5" s="3">
        <v>42341</v>
      </c>
      <c r="J5" s="1" t="str">
        <v>OLD</v>
      </c>
      <c r="K5" s="1" t="str">
        <v>Ask for Money</v>
      </c>
    </row>
    <row r="6" spans="1:11" x14ac:dyDescent="0.2">
      <c r="A6" s="1">
        <v>1005</v>
      </c>
      <c r="B6" s="1" t="s">
        <v>24</v>
      </c>
      <c r="C6" s="1" t="s">
        <v>25</v>
      </c>
      <c r="D6" s="1">
        <v>32</v>
      </c>
      <c r="E6" s="1" t="s">
        <v>13</v>
      </c>
      <c r="F6" s="1" t="s">
        <v>26</v>
      </c>
      <c r="G6" s="1">
        <v>50000</v>
      </c>
      <c r="H6" s="3">
        <v>37017</v>
      </c>
      <c r="I6" s="3">
        <v>42977</v>
      </c>
      <c r="J6" s="1" t="str">
        <v>OLD</v>
      </c>
      <c r="K6" s="1" t="str">
        <v>Ask there role</v>
      </c>
    </row>
    <row r="7" spans="1:11" x14ac:dyDescent="0.2">
      <c r="A7" s="1">
        <v>1006</v>
      </c>
      <c r="B7" s="1" t="s">
        <v>27</v>
      </c>
      <c r="C7" s="1" t="s">
        <v>28</v>
      </c>
      <c r="D7" s="1">
        <v>35</v>
      </c>
      <c r="E7" s="1" t="s">
        <v>13</v>
      </c>
      <c r="F7" s="1" t="s">
        <v>29</v>
      </c>
      <c r="G7" s="1">
        <v>65000</v>
      </c>
      <c r="H7" s="3">
        <v>35040</v>
      </c>
      <c r="I7" s="3">
        <v>41528</v>
      </c>
      <c r="J7" s="1" t="str">
        <v>OLD</v>
      </c>
      <c r="K7" s="1" t="e">
        <v>#N/A</v>
      </c>
    </row>
    <row r="8" spans="1:11" x14ac:dyDescent="0.2">
      <c r="A8" s="1">
        <v>1007</v>
      </c>
      <c r="B8" s="1" t="s">
        <v>30</v>
      </c>
      <c r="C8" s="1" t="s">
        <v>31</v>
      </c>
      <c r="D8" s="1">
        <v>32</v>
      </c>
      <c r="E8" s="1" t="s">
        <v>17</v>
      </c>
      <c r="F8" s="1" t="s">
        <v>32</v>
      </c>
      <c r="G8" s="1">
        <v>41000</v>
      </c>
      <c r="H8" s="3">
        <v>37933</v>
      </c>
      <c r="I8" s="3">
        <v>41551</v>
      </c>
      <c r="J8" s="1" t="str">
        <v>OLD</v>
      </c>
      <c r="K8" s="1" t="e">
        <v>#N/A</v>
      </c>
    </row>
    <row r="9" spans="1:11" x14ac:dyDescent="0.2">
      <c r="A9" s="1">
        <v>1008</v>
      </c>
      <c r="B9" s="1" t="s">
        <v>33</v>
      </c>
      <c r="C9" s="1" t="s">
        <v>34</v>
      </c>
      <c r="D9" s="1">
        <v>38</v>
      </c>
      <c r="E9" s="1" t="s">
        <v>13</v>
      </c>
      <c r="F9" s="1" t="s">
        <v>14</v>
      </c>
      <c r="G9" s="1">
        <v>48000</v>
      </c>
      <c r="H9" s="3">
        <v>37416</v>
      </c>
      <c r="I9" s="3">
        <v>42116</v>
      </c>
      <c r="J9" s="1" t="str">
        <v>OLD</v>
      </c>
      <c r="K9" s="1" t="str">
        <v>Sales</v>
      </c>
    </row>
    <row r="10" spans="1:11" x14ac:dyDescent="0.2">
      <c r="A10" s="1">
        <v>1009</v>
      </c>
      <c r="B10" s="1" t="s">
        <v>35</v>
      </c>
      <c r="C10" s="1" t="s">
        <v>36</v>
      </c>
      <c r="D10" s="1">
        <v>31</v>
      </c>
      <c r="E10" s="1" t="s">
        <v>13</v>
      </c>
      <c r="F10" s="1" t="s">
        <v>23</v>
      </c>
      <c r="G10" s="1">
        <v>42000</v>
      </c>
      <c r="H10" s="3">
        <v>37843</v>
      </c>
      <c r="I10" s="3">
        <v>40800</v>
      </c>
      <c r="J10" s="1" t="str">
        <v>OLD</v>
      </c>
      <c r="K10" s="1" t="str">
        <v>Ask for Money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DE459-50C8-1147-8A13-FD60DC537E75}">
  <dimension ref="A1:L10"/>
  <sheetViews>
    <sheetView workbookViewId="0">
      <selection activeCell="L11" sqref="L11"/>
    </sheetView>
  </sheetViews>
  <sheetFormatPr baseColWidth="10" defaultRowHeight="16" x14ac:dyDescent="0.2"/>
  <cols>
    <col min="12" max="12" width="98.5" bestFit="1" customWidth="1"/>
  </cols>
  <sheetData>
    <row r="1" spans="1:12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39</v>
      </c>
      <c r="K1" s="1"/>
      <c r="L1" s="12" t="s">
        <v>40</v>
      </c>
    </row>
    <row r="2" spans="1:12" x14ac:dyDescent="0.2">
      <c r="A2" s="1">
        <v>1001</v>
      </c>
      <c r="B2" s="1" t="s">
        <v>11</v>
      </c>
      <c r="C2" s="1" t="s">
        <v>12</v>
      </c>
      <c r="D2" s="1">
        <v>30</v>
      </c>
      <c r="E2" s="1" t="s">
        <v>13</v>
      </c>
      <c r="F2" s="1" t="s">
        <v>14</v>
      </c>
      <c r="G2" s="1">
        <v>45000</v>
      </c>
      <c r="H2" s="3">
        <v>37197</v>
      </c>
      <c r="I2" s="3">
        <v>42253</v>
      </c>
      <c r="J2" s="1" cm="1">
        <f t="array" ref="J2:J10">LEN(F2:F10)</f>
        <v>8</v>
      </c>
      <c r="K2" s="1"/>
      <c r="L2" s="1"/>
    </row>
    <row r="3" spans="1:12" x14ac:dyDescent="0.2">
      <c r="A3" s="1">
        <v>1002</v>
      </c>
      <c r="B3" s="1" t="s">
        <v>15</v>
      </c>
      <c r="C3" s="1" t="s">
        <v>16</v>
      </c>
      <c r="D3" s="1">
        <v>30</v>
      </c>
      <c r="E3" s="1" t="s">
        <v>17</v>
      </c>
      <c r="F3" s="1" t="s">
        <v>18</v>
      </c>
      <c r="G3" s="1">
        <v>36000</v>
      </c>
      <c r="H3" s="3">
        <v>36436</v>
      </c>
      <c r="I3" s="3">
        <v>42287</v>
      </c>
      <c r="J3" s="1">
        <v>12</v>
      </c>
      <c r="K3" s="1"/>
      <c r="L3" s="1"/>
    </row>
    <row r="4" spans="1:12" x14ac:dyDescent="0.2">
      <c r="A4" s="1">
        <v>1003</v>
      </c>
      <c r="B4" s="1" t="s">
        <v>19</v>
      </c>
      <c r="C4" s="1" t="s">
        <v>20</v>
      </c>
      <c r="D4" s="1">
        <v>29</v>
      </c>
      <c r="E4" s="1" t="s">
        <v>13</v>
      </c>
      <c r="F4" s="1" t="s">
        <v>14</v>
      </c>
      <c r="G4" s="1">
        <v>63000</v>
      </c>
      <c r="H4" s="3">
        <v>36711</v>
      </c>
      <c r="I4" s="3">
        <v>42986</v>
      </c>
      <c r="J4" s="1">
        <v>8</v>
      </c>
      <c r="K4" s="1"/>
      <c r="L4" s="1"/>
    </row>
    <row r="5" spans="1:12" x14ac:dyDescent="0.2">
      <c r="A5" s="1">
        <v>1004</v>
      </c>
      <c r="B5" s="1" t="s">
        <v>21</v>
      </c>
      <c r="C5" s="1" t="s">
        <v>22</v>
      </c>
      <c r="D5" s="1">
        <v>31</v>
      </c>
      <c r="E5" s="1" t="s">
        <v>17</v>
      </c>
      <c r="F5" s="1" t="s">
        <v>23</v>
      </c>
      <c r="G5" s="1">
        <v>47000</v>
      </c>
      <c r="H5" s="3">
        <v>36530</v>
      </c>
      <c r="I5" s="3">
        <v>42341</v>
      </c>
      <c r="J5" s="1">
        <v>10</v>
      </c>
      <c r="K5" s="1"/>
      <c r="L5" s="1"/>
    </row>
    <row r="6" spans="1:12" x14ac:dyDescent="0.2">
      <c r="A6" s="1">
        <v>1005</v>
      </c>
      <c r="B6" s="1" t="s">
        <v>24</v>
      </c>
      <c r="C6" s="1" t="s">
        <v>25</v>
      </c>
      <c r="D6" s="1">
        <v>32</v>
      </c>
      <c r="E6" s="1" t="s">
        <v>13</v>
      </c>
      <c r="F6" s="1" t="s">
        <v>26</v>
      </c>
      <c r="G6" s="1">
        <v>50000</v>
      </c>
      <c r="H6" s="3">
        <v>37017</v>
      </c>
      <c r="I6" s="3">
        <v>42977</v>
      </c>
      <c r="J6" s="1">
        <v>2</v>
      </c>
      <c r="K6" s="1"/>
      <c r="L6" s="1"/>
    </row>
    <row r="7" spans="1:12" x14ac:dyDescent="0.2">
      <c r="A7" s="1">
        <v>1006</v>
      </c>
      <c r="B7" s="1" t="s">
        <v>27</v>
      </c>
      <c r="C7" s="1" t="s">
        <v>28</v>
      </c>
      <c r="D7" s="1">
        <v>35</v>
      </c>
      <c r="E7" s="1" t="s">
        <v>13</v>
      </c>
      <c r="F7" s="1" t="s">
        <v>29</v>
      </c>
      <c r="G7" s="1">
        <v>65000</v>
      </c>
      <c r="H7" s="3">
        <v>35040</v>
      </c>
      <c r="I7" s="3">
        <v>41528</v>
      </c>
      <c r="J7" s="1">
        <v>16</v>
      </c>
      <c r="K7" s="1"/>
      <c r="L7" s="1"/>
    </row>
    <row r="8" spans="1:12" x14ac:dyDescent="0.2">
      <c r="A8" s="1">
        <v>1007</v>
      </c>
      <c r="B8" s="1" t="s">
        <v>30</v>
      </c>
      <c r="C8" s="1" t="s">
        <v>31</v>
      </c>
      <c r="D8" s="1">
        <v>32</v>
      </c>
      <c r="E8" s="1" t="s">
        <v>17</v>
      </c>
      <c r="F8" s="1" t="s">
        <v>32</v>
      </c>
      <c r="G8" s="1">
        <v>41000</v>
      </c>
      <c r="H8" s="3">
        <v>37933</v>
      </c>
      <c r="I8" s="3">
        <v>41551</v>
      </c>
      <c r="J8" s="1">
        <v>18</v>
      </c>
      <c r="K8" s="1"/>
      <c r="L8" s="1"/>
    </row>
    <row r="9" spans="1:12" x14ac:dyDescent="0.2">
      <c r="A9" s="1">
        <v>1008</v>
      </c>
      <c r="B9" s="1" t="s">
        <v>33</v>
      </c>
      <c r="C9" s="1" t="s">
        <v>34</v>
      </c>
      <c r="D9" s="1">
        <v>38</v>
      </c>
      <c r="E9" s="1" t="s">
        <v>13</v>
      </c>
      <c r="F9" s="1" t="s">
        <v>14</v>
      </c>
      <c r="G9" s="1">
        <v>48000</v>
      </c>
      <c r="H9" s="3">
        <v>37416</v>
      </c>
      <c r="I9" s="3">
        <v>42116</v>
      </c>
      <c r="J9" s="1">
        <v>8</v>
      </c>
      <c r="K9" s="1"/>
      <c r="L9" s="1"/>
    </row>
    <row r="10" spans="1:12" x14ac:dyDescent="0.2">
      <c r="A10" s="1">
        <v>1009</v>
      </c>
      <c r="B10" s="1" t="s">
        <v>35</v>
      </c>
      <c r="C10" s="1" t="s">
        <v>36</v>
      </c>
      <c r="D10" s="1">
        <v>31</v>
      </c>
      <c r="E10" s="1" t="s">
        <v>13</v>
      </c>
      <c r="F10" s="1" t="s">
        <v>23</v>
      </c>
      <c r="G10" s="1">
        <v>42000</v>
      </c>
      <c r="H10" s="3">
        <v>37843</v>
      </c>
      <c r="I10" s="3">
        <v>40800</v>
      </c>
      <c r="J10" s="1">
        <v>10</v>
      </c>
      <c r="K10" s="1"/>
      <c r="L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2F5E5-4751-A14C-A4B2-8D609B6C3BF1}">
  <dimension ref="A1:L22"/>
  <sheetViews>
    <sheetView workbookViewId="0">
      <selection sqref="A1:L1"/>
    </sheetView>
  </sheetViews>
  <sheetFormatPr baseColWidth="10" defaultRowHeight="16" x14ac:dyDescent="0.2"/>
  <cols>
    <col min="1" max="1" width="10.1640625" bestFit="1" customWidth="1"/>
    <col min="2" max="2" width="8.83203125" bestFit="1" customWidth="1"/>
    <col min="3" max="3" width="9.5" bestFit="1" customWidth="1"/>
    <col min="4" max="4" width="3.83203125" bestFit="1" customWidth="1"/>
    <col min="5" max="5" width="6.6640625" bestFit="1" customWidth="1"/>
    <col min="6" max="6" width="14.83203125" bestFit="1" customWidth="1"/>
    <col min="7" max="7" width="6.1640625" bestFit="1" customWidth="1"/>
    <col min="8" max="9" width="10.5" bestFit="1" customWidth="1"/>
    <col min="10" max="10" width="38.33203125" bestFit="1" customWidth="1"/>
    <col min="11" max="11" width="10.5" customWidth="1"/>
    <col min="12" max="12" width="9.83203125" customWidth="1"/>
  </cols>
  <sheetData>
    <row r="1" spans="1:12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41</v>
      </c>
      <c r="K1" s="8" t="s">
        <v>42</v>
      </c>
      <c r="L1" s="8" t="s">
        <v>43</v>
      </c>
    </row>
    <row r="2" spans="1:12" x14ac:dyDescent="0.2">
      <c r="A2" s="1">
        <v>1001</v>
      </c>
      <c r="B2" s="1" t="s">
        <v>11</v>
      </c>
      <c r="C2" s="1" t="s">
        <v>12</v>
      </c>
      <c r="D2" s="1">
        <v>30</v>
      </c>
      <c r="E2" s="1" t="s">
        <v>13</v>
      </c>
      <c r="F2" s="1" t="s">
        <v>14</v>
      </c>
      <c r="G2" s="1">
        <v>45000</v>
      </c>
      <c r="H2" s="3">
        <v>36933</v>
      </c>
      <c r="I2" s="3">
        <v>42164</v>
      </c>
      <c r="J2" s="1" t="s">
        <v>44</v>
      </c>
      <c r="K2" s="1" t="str" cm="1">
        <f t="array" ref="K2:K10">LEFT(F2:F10,7)</f>
        <v>Salesma</v>
      </c>
      <c r="L2" s="1" t="str" cm="1">
        <f t="array" ref="L2:L10">RIGHT(F2:F10,5)</f>
        <v>esman</v>
      </c>
    </row>
    <row r="3" spans="1:12" x14ac:dyDescent="0.2">
      <c r="A3" s="1">
        <v>1002</v>
      </c>
      <c r="B3" s="1" t="s">
        <v>15</v>
      </c>
      <c r="C3" s="1" t="s">
        <v>16</v>
      </c>
      <c r="D3" s="1">
        <v>30</v>
      </c>
      <c r="E3" s="1" t="s">
        <v>17</v>
      </c>
      <c r="F3" s="1" t="s">
        <v>18</v>
      </c>
      <c r="G3" s="1">
        <v>36000</v>
      </c>
      <c r="H3" s="3">
        <v>36229</v>
      </c>
      <c r="I3" s="3">
        <v>42287</v>
      </c>
      <c r="J3" s="1" t="s">
        <v>45</v>
      </c>
      <c r="K3" s="1" t="str">
        <v>Recepti</v>
      </c>
      <c r="L3" s="1" t="str">
        <v>onist</v>
      </c>
    </row>
    <row r="4" spans="1:12" x14ac:dyDescent="0.2">
      <c r="A4" s="1">
        <v>1003</v>
      </c>
      <c r="B4" s="1" t="s">
        <v>19</v>
      </c>
      <c r="C4" s="1" t="s">
        <v>20</v>
      </c>
      <c r="D4" s="1">
        <v>29</v>
      </c>
      <c r="E4" s="1" t="s">
        <v>13</v>
      </c>
      <c r="F4" s="1" t="s">
        <v>14</v>
      </c>
      <c r="G4" s="1">
        <v>63000</v>
      </c>
      <c r="H4" s="6" t="s">
        <v>74</v>
      </c>
      <c r="I4" s="3">
        <v>42956</v>
      </c>
      <c r="J4" s="1" t="s">
        <v>46</v>
      </c>
      <c r="K4" s="1" t="str">
        <v>Salesma</v>
      </c>
      <c r="L4" s="1" t="str">
        <v>esman</v>
      </c>
    </row>
    <row r="5" spans="1:12" x14ac:dyDescent="0.2">
      <c r="A5" s="1">
        <v>1004</v>
      </c>
      <c r="B5" s="1" t="s">
        <v>21</v>
      </c>
      <c r="C5" s="1" t="s">
        <v>22</v>
      </c>
      <c r="D5" s="1">
        <v>31</v>
      </c>
      <c r="E5" s="1" t="s">
        <v>17</v>
      </c>
      <c r="F5" s="1" t="s">
        <v>23</v>
      </c>
      <c r="G5" s="1">
        <v>47000</v>
      </c>
      <c r="H5" s="6" t="s">
        <v>75</v>
      </c>
      <c r="I5" s="3">
        <v>42075</v>
      </c>
      <c r="J5" s="1" t="s">
        <v>47</v>
      </c>
      <c r="K5" s="1" t="str">
        <v>Account</v>
      </c>
      <c r="L5" s="1" t="str">
        <v>ntant</v>
      </c>
    </row>
    <row r="6" spans="1:12" x14ac:dyDescent="0.2">
      <c r="A6" s="1">
        <v>1005</v>
      </c>
      <c r="B6" s="1" t="s">
        <v>24</v>
      </c>
      <c r="C6" s="1" t="s">
        <v>25</v>
      </c>
      <c r="D6" s="1">
        <v>32</v>
      </c>
      <c r="E6" s="1" t="s">
        <v>13</v>
      </c>
      <c r="F6" s="1" t="s">
        <v>26</v>
      </c>
      <c r="G6" s="1">
        <v>50000</v>
      </c>
      <c r="H6" s="6" t="s">
        <v>76</v>
      </c>
      <c r="I6" s="1" t="s">
        <v>48</v>
      </c>
      <c r="J6" s="1" t="s">
        <v>49</v>
      </c>
      <c r="K6" s="1" t="str">
        <v>HR</v>
      </c>
      <c r="L6" s="1" t="str">
        <v>HR</v>
      </c>
    </row>
    <row r="7" spans="1:12" x14ac:dyDescent="0.2">
      <c r="A7" s="1">
        <v>1006</v>
      </c>
      <c r="B7" s="1" t="s">
        <v>27</v>
      </c>
      <c r="C7" s="1" t="s">
        <v>28</v>
      </c>
      <c r="D7" s="1">
        <v>35</v>
      </c>
      <c r="E7" s="1" t="s">
        <v>13</v>
      </c>
      <c r="F7" s="1" t="s">
        <v>29</v>
      </c>
      <c r="G7" s="1">
        <v>65000</v>
      </c>
      <c r="H7" s="6" t="s">
        <v>77</v>
      </c>
      <c r="I7" s="3">
        <v>41587</v>
      </c>
      <c r="J7" s="1" t="s">
        <v>50</v>
      </c>
      <c r="K7" s="1" t="str">
        <v>Regiona</v>
      </c>
      <c r="L7" s="1" t="str">
        <v>nager</v>
      </c>
    </row>
    <row r="8" spans="1:12" x14ac:dyDescent="0.2">
      <c r="A8" s="1">
        <v>1007</v>
      </c>
      <c r="B8" s="1" t="s">
        <v>30</v>
      </c>
      <c r="C8" s="1" t="s">
        <v>31</v>
      </c>
      <c r="D8" s="1">
        <v>32</v>
      </c>
      <c r="E8" s="1" t="s">
        <v>17</v>
      </c>
      <c r="F8" s="1" t="s">
        <v>32</v>
      </c>
      <c r="G8" s="1">
        <v>41000</v>
      </c>
      <c r="H8" s="6" t="s">
        <v>78</v>
      </c>
      <c r="I8" s="3">
        <v>41587</v>
      </c>
      <c r="J8" s="1" t="s">
        <v>51</v>
      </c>
      <c r="K8" s="1" t="str">
        <v>Supplie</v>
      </c>
      <c r="L8" s="1" t="str">
        <v>tions</v>
      </c>
    </row>
    <row r="9" spans="1:12" x14ac:dyDescent="0.2">
      <c r="A9" s="1">
        <v>1008</v>
      </c>
      <c r="B9" s="1" t="s">
        <v>33</v>
      </c>
      <c r="C9" s="1" t="s">
        <v>34</v>
      </c>
      <c r="D9" s="1">
        <v>38</v>
      </c>
      <c r="E9" s="1" t="s">
        <v>13</v>
      </c>
      <c r="F9" s="1" t="s">
        <v>14</v>
      </c>
      <c r="G9" s="1">
        <v>48000</v>
      </c>
      <c r="H9" s="6" t="s">
        <v>79</v>
      </c>
      <c r="I9" s="1" t="s">
        <v>52</v>
      </c>
      <c r="J9" s="1" t="s">
        <v>53</v>
      </c>
      <c r="K9" s="1" t="str">
        <v>Salesma</v>
      </c>
      <c r="L9" s="1" t="str">
        <v>esman</v>
      </c>
    </row>
    <row r="10" spans="1:12" x14ac:dyDescent="0.2">
      <c r="A10" s="1">
        <v>1009</v>
      </c>
      <c r="B10" s="1" t="s">
        <v>35</v>
      </c>
      <c r="C10" s="1" t="s">
        <v>36</v>
      </c>
      <c r="D10" s="1">
        <v>31</v>
      </c>
      <c r="E10" s="1" t="s">
        <v>13</v>
      </c>
      <c r="F10" s="1" t="s">
        <v>23</v>
      </c>
      <c r="G10" s="1">
        <v>42000</v>
      </c>
      <c r="H10" s="6" t="s">
        <v>80</v>
      </c>
      <c r="I10" s="1" t="s">
        <v>52</v>
      </c>
      <c r="J10" s="1" t="s">
        <v>54</v>
      </c>
      <c r="K10" s="1" t="str">
        <v>Account</v>
      </c>
      <c r="L10" s="1" t="str">
        <v>ntant</v>
      </c>
    </row>
    <row r="16" spans="1:12" x14ac:dyDescent="0.2">
      <c r="F16" s="3"/>
    </row>
    <row r="17" spans="6:6" x14ac:dyDescent="0.2">
      <c r="F17" s="3"/>
    </row>
    <row r="18" spans="6:6" x14ac:dyDescent="0.2">
      <c r="F18" s="3"/>
    </row>
    <row r="19" spans="6:6" x14ac:dyDescent="0.2">
      <c r="F19" s="3"/>
    </row>
    <row r="20" spans="6:6" x14ac:dyDescent="0.2">
      <c r="F20" s="3"/>
    </row>
    <row r="21" spans="6:6" x14ac:dyDescent="0.2">
      <c r="F21" s="3"/>
    </row>
    <row r="22" spans="6:6" x14ac:dyDescent="0.2">
      <c r="F22" s="3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22C21-08DB-2E45-BE61-D08FE2EA0C19}">
  <dimension ref="A1:K23"/>
  <sheetViews>
    <sheetView workbookViewId="0">
      <selection activeCell="F15" sqref="F15"/>
    </sheetView>
  </sheetViews>
  <sheetFormatPr baseColWidth="10" defaultRowHeight="16" x14ac:dyDescent="0.2"/>
  <sheetData>
    <row r="1" spans="1:11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55</v>
      </c>
      <c r="K1" s="8"/>
    </row>
    <row r="2" spans="1:11" x14ac:dyDescent="0.2">
      <c r="A2" s="1">
        <v>1001</v>
      </c>
      <c r="B2" s="1" t="s">
        <v>11</v>
      </c>
      <c r="C2" s="1" t="s">
        <v>12</v>
      </c>
      <c r="D2" s="1">
        <v>30</v>
      </c>
      <c r="E2" s="1" t="s">
        <v>13</v>
      </c>
      <c r="F2" s="1" t="s">
        <v>14</v>
      </c>
      <c r="G2" s="1">
        <v>45000</v>
      </c>
      <c r="H2" s="6" t="s">
        <v>65</v>
      </c>
      <c r="I2" s="3">
        <v>42164</v>
      </c>
      <c r="J2" s="1" t="str" cm="1">
        <f t="array" ref="J2:J10">TEXT(H2:H10,"d/m/yyyy")</f>
        <v>2/11/2001</v>
      </c>
      <c r="K2" s="1"/>
    </row>
    <row r="3" spans="1:11" x14ac:dyDescent="0.2">
      <c r="A3" s="1">
        <v>1002</v>
      </c>
      <c r="B3" s="1" t="s">
        <v>15</v>
      </c>
      <c r="C3" s="1" t="s">
        <v>16</v>
      </c>
      <c r="D3" s="1">
        <v>30</v>
      </c>
      <c r="E3" s="1" t="s">
        <v>17</v>
      </c>
      <c r="F3" s="1" t="s">
        <v>18</v>
      </c>
      <c r="G3" s="1">
        <v>36000</v>
      </c>
      <c r="H3" s="6" t="s">
        <v>66</v>
      </c>
      <c r="I3" s="3">
        <v>42287</v>
      </c>
      <c r="J3" s="1" t="str">
        <v>2/11/2002</v>
      </c>
      <c r="K3" s="1"/>
    </row>
    <row r="4" spans="1:11" x14ac:dyDescent="0.2">
      <c r="A4" s="1">
        <v>1003</v>
      </c>
      <c r="B4" s="1" t="s">
        <v>19</v>
      </c>
      <c r="C4" s="1" t="s">
        <v>20</v>
      </c>
      <c r="D4" s="1">
        <v>29</v>
      </c>
      <c r="E4" s="1" t="s">
        <v>13</v>
      </c>
      <c r="F4" s="1" t="s">
        <v>14</v>
      </c>
      <c r="G4" s="1">
        <v>63000</v>
      </c>
      <c r="H4" s="6" t="s">
        <v>67</v>
      </c>
      <c r="I4" s="3">
        <v>42956</v>
      </c>
      <c r="J4" s="1" t="str">
        <v>2/11/2003</v>
      </c>
      <c r="K4" s="1"/>
    </row>
    <row r="5" spans="1:11" x14ac:dyDescent="0.2">
      <c r="A5" s="1">
        <v>1004</v>
      </c>
      <c r="B5" s="1" t="s">
        <v>21</v>
      </c>
      <c r="C5" s="1" t="s">
        <v>22</v>
      </c>
      <c r="D5" s="1">
        <v>31</v>
      </c>
      <c r="E5" s="1" t="s">
        <v>17</v>
      </c>
      <c r="F5" s="1" t="s">
        <v>23</v>
      </c>
      <c r="G5" s="1">
        <v>47000</v>
      </c>
      <c r="H5" s="6" t="s">
        <v>68</v>
      </c>
      <c r="I5" s="3">
        <v>42075</v>
      </c>
      <c r="J5" s="1" t="str">
        <v>2/11/2004</v>
      </c>
      <c r="K5" s="1"/>
    </row>
    <row r="6" spans="1:11" x14ac:dyDescent="0.2">
      <c r="A6" s="1">
        <v>1005</v>
      </c>
      <c r="B6" s="1" t="s">
        <v>24</v>
      </c>
      <c r="C6" s="1" t="s">
        <v>25</v>
      </c>
      <c r="D6" s="1">
        <v>32</v>
      </c>
      <c r="E6" s="1" t="s">
        <v>13</v>
      </c>
      <c r="F6" s="1" t="s">
        <v>26</v>
      </c>
      <c r="G6" s="1">
        <v>50000</v>
      </c>
      <c r="H6" s="6" t="s">
        <v>69</v>
      </c>
      <c r="I6" s="1" t="s">
        <v>48</v>
      </c>
      <c r="J6" s="1" t="str">
        <v>2/11/2005</v>
      </c>
      <c r="K6" s="1"/>
    </row>
    <row r="7" spans="1:11" x14ac:dyDescent="0.2">
      <c r="A7" s="1">
        <v>1006</v>
      </c>
      <c r="B7" s="1" t="s">
        <v>27</v>
      </c>
      <c r="C7" s="1" t="s">
        <v>28</v>
      </c>
      <c r="D7" s="1">
        <v>35</v>
      </c>
      <c r="E7" s="1" t="s">
        <v>13</v>
      </c>
      <c r="F7" s="1" t="s">
        <v>29</v>
      </c>
      <c r="G7" s="1">
        <v>65000</v>
      </c>
      <c r="H7" s="6" t="s">
        <v>70</v>
      </c>
      <c r="I7" s="3">
        <v>41587</v>
      </c>
      <c r="J7" s="1" t="str">
        <v>2/11/2006</v>
      </c>
      <c r="K7" s="1"/>
    </row>
    <row r="8" spans="1:11" x14ac:dyDescent="0.2">
      <c r="A8" s="1">
        <v>1007</v>
      </c>
      <c r="B8" s="1" t="s">
        <v>30</v>
      </c>
      <c r="C8" s="1" t="s">
        <v>31</v>
      </c>
      <c r="D8" s="1">
        <v>32</v>
      </c>
      <c r="E8" s="1" t="s">
        <v>17</v>
      </c>
      <c r="F8" s="1" t="s">
        <v>32</v>
      </c>
      <c r="G8" s="1">
        <v>41000</v>
      </c>
      <c r="H8" s="6" t="s">
        <v>71</v>
      </c>
      <c r="I8" s="3">
        <v>41587</v>
      </c>
      <c r="J8" s="1" t="str">
        <v>2/11/2007</v>
      </c>
      <c r="K8" s="1"/>
    </row>
    <row r="9" spans="1:11" x14ac:dyDescent="0.2">
      <c r="A9" s="1">
        <v>1008</v>
      </c>
      <c r="B9" s="1" t="s">
        <v>33</v>
      </c>
      <c r="C9" s="1" t="s">
        <v>34</v>
      </c>
      <c r="D9" s="1">
        <v>38</v>
      </c>
      <c r="E9" s="1" t="s">
        <v>13</v>
      </c>
      <c r="F9" s="1" t="s">
        <v>14</v>
      </c>
      <c r="G9" s="1">
        <v>48000</v>
      </c>
      <c r="H9" s="6" t="s">
        <v>72</v>
      </c>
      <c r="I9" s="1" t="s">
        <v>52</v>
      </c>
      <c r="J9" s="1" t="str">
        <v>2/11/2008</v>
      </c>
      <c r="K9" s="1"/>
    </row>
    <row r="10" spans="1:11" x14ac:dyDescent="0.2">
      <c r="A10" s="1">
        <v>1009</v>
      </c>
      <c r="B10" s="1" t="s">
        <v>35</v>
      </c>
      <c r="C10" s="1" t="s">
        <v>36</v>
      </c>
      <c r="D10" s="1">
        <v>31</v>
      </c>
      <c r="E10" s="1" t="s">
        <v>13</v>
      </c>
      <c r="F10" s="1" t="s">
        <v>23</v>
      </c>
      <c r="G10" s="1">
        <v>42000</v>
      </c>
      <c r="H10" s="6" t="s">
        <v>73</v>
      </c>
      <c r="I10" s="1" t="s">
        <v>52</v>
      </c>
      <c r="J10" s="1" t="str">
        <v>2/11/2009</v>
      </c>
      <c r="K10" s="1"/>
    </row>
    <row r="11" spans="1:1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">
      <c r="A12" s="1"/>
      <c r="B12" s="1"/>
      <c r="C12" s="1"/>
      <c r="D12" s="1"/>
      <c r="E12" s="1"/>
      <c r="F12" s="1"/>
      <c r="G12" s="1"/>
      <c r="H12" s="5"/>
      <c r="I12" s="1"/>
      <c r="J12" s="1"/>
      <c r="K12" s="1"/>
    </row>
    <row r="13" spans="1:11" x14ac:dyDescent="0.2">
      <c r="A13" s="1"/>
      <c r="B13" s="1"/>
      <c r="C13" s="1"/>
      <c r="D13" s="1"/>
      <c r="E13" s="1"/>
      <c r="F13" s="1"/>
      <c r="G13" s="1"/>
      <c r="H13" s="5"/>
      <c r="I13" s="1"/>
      <c r="J13" s="1"/>
      <c r="K13" s="1"/>
    </row>
    <row r="15" spans="1:11" x14ac:dyDescent="0.2">
      <c r="G15" s="3"/>
    </row>
    <row r="16" spans="1:11" x14ac:dyDescent="0.2">
      <c r="G16" s="3"/>
    </row>
    <row r="17" spans="7:7" x14ac:dyDescent="0.2">
      <c r="G17" s="3"/>
    </row>
    <row r="18" spans="7:7" x14ac:dyDescent="0.2">
      <c r="G18" s="3"/>
    </row>
    <row r="19" spans="7:7" x14ac:dyDescent="0.2">
      <c r="G19" s="3"/>
    </row>
    <row r="20" spans="7:7" x14ac:dyDescent="0.2">
      <c r="G20" s="3"/>
    </row>
    <row r="21" spans="7:7" x14ac:dyDescent="0.2">
      <c r="G21" s="3"/>
    </row>
    <row r="22" spans="7:7" x14ac:dyDescent="0.2">
      <c r="G22" s="3"/>
    </row>
    <row r="23" spans="7:7" x14ac:dyDescent="0.2">
      <c r="G23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4B939-37DA-B845-9D7C-FD3EF9C4D28C}">
  <dimension ref="A1:M10"/>
  <sheetViews>
    <sheetView workbookViewId="0">
      <selection activeCell="K11" sqref="K11"/>
    </sheetView>
  </sheetViews>
  <sheetFormatPr baseColWidth="10" defaultRowHeight="16" x14ac:dyDescent="0.2"/>
  <cols>
    <col min="11" max="11" width="36.33203125" bestFit="1" customWidth="1"/>
  </cols>
  <sheetData>
    <row r="1" spans="1:13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56</v>
      </c>
      <c r="K1" s="12" t="s">
        <v>57</v>
      </c>
      <c r="L1" s="11"/>
      <c r="M1" s="11"/>
    </row>
    <row r="2" spans="1:13" x14ac:dyDescent="0.2">
      <c r="A2" s="1">
        <v>1001</v>
      </c>
      <c r="B2" s="1" t="s">
        <v>11</v>
      </c>
      <c r="C2" s="1" t="s">
        <v>12</v>
      </c>
      <c r="D2" s="1">
        <v>30</v>
      </c>
      <c r="E2" s="1" t="s">
        <v>13</v>
      </c>
      <c r="F2" s="1" t="s">
        <v>14</v>
      </c>
      <c r="G2" s="1">
        <v>45000</v>
      </c>
      <c r="H2" s="3">
        <v>37197</v>
      </c>
      <c r="I2" s="3">
        <v>42253</v>
      </c>
      <c r="J2" s="1" t="str" cm="1">
        <f t="array" ref="J2:J10">TRIM(C2:C10)</f>
        <v>Halpert</v>
      </c>
      <c r="K2" s="1"/>
    </row>
    <row r="3" spans="1:13" x14ac:dyDescent="0.2">
      <c r="A3" s="1">
        <v>1002</v>
      </c>
      <c r="B3" s="1" t="s">
        <v>15</v>
      </c>
      <c r="C3" s="1" t="s">
        <v>16</v>
      </c>
      <c r="D3" s="1">
        <v>30</v>
      </c>
      <c r="E3" s="1" t="s">
        <v>17</v>
      </c>
      <c r="F3" s="1" t="s">
        <v>18</v>
      </c>
      <c r="G3" s="1">
        <v>36000</v>
      </c>
      <c r="H3" s="3">
        <v>36436</v>
      </c>
      <c r="I3" s="3">
        <v>42287</v>
      </c>
      <c r="J3" s="1" t="str">
        <v>Beasley</v>
      </c>
      <c r="K3" s="1"/>
    </row>
    <row r="4" spans="1:13" x14ac:dyDescent="0.2">
      <c r="A4" s="1">
        <v>1003</v>
      </c>
      <c r="B4" s="1" t="s">
        <v>19</v>
      </c>
      <c r="C4" s="1" t="s">
        <v>20</v>
      </c>
      <c r="D4" s="1">
        <v>29</v>
      </c>
      <c r="E4" s="1" t="s">
        <v>13</v>
      </c>
      <c r="F4" s="1" t="s">
        <v>14</v>
      </c>
      <c r="G4" s="1">
        <v>63000</v>
      </c>
      <c r="H4" s="3">
        <v>36711</v>
      </c>
      <c r="I4" s="3">
        <v>42986</v>
      </c>
      <c r="J4" s="1" t="str">
        <v>Schrute</v>
      </c>
      <c r="K4" s="1"/>
    </row>
    <row r="5" spans="1:13" x14ac:dyDescent="0.2">
      <c r="A5" s="1">
        <v>1004</v>
      </c>
      <c r="B5" s="1" t="s">
        <v>21</v>
      </c>
      <c r="C5" s="1" t="s">
        <v>22</v>
      </c>
      <c r="D5" s="1">
        <v>31</v>
      </c>
      <c r="E5" s="1" t="s">
        <v>17</v>
      </c>
      <c r="F5" s="1" t="s">
        <v>23</v>
      </c>
      <c r="G5" s="1">
        <v>47000</v>
      </c>
      <c r="H5" s="3">
        <v>36530</v>
      </c>
      <c r="I5" s="3">
        <v>42341</v>
      </c>
      <c r="J5" s="1" t="str">
        <v>Martin</v>
      </c>
      <c r="K5" s="1"/>
    </row>
    <row r="6" spans="1:13" x14ac:dyDescent="0.2">
      <c r="A6" s="1">
        <v>1005</v>
      </c>
      <c r="B6" s="1" t="s">
        <v>24</v>
      </c>
      <c r="C6" s="1" t="s">
        <v>58</v>
      </c>
      <c r="D6" s="1">
        <v>32</v>
      </c>
      <c r="E6" s="1" t="s">
        <v>13</v>
      </c>
      <c r="F6" s="1" t="s">
        <v>26</v>
      </c>
      <c r="G6" s="1">
        <v>50000</v>
      </c>
      <c r="H6" s="3">
        <v>37017</v>
      </c>
      <c r="I6" s="3">
        <v>42977</v>
      </c>
      <c r="J6" s="1" t="str">
        <v>Flenderson</v>
      </c>
      <c r="K6" s="1"/>
    </row>
    <row r="7" spans="1:13" x14ac:dyDescent="0.2">
      <c r="A7" s="1">
        <v>1006</v>
      </c>
      <c r="B7" s="1" t="s">
        <v>27</v>
      </c>
      <c r="C7" s="1" t="s">
        <v>59</v>
      </c>
      <c r="D7" s="1">
        <v>35</v>
      </c>
      <c r="E7" s="1" t="s">
        <v>13</v>
      </c>
      <c r="F7" s="1" t="s">
        <v>29</v>
      </c>
      <c r="G7" s="1">
        <v>65000</v>
      </c>
      <c r="H7" s="3">
        <v>35040</v>
      </c>
      <c r="I7" s="3">
        <v>41528</v>
      </c>
      <c r="J7" s="1" t="str">
        <v>Scott</v>
      </c>
      <c r="K7" s="1"/>
    </row>
    <row r="8" spans="1:13" x14ac:dyDescent="0.2">
      <c r="A8" s="1">
        <v>1007</v>
      </c>
      <c r="B8" s="1" t="s">
        <v>30</v>
      </c>
      <c r="C8" s="1" t="s">
        <v>31</v>
      </c>
      <c r="D8" s="1">
        <v>32</v>
      </c>
      <c r="E8" s="1" t="s">
        <v>17</v>
      </c>
      <c r="F8" s="1" t="s">
        <v>32</v>
      </c>
      <c r="G8" s="1">
        <v>41000</v>
      </c>
      <c r="H8" s="3">
        <v>37933</v>
      </c>
      <c r="I8" s="3">
        <v>41551</v>
      </c>
      <c r="J8" s="1" t="str">
        <v>Palmer</v>
      </c>
      <c r="K8" s="1"/>
    </row>
    <row r="9" spans="1:13" x14ac:dyDescent="0.2">
      <c r="A9" s="1">
        <v>1008</v>
      </c>
      <c r="B9" s="1" t="s">
        <v>33</v>
      </c>
      <c r="C9" s="1" t="s">
        <v>60</v>
      </c>
      <c r="D9" s="1">
        <v>38</v>
      </c>
      <c r="E9" s="1" t="s">
        <v>13</v>
      </c>
      <c r="F9" s="1" t="s">
        <v>14</v>
      </c>
      <c r="G9" s="1">
        <v>48000</v>
      </c>
      <c r="H9" s="3">
        <v>37416</v>
      </c>
      <c r="I9" s="3">
        <v>42116</v>
      </c>
      <c r="J9" s="1" t="str">
        <v>Hudson</v>
      </c>
      <c r="K9" s="1"/>
    </row>
    <row r="10" spans="1:13" x14ac:dyDescent="0.2">
      <c r="A10" s="1">
        <v>1009</v>
      </c>
      <c r="B10" s="1" t="s">
        <v>35</v>
      </c>
      <c r="C10" s="1" t="s">
        <v>61</v>
      </c>
      <c r="D10" s="1">
        <v>31</v>
      </c>
      <c r="E10" s="1" t="s">
        <v>13</v>
      </c>
      <c r="F10" s="1" t="s">
        <v>23</v>
      </c>
      <c r="G10" s="1">
        <v>42000</v>
      </c>
      <c r="H10" s="3">
        <v>37843</v>
      </c>
      <c r="I10" s="3">
        <v>40800</v>
      </c>
      <c r="J10" s="1" t="str">
        <v>Malone</v>
      </c>
      <c r="K1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D9E61-722B-014C-959D-83D0AA641777}">
  <dimension ref="A1:K12"/>
  <sheetViews>
    <sheetView workbookViewId="0">
      <selection sqref="A1:K1"/>
    </sheetView>
  </sheetViews>
  <sheetFormatPr baseColWidth="10" defaultRowHeight="16" x14ac:dyDescent="0.2"/>
  <cols>
    <col min="10" max="10" width="19.83203125" bestFit="1" customWidth="1"/>
    <col min="11" max="11" width="25" bestFit="1" customWidth="1"/>
  </cols>
  <sheetData>
    <row r="1" spans="1:11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81</v>
      </c>
      <c r="K1" s="8" t="s">
        <v>83</v>
      </c>
    </row>
    <row r="2" spans="1:11" x14ac:dyDescent="0.2">
      <c r="A2" s="1">
        <v>1001</v>
      </c>
      <c r="B2" s="1" t="s">
        <v>11</v>
      </c>
      <c r="C2" s="1" t="s">
        <v>12</v>
      </c>
      <c r="D2" s="1">
        <v>30</v>
      </c>
      <c r="E2" s="1" t="s">
        <v>13</v>
      </c>
      <c r="F2" s="1" t="s">
        <v>14</v>
      </c>
      <c r="G2" s="1">
        <v>45000</v>
      </c>
      <c r="H2" s="3">
        <v>37197</v>
      </c>
      <c r="I2" s="3">
        <v>42253</v>
      </c>
      <c r="J2" s="1" t="str">
        <f>CONCATENATE(B2," ",C2)</f>
        <v>Jim Halpert</v>
      </c>
      <c r="K2" t="str">
        <f>CONCATENATE(B2,".",C2,"@gmail.com")</f>
        <v>Jim.Halpert@gmail.com</v>
      </c>
    </row>
    <row r="3" spans="1:11" x14ac:dyDescent="0.2">
      <c r="A3" s="1">
        <v>1002</v>
      </c>
      <c r="B3" s="1" t="s">
        <v>15</v>
      </c>
      <c r="C3" s="1" t="s">
        <v>16</v>
      </c>
      <c r="D3" s="1">
        <v>30</v>
      </c>
      <c r="E3" s="1" t="s">
        <v>17</v>
      </c>
      <c r="F3" s="1" t="s">
        <v>18</v>
      </c>
      <c r="G3" s="1">
        <v>36000</v>
      </c>
      <c r="H3" s="3">
        <v>36436</v>
      </c>
      <c r="I3" s="3">
        <v>42287</v>
      </c>
      <c r="J3" s="1" t="str">
        <f t="shared" ref="J3:J10" si="0">CONCATENATE(B3," ",C3)</f>
        <v>Pam Beasley</v>
      </c>
      <c r="K3" t="str">
        <f t="shared" ref="K3:K10" si="1">CONCATENATE(B3,".",C3,"@gmail.com")</f>
        <v>Pam.Beasley@gmail.com</v>
      </c>
    </row>
    <row r="4" spans="1:11" x14ac:dyDescent="0.2">
      <c r="A4" s="1">
        <v>1003</v>
      </c>
      <c r="B4" s="1" t="s">
        <v>19</v>
      </c>
      <c r="C4" s="1" t="s">
        <v>20</v>
      </c>
      <c r="D4" s="1">
        <v>29</v>
      </c>
      <c r="E4" s="1" t="s">
        <v>13</v>
      </c>
      <c r="F4" s="1" t="s">
        <v>14</v>
      </c>
      <c r="G4" s="1">
        <v>63000</v>
      </c>
      <c r="H4" s="3">
        <v>36711</v>
      </c>
      <c r="I4" s="3">
        <v>42986</v>
      </c>
      <c r="J4" s="1" t="str">
        <f t="shared" si="0"/>
        <v>Dwight Schrute</v>
      </c>
      <c r="K4" t="str">
        <f t="shared" si="1"/>
        <v>Dwight.Schrute@gmail.com</v>
      </c>
    </row>
    <row r="5" spans="1:11" x14ac:dyDescent="0.2">
      <c r="A5" s="1">
        <v>1004</v>
      </c>
      <c r="B5" s="1" t="s">
        <v>21</v>
      </c>
      <c r="C5" s="1" t="s">
        <v>22</v>
      </c>
      <c r="D5" s="1">
        <v>31</v>
      </c>
      <c r="E5" s="1" t="s">
        <v>17</v>
      </c>
      <c r="F5" s="1" t="s">
        <v>23</v>
      </c>
      <c r="G5" s="1">
        <v>47000</v>
      </c>
      <c r="H5" s="3">
        <v>36530</v>
      </c>
      <c r="I5" s="3">
        <v>42341</v>
      </c>
      <c r="J5" s="1" t="str">
        <f t="shared" si="0"/>
        <v>Angela Martin</v>
      </c>
      <c r="K5" t="str">
        <f t="shared" si="1"/>
        <v>Angela.Martin@gmail.com</v>
      </c>
    </row>
    <row r="6" spans="1:11" x14ac:dyDescent="0.2">
      <c r="A6" s="1">
        <v>1005</v>
      </c>
      <c r="B6" s="1" t="s">
        <v>24</v>
      </c>
      <c r="C6" s="1" t="s">
        <v>25</v>
      </c>
      <c r="D6" s="1">
        <v>32</v>
      </c>
      <c r="E6" s="1" t="s">
        <v>13</v>
      </c>
      <c r="F6" s="1" t="s">
        <v>26</v>
      </c>
      <c r="G6" s="1">
        <v>50000</v>
      </c>
      <c r="H6" s="3">
        <v>37017</v>
      </c>
      <c r="I6" s="3">
        <v>42977</v>
      </c>
      <c r="J6" s="1" t="str">
        <f t="shared" si="0"/>
        <v>Toby Flenderson</v>
      </c>
      <c r="K6" t="str">
        <f t="shared" si="1"/>
        <v>Toby.Flenderson@gmail.com</v>
      </c>
    </row>
    <row r="7" spans="1:11" x14ac:dyDescent="0.2">
      <c r="A7" s="1">
        <v>1006</v>
      </c>
      <c r="B7" s="1" t="s">
        <v>27</v>
      </c>
      <c r="C7" s="1" t="s">
        <v>28</v>
      </c>
      <c r="D7" s="1">
        <v>35</v>
      </c>
      <c r="E7" s="1" t="s">
        <v>13</v>
      </c>
      <c r="F7" s="1" t="s">
        <v>29</v>
      </c>
      <c r="G7" s="1">
        <v>65000</v>
      </c>
      <c r="H7" s="3">
        <v>35040</v>
      </c>
      <c r="I7" s="3">
        <v>41528</v>
      </c>
      <c r="J7" s="1" t="str">
        <f t="shared" si="0"/>
        <v>Michael Scott</v>
      </c>
      <c r="K7" t="str">
        <f t="shared" si="1"/>
        <v>Michael.Scott@gmail.com</v>
      </c>
    </row>
    <row r="8" spans="1:11" x14ac:dyDescent="0.2">
      <c r="A8" s="1">
        <v>1007</v>
      </c>
      <c r="B8" s="1" t="s">
        <v>30</v>
      </c>
      <c r="C8" s="1" t="s">
        <v>31</v>
      </c>
      <c r="D8" s="1">
        <v>32</v>
      </c>
      <c r="E8" s="1" t="s">
        <v>17</v>
      </c>
      <c r="F8" s="1" t="s">
        <v>32</v>
      </c>
      <c r="G8" s="1">
        <v>41000</v>
      </c>
      <c r="H8" s="3">
        <v>37933</v>
      </c>
      <c r="I8" s="3">
        <v>41551</v>
      </c>
      <c r="J8" s="1" t="str">
        <f t="shared" si="0"/>
        <v>Meredith Palmer</v>
      </c>
      <c r="K8" t="str">
        <f t="shared" si="1"/>
        <v>Meredith.Palmer@gmail.com</v>
      </c>
    </row>
    <row r="9" spans="1:11" x14ac:dyDescent="0.2">
      <c r="A9" s="1">
        <v>1008</v>
      </c>
      <c r="B9" s="1" t="s">
        <v>33</v>
      </c>
      <c r="C9" s="1" t="s">
        <v>34</v>
      </c>
      <c r="D9" s="1">
        <v>38</v>
      </c>
      <c r="E9" s="1" t="s">
        <v>13</v>
      </c>
      <c r="F9" s="1" t="s">
        <v>14</v>
      </c>
      <c r="G9" s="1">
        <v>48000</v>
      </c>
      <c r="H9" s="3">
        <v>37416</v>
      </c>
      <c r="I9" s="3">
        <v>42116</v>
      </c>
      <c r="J9" s="1" t="str">
        <f t="shared" si="0"/>
        <v>Stanley Hudson</v>
      </c>
      <c r="K9" t="str">
        <f t="shared" si="1"/>
        <v>Stanley.Hudson@gmail.com</v>
      </c>
    </row>
    <row r="10" spans="1:11" x14ac:dyDescent="0.2">
      <c r="A10" s="1">
        <v>1009</v>
      </c>
      <c r="B10" s="1" t="s">
        <v>35</v>
      </c>
      <c r="C10" s="1" t="s">
        <v>36</v>
      </c>
      <c r="D10" s="1">
        <v>31</v>
      </c>
      <c r="E10" s="1" t="s">
        <v>13</v>
      </c>
      <c r="F10" s="1" t="s">
        <v>23</v>
      </c>
      <c r="G10" s="1">
        <v>42000</v>
      </c>
      <c r="H10" s="3">
        <v>37843</v>
      </c>
      <c r="I10" s="3">
        <v>40800</v>
      </c>
      <c r="J10" s="1" t="str">
        <f t="shared" si="0"/>
        <v>Kevin Malone</v>
      </c>
      <c r="K10" t="str">
        <f t="shared" si="1"/>
        <v>Kevin.Malone@gmail.com</v>
      </c>
    </row>
    <row r="11" spans="1:11" x14ac:dyDescent="0.2">
      <c r="A11" s="1"/>
      <c r="B11" s="1"/>
      <c r="C11" s="1"/>
      <c r="D11" s="1"/>
      <c r="E11" s="1"/>
      <c r="F11" s="1"/>
      <c r="G11" s="1"/>
      <c r="H11" s="1" t="s">
        <v>82</v>
      </c>
      <c r="I11" s="1"/>
      <c r="J11" s="1"/>
    </row>
    <row r="12" spans="1:11" x14ac:dyDescent="0.2">
      <c r="A12" s="1"/>
      <c r="B12" s="1"/>
      <c r="C12" s="1"/>
      <c r="D12" s="1"/>
      <c r="E12" s="1"/>
      <c r="F12" s="1"/>
      <c r="G12" s="1"/>
      <c r="H12" s="1" t="s">
        <v>82</v>
      </c>
      <c r="I12" s="1"/>
      <c r="J1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6138B-AC75-C441-8477-CA5B17741A44}">
  <dimension ref="A1:L23"/>
  <sheetViews>
    <sheetView workbookViewId="0">
      <selection activeCell="H2" sqref="H2:I10"/>
    </sheetView>
  </sheetViews>
  <sheetFormatPr baseColWidth="10" defaultRowHeight="16" x14ac:dyDescent="0.2"/>
  <cols>
    <col min="10" max="10" width="12.6640625" bestFit="1" customWidth="1"/>
    <col min="11" max="11" width="13.33203125" bestFit="1" customWidth="1"/>
    <col min="12" max="12" width="14.6640625" bestFit="1" customWidth="1"/>
  </cols>
  <sheetData>
    <row r="1" spans="1:12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62</v>
      </c>
      <c r="K1" s="8" t="s">
        <v>63</v>
      </c>
      <c r="L1" s="8" t="s">
        <v>64</v>
      </c>
    </row>
    <row r="2" spans="1:12" ht="17" x14ac:dyDescent="0.25">
      <c r="A2" s="1">
        <v>1001</v>
      </c>
      <c r="B2" s="1" t="s">
        <v>11</v>
      </c>
      <c r="C2" s="1" t="s">
        <v>12</v>
      </c>
      <c r="D2" s="1">
        <v>30</v>
      </c>
      <c r="E2" s="1" t="s">
        <v>13</v>
      </c>
      <c r="F2" s="1" t="s">
        <v>14</v>
      </c>
      <c r="G2" s="1">
        <v>45000</v>
      </c>
      <c r="H2" s="6" t="s">
        <v>86</v>
      </c>
      <c r="I2" s="6" t="s">
        <v>87</v>
      </c>
      <c r="J2" s="1" t="str" cm="1">
        <f t="array" ref="J2:J10">SUBSTITUTE(I2:I10,"/","-",1)</f>
        <v>10-10/2015</v>
      </c>
      <c r="K2" s="1" t="str" cm="1">
        <f t="array" ref="K2:K10">SUBSTITUTE(H2:H10,"/","-",2)</f>
        <v>10/03-1999</v>
      </c>
      <c r="L2" s="7" t="str" cm="1">
        <f t="array" ref="L2:L10">SUBSTITUTE(H2:H10,"/","-")</f>
        <v>10-03-1999</v>
      </c>
    </row>
    <row r="3" spans="1:12" x14ac:dyDescent="0.2">
      <c r="A3" s="1">
        <v>1002</v>
      </c>
      <c r="B3" s="1" t="s">
        <v>15</v>
      </c>
      <c r="C3" s="1" t="s">
        <v>16</v>
      </c>
      <c r="D3" s="1">
        <v>30</v>
      </c>
      <c r="E3" s="1" t="s">
        <v>17</v>
      </c>
      <c r="F3" s="1" t="s">
        <v>18</v>
      </c>
      <c r="G3" s="1">
        <v>36000</v>
      </c>
      <c r="H3" s="6" t="s">
        <v>74</v>
      </c>
      <c r="I3" s="6" t="s">
        <v>88</v>
      </c>
      <c r="J3" s="1" t="str">
        <v>9-08/2017</v>
      </c>
      <c r="K3" s="1" t="str">
        <v>7/04-2000</v>
      </c>
      <c r="L3" s="3" t="str">
        <v>7-04-2000</v>
      </c>
    </row>
    <row r="4" spans="1:12" x14ac:dyDescent="0.2">
      <c r="A4" s="1">
        <v>1003</v>
      </c>
      <c r="B4" s="1" t="s">
        <v>19</v>
      </c>
      <c r="C4" s="1" t="s">
        <v>20</v>
      </c>
      <c r="D4" s="1">
        <v>29</v>
      </c>
      <c r="E4" s="1" t="s">
        <v>13</v>
      </c>
      <c r="F4" s="1" t="s">
        <v>14</v>
      </c>
      <c r="G4" s="1">
        <v>63000</v>
      </c>
      <c r="H4" s="6" t="s">
        <v>84</v>
      </c>
      <c r="I4" s="6" t="s">
        <v>85</v>
      </c>
      <c r="J4" s="1" t="str">
        <v>3-09-2008</v>
      </c>
      <c r="K4" s="1" t="str">
        <v>2-04-2002</v>
      </c>
      <c r="L4" s="3" t="str">
        <v>2-04-2002</v>
      </c>
    </row>
    <row r="5" spans="1:12" x14ac:dyDescent="0.2">
      <c r="A5" s="1">
        <v>1004</v>
      </c>
      <c r="B5" s="1" t="s">
        <v>21</v>
      </c>
      <c r="C5" s="1" t="s">
        <v>22</v>
      </c>
      <c r="D5" s="1">
        <v>31</v>
      </c>
      <c r="E5" s="1" t="s">
        <v>17</v>
      </c>
      <c r="F5" s="1" t="s">
        <v>23</v>
      </c>
      <c r="G5" s="1">
        <v>47000</v>
      </c>
      <c r="H5" s="6" t="s">
        <v>76</v>
      </c>
      <c r="I5" s="6" t="s">
        <v>89</v>
      </c>
      <c r="J5" s="1" t="str">
        <v>9-11/2013</v>
      </c>
      <c r="K5" s="1" t="str">
        <v>5/06-2001</v>
      </c>
      <c r="L5" s="4" t="str">
        <v>5-06-2001</v>
      </c>
    </row>
    <row r="6" spans="1:12" x14ac:dyDescent="0.2">
      <c r="A6" s="1">
        <v>1005</v>
      </c>
      <c r="B6" s="1" t="s">
        <v>24</v>
      </c>
      <c r="C6" s="1" t="s">
        <v>25</v>
      </c>
      <c r="D6" s="1">
        <v>32</v>
      </c>
      <c r="E6" s="1" t="s">
        <v>13</v>
      </c>
      <c r="F6" s="1" t="s">
        <v>26</v>
      </c>
      <c r="G6" s="1">
        <v>50000</v>
      </c>
      <c r="H6" s="6" t="s">
        <v>90</v>
      </c>
      <c r="I6" s="6" t="s">
        <v>91</v>
      </c>
      <c r="J6" s="1" t="str">
        <v>2-06-2018</v>
      </c>
      <c r="K6" s="1" t="str">
        <v>4-12-2006</v>
      </c>
      <c r="L6" s="4" t="str">
        <v>4-12-2006</v>
      </c>
    </row>
    <row r="7" spans="1:12" x14ac:dyDescent="0.2">
      <c r="A7" s="1">
        <v>1006</v>
      </c>
      <c r="B7" s="1" t="s">
        <v>27</v>
      </c>
      <c r="C7" s="1" t="s">
        <v>28</v>
      </c>
      <c r="D7" s="1">
        <v>35</v>
      </c>
      <c r="E7" s="1" t="s">
        <v>13</v>
      </c>
      <c r="F7" s="1" t="s">
        <v>29</v>
      </c>
      <c r="G7" s="1">
        <v>65000</v>
      </c>
      <c r="H7" s="6" t="s">
        <v>79</v>
      </c>
      <c r="I7" s="6" t="s">
        <v>52</v>
      </c>
      <c r="J7" s="1" t="str">
        <v>4-22/2015</v>
      </c>
      <c r="K7" s="1" t="str">
        <v>6/09-2002</v>
      </c>
      <c r="L7" s="4" t="str">
        <v>6-09-2002</v>
      </c>
    </row>
    <row r="8" spans="1:12" x14ac:dyDescent="0.2">
      <c r="A8" s="1">
        <v>1007</v>
      </c>
      <c r="B8" s="1" t="s">
        <v>30</v>
      </c>
      <c r="C8" s="1" t="s">
        <v>31</v>
      </c>
      <c r="D8" s="1">
        <v>32</v>
      </c>
      <c r="E8" s="1" t="s">
        <v>17</v>
      </c>
      <c r="F8" s="1" t="s">
        <v>32</v>
      </c>
      <c r="G8" s="1">
        <v>41000</v>
      </c>
      <c r="H8" s="6" t="s">
        <v>93</v>
      </c>
      <c r="I8" s="6" t="s">
        <v>92</v>
      </c>
      <c r="J8" s="1" t="str">
        <v>4-22/2016</v>
      </c>
      <c r="K8" s="1" t="str">
        <v>8/10-2010</v>
      </c>
      <c r="L8" s="4" t="str">
        <v>8-10-2010</v>
      </c>
    </row>
    <row r="9" spans="1:12" x14ac:dyDescent="0.2">
      <c r="A9" s="1">
        <v>1008</v>
      </c>
      <c r="B9" s="1" t="s">
        <v>33</v>
      </c>
      <c r="C9" s="1" t="s">
        <v>34</v>
      </c>
      <c r="D9" s="1">
        <v>38</v>
      </c>
      <c r="E9" s="1" t="s">
        <v>13</v>
      </c>
      <c r="F9" s="1" t="s">
        <v>14</v>
      </c>
      <c r="G9" s="1">
        <v>48000</v>
      </c>
      <c r="H9" s="6" t="s">
        <v>94</v>
      </c>
      <c r="I9" s="6" t="s">
        <v>95</v>
      </c>
      <c r="J9" s="1" t="str">
        <v>11-07/2019</v>
      </c>
      <c r="K9" s="1" t="str">
        <v>10/12-2001</v>
      </c>
      <c r="L9" s="4" t="str">
        <v>10-12-2001</v>
      </c>
    </row>
    <row r="10" spans="1:12" x14ac:dyDescent="0.2">
      <c r="A10" s="1">
        <v>1009</v>
      </c>
      <c r="B10" s="1" t="s">
        <v>35</v>
      </c>
      <c r="C10" s="1" t="s">
        <v>36</v>
      </c>
      <c r="D10" s="1">
        <v>31</v>
      </c>
      <c r="E10" s="1" t="s">
        <v>13</v>
      </c>
      <c r="F10" s="1" t="s">
        <v>23</v>
      </c>
      <c r="G10" s="1">
        <v>42000</v>
      </c>
      <c r="H10" s="6" t="s">
        <v>96</v>
      </c>
      <c r="I10" s="6" t="s">
        <v>97</v>
      </c>
      <c r="J10" s="1" t="str">
        <v>6-09/2016</v>
      </c>
      <c r="K10" s="1" t="str">
        <v>5/11-2002</v>
      </c>
      <c r="L10" s="4" t="str">
        <v>5-11-2002</v>
      </c>
    </row>
    <row r="11" spans="1:12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">
      <c r="A14" s="1"/>
      <c r="B14" s="1"/>
      <c r="C14" s="1"/>
      <c r="D14" s="1"/>
      <c r="E14" s="1"/>
      <c r="F14" s="1"/>
      <c r="I14" s="1"/>
      <c r="J14" s="1"/>
      <c r="K14" s="1"/>
      <c r="L14" s="1"/>
    </row>
    <row r="15" spans="1:12" x14ac:dyDescent="0.2">
      <c r="A15" s="1"/>
      <c r="B15" s="1"/>
      <c r="C15" s="1"/>
      <c r="D15" s="1"/>
      <c r="E15" s="1"/>
      <c r="F15" s="3"/>
      <c r="G15" s="3"/>
      <c r="H15" s="3"/>
      <c r="I15" s="1"/>
      <c r="J15" s="1"/>
      <c r="K15" s="1"/>
      <c r="L15" s="1"/>
    </row>
    <row r="16" spans="1:12" x14ac:dyDescent="0.2">
      <c r="A16" s="1"/>
      <c r="B16" s="1"/>
      <c r="C16" s="1"/>
      <c r="D16" s="1"/>
      <c r="E16" s="1"/>
      <c r="F16" s="3"/>
      <c r="G16" s="3"/>
      <c r="I16" s="1"/>
      <c r="J16" s="1"/>
      <c r="K16" s="1"/>
      <c r="L16" s="1"/>
    </row>
    <row r="17" spans="1:12" x14ac:dyDescent="0.2">
      <c r="A17" s="1"/>
      <c r="B17" s="1"/>
      <c r="C17" s="1"/>
      <c r="D17" s="1"/>
      <c r="E17" s="1"/>
      <c r="F17" s="5"/>
      <c r="G17" s="5"/>
      <c r="I17" s="1"/>
      <c r="J17" s="1"/>
      <c r="K17" s="1"/>
      <c r="L17" s="1"/>
    </row>
    <row r="18" spans="1:12" x14ac:dyDescent="0.2">
      <c r="A18" s="1"/>
      <c r="B18" s="1"/>
      <c r="C18" s="1"/>
      <c r="D18" s="1"/>
      <c r="E18" s="1"/>
      <c r="F18" s="3"/>
      <c r="G18" s="1"/>
      <c r="I18" s="1"/>
      <c r="J18" s="1"/>
      <c r="K18" s="1"/>
      <c r="L18" s="1"/>
    </row>
    <row r="19" spans="1:12" x14ac:dyDescent="0.2">
      <c r="A19" s="1"/>
      <c r="B19" s="1"/>
      <c r="C19" s="1"/>
      <c r="D19" s="1"/>
      <c r="E19" s="1"/>
      <c r="F19" s="3"/>
      <c r="G19" s="3"/>
      <c r="I19" s="1"/>
      <c r="J19" s="1"/>
      <c r="K19" s="1"/>
      <c r="L19" s="1"/>
    </row>
    <row r="20" spans="1:12" x14ac:dyDescent="0.2">
      <c r="A20" s="1"/>
      <c r="B20" s="1"/>
      <c r="C20" s="1"/>
      <c r="D20" s="1"/>
      <c r="E20" s="1"/>
      <c r="F20" s="5"/>
      <c r="G20" s="5"/>
      <c r="I20" s="1"/>
      <c r="J20" s="1"/>
      <c r="K20" s="1"/>
      <c r="L20" s="1"/>
    </row>
    <row r="21" spans="1:12" x14ac:dyDescent="0.2">
      <c r="F21" s="3"/>
      <c r="G21" s="1"/>
    </row>
    <row r="22" spans="1:12" x14ac:dyDescent="0.2">
      <c r="F22" s="3"/>
      <c r="G22" s="1"/>
    </row>
    <row r="23" spans="1:12" x14ac:dyDescent="0.2">
      <c r="F23" s="2"/>
      <c r="G23" s="2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A6D0-CC5C-014B-AEE9-56A91B72AFB3}">
  <dimension ref="A1:L23"/>
  <sheetViews>
    <sheetView workbookViewId="0">
      <selection activeCell="L3" sqref="L3"/>
    </sheetView>
  </sheetViews>
  <sheetFormatPr baseColWidth="10" defaultRowHeight="16" x14ac:dyDescent="0.2"/>
  <cols>
    <col min="10" max="10" width="12.6640625" bestFit="1" customWidth="1"/>
    <col min="11" max="11" width="13.33203125" bestFit="1" customWidth="1"/>
    <col min="12" max="12" width="14.6640625" bestFit="1" customWidth="1"/>
  </cols>
  <sheetData>
    <row r="1" spans="1:12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98</v>
      </c>
      <c r="K1" s="8" t="s">
        <v>99</v>
      </c>
      <c r="L1" s="8" t="s">
        <v>100</v>
      </c>
    </row>
    <row r="2" spans="1:12" ht="17" x14ac:dyDescent="0.25">
      <c r="A2" s="1">
        <v>1001</v>
      </c>
      <c r="B2" s="1" t="s">
        <v>11</v>
      </c>
      <c r="C2" s="1" t="s">
        <v>12</v>
      </c>
      <c r="D2" s="1">
        <v>30</v>
      </c>
      <c r="E2" s="1" t="s">
        <v>13</v>
      </c>
      <c r="F2" s="1" t="s">
        <v>14</v>
      </c>
      <c r="G2" s="1">
        <v>45000</v>
      </c>
      <c r="H2" s="6" t="s">
        <v>86</v>
      </c>
      <c r="I2" s="6" t="s">
        <v>87</v>
      </c>
      <c r="J2" s="1">
        <f>SUM(G2:G10)</f>
        <v>437000</v>
      </c>
      <c r="K2" s="1">
        <f>SUMIF(G2:G10,"&gt;40000")</f>
        <v>401000</v>
      </c>
      <c r="L2" s="7">
        <f>SUMIFS(G2:G10,E2:E10,"Female",D2:D10,"&gt;30")</f>
        <v>88000</v>
      </c>
    </row>
    <row r="3" spans="1:12" x14ac:dyDescent="0.2">
      <c r="A3" s="1">
        <v>1002</v>
      </c>
      <c r="B3" s="1" t="s">
        <v>15</v>
      </c>
      <c r="C3" s="1" t="s">
        <v>16</v>
      </c>
      <c r="D3" s="1">
        <v>30</v>
      </c>
      <c r="E3" s="1" t="s">
        <v>17</v>
      </c>
      <c r="F3" s="1" t="s">
        <v>18</v>
      </c>
      <c r="G3" s="1">
        <v>36000</v>
      </c>
      <c r="H3" s="6" t="s">
        <v>74</v>
      </c>
      <c r="I3" s="6" t="s">
        <v>88</v>
      </c>
      <c r="J3" s="1"/>
      <c r="K3" s="1"/>
      <c r="L3" s="3"/>
    </row>
    <row r="4" spans="1:12" x14ac:dyDescent="0.2">
      <c r="A4" s="1">
        <v>1003</v>
      </c>
      <c r="B4" s="1" t="s">
        <v>19</v>
      </c>
      <c r="C4" s="1" t="s">
        <v>20</v>
      </c>
      <c r="D4" s="1">
        <v>29</v>
      </c>
      <c r="E4" s="1" t="s">
        <v>13</v>
      </c>
      <c r="F4" s="1" t="s">
        <v>14</v>
      </c>
      <c r="G4" s="1">
        <v>63000</v>
      </c>
      <c r="H4" s="6" t="s">
        <v>84</v>
      </c>
      <c r="I4" s="6" t="s">
        <v>85</v>
      </c>
      <c r="J4" s="1"/>
      <c r="K4" s="1"/>
      <c r="L4" s="3"/>
    </row>
    <row r="5" spans="1:12" x14ac:dyDescent="0.2">
      <c r="A5" s="1">
        <v>1004</v>
      </c>
      <c r="B5" s="1" t="s">
        <v>21</v>
      </c>
      <c r="C5" s="1" t="s">
        <v>22</v>
      </c>
      <c r="D5" s="1">
        <v>31</v>
      </c>
      <c r="E5" s="1" t="s">
        <v>17</v>
      </c>
      <c r="F5" s="1" t="s">
        <v>23</v>
      </c>
      <c r="G5" s="1">
        <v>47000</v>
      </c>
      <c r="H5" s="6" t="s">
        <v>76</v>
      </c>
      <c r="I5" s="6" t="s">
        <v>89</v>
      </c>
      <c r="J5" s="1"/>
      <c r="K5" s="1"/>
      <c r="L5" s="4"/>
    </row>
    <row r="6" spans="1:12" x14ac:dyDescent="0.2">
      <c r="A6" s="1">
        <v>1005</v>
      </c>
      <c r="B6" s="1" t="s">
        <v>24</v>
      </c>
      <c r="C6" s="1" t="s">
        <v>25</v>
      </c>
      <c r="D6" s="1">
        <v>32</v>
      </c>
      <c r="E6" s="1" t="s">
        <v>13</v>
      </c>
      <c r="F6" s="1" t="s">
        <v>26</v>
      </c>
      <c r="G6" s="1">
        <v>50000</v>
      </c>
      <c r="H6" s="6" t="s">
        <v>90</v>
      </c>
      <c r="I6" s="6" t="s">
        <v>91</v>
      </c>
      <c r="J6" s="1"/>
      <c r="K6" s="1"/>
      <c r="L6" s="4"/>
    </row>
    <row r="7" spans="1:12" x14ac:dyDescent="0.2">
      <c r="A7" s="1">
        <v>1006</v>
      </c>
      <c r="B7" s="1" t="s">
        <v>27</v>
      </c>
      <c r="C7" s="1" t="s">
        <v>28</v>
      </c>
      <c r="D7" s="1">
        <v>35</v>
      </c>
      <c r="E7" s="1" t="s">
        <v>13</v>
      </c>
      <c r="F7" s="1" t="s">
        <v>29</v>
      </c>
      <c r="G7" s="1">
        <v>65000</v>
      </c>
      <c r="H7" s="6" t="s">
        <v>79</v>
      </c>
      <c r="I7" s="6" t="s">
        <v>52</v>
      </c>
      <c r="J7" s="1"/>
      <c r="K7" s="1"/>
      <c r="L7" s="4"/>
    </row>
    <row r="8" spans="1:12" x14ac:dyDescent="0.2">
      <c r="A8" s="1">
        <v>1007</v>
      </c>
      <c r="B8" s="1" t="s">
        <v>30</v>
      </c>
      <c r="C8" s="1" t="s">
        <v>31</v>
      </c>
      <c r="D8" s="1">
        <v>32</v>
      </c>
      <c r="E8" s="1" t="s">
        <v>17</v>
      </c>
      <c r="F8" s="1" t="s">
        <v>32</v>
      </c>
      <c r="G8" s="1">
        <v>41000</v>
      </c>
      <c r="H8" s="6" t="s">
        <v>93</v>
      </c>
      <c r="I8" s="6" t="s">
        <v>92</v>
      </c>
      <c r="J8" s="1"/>
      <c r="K8" s="1"/>
      <c r="L8" s="4"/>
    </row>
    <row r="9" spans="1:12" x14ac:dyDescent="0.2">
      <c r="A9" s="1">
        <v>1008</v>
      </c>
      <c r="B9" s="1" t="s">
        <v>33</v>
      </c>
      <c r="C9" s="1" t="s">
        <v>34</v>
      </c>
      <c r="D9" s="1">
        <v>38</v>
      </c>
      <c r="E9" s="1" t="s">
        <v>13</v>
      </c>
      <c r="F9" s="1" t="s">
        <v>14</v>
      </c>
      <c r="G9" s="1">
        <v>48000</v>
      </c>
      <c r="H9" s="6" t="s">
        <v>94</v>
      </c>
      <c r="I9" s="6" t="s">
        <v>95</v>
      </c>
      <c r="J9" s="1"/>
      <c r="K9" s="1"/>
      <c r="L9" s="4"/>
    </row>
    <row r="10" spans="1:12" x14ac:dyDescent="0.2">
      <c r="A10" s="1">
        <v>1009</v>
      </c>
      <c r="B10" s="1" t="s">
        <v>35</v>
      </c>
      <c r="C10" s="1" t="s">
        <v>36</v>
      </c>
      <c r="D10" s="1">
        <v>31</v>
      </c>
      <c r="E10" s="1" t="s">
        <v>13</v>
      </c>
      <c r="F10" s="1" t="s">
        <v>23</v>
      </c>
      <c r="G10" s="1">
        <v>42000</v>
      </c>
      <c r="H10" s="6" t="s">
        <v>96</v>
      </c>
      <c r="I10" s="6" t="s">
        <v>97</v>
      </c>
      <c r="J10" s="1"/>
      <c r="K10" s="1"/>
      <c r="L10" s="4"/>
    </row>
    <row r="11" spans="1:12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">
      <c r="A14" s="1"/>
      <c r="B14" s="1"/>
      <c r="C14" s="1"/>
      <c r="D14" s="1"/>
      <c r="E14" s="1"/>
      <c r="F14" s="1"/>
      <c r="I14" s="1"/>
      <c r="J14" s="1"/>
      <c r="K14" s="1"/>
      <c r="L14" s="1"/>
    </row>
    <row r="15" spans="1:12" x14ac:dyDescent="0.2">
      <c r="A15" s="1"/>
      <c r="B15" s="1"/>
      <c r="C15" s="1"/>
      <c r="D15" s="1"/>
      <c r="E15" s="1"/>
      <c r="F15" s="3"/>
      <c r="G15" s="3"/>
      <c r="H15" s="3"/>
      <c r="I15" s="1"/>
      <c r="J15" s="1"/>
      <c r="K15" s="1"/>
      <c r="L15" s="1"/>
    </row>
    <row r="16" spans="1:12" x14ac:dyDescent="0.2">
      <c r="A16" s="1"/>
      <c r="B16" s="1"/>
      <c r="C16" s="1"/>
      <c r="D16" s="1"/>
      <c r="E16" s="1"/>
      <c r="F16" s="3"/>
      <c r="G16" s="3"/>
      <c r="I16" s="1"/>
      <c r="J16" s="1"/>
      <c r="K16" s="1"/>
      <c r="L16" s="1"/>
    </row>
    <row r="17" spans="1:12" x14ac:dyDescent="0.2">
      <c r="A17" s="1"/>
      <c r="B17" s="1"/>
      <c r="C17" s="1"/>
      <c r="D17" s="1"/>
      <c r="E17" s="1"/>
      <c r="F17" s="5"/>
      <c r="G17" s="5"/>
      <c r="I17" s="1"/>
      <c r="J17" s="1"/>
      <c r="K17" s="1"/>
      <c r="L17" s="1"/>
    </row>
    <row r="18" spans="1:12" x14ac:dyDescent="0.2">
      <c r="A18" s="1"/>
      <c r="B18" s="1"/>
      <c r="C18" s="1"/>
      <c r="D18" s="1"/>
      <c r="E18" s="1"/>
      <c r="F18" s="3"/>
      <c r="G18" s="1"/>
      <c r="I18" s="1"/>
      <c r="J18" s="1"/>
      <c r="K18" s="1"/>
      <c r="L18" s="1"/>
    </row>
    <row r="19" spans="1:12" x14ac:dyDescent="0.2">
      <c r="A19" s="1"/>
      <c r="B19" s="1"/>
      <c r="C19" s="1"/>
      <c r="D19" s="1"/>
      <c r="E19" s="1"/>
      <c r="F19" s="3"/>
      <c r="G19" s="3"/>
      <c r="I19" s="1"/>
      <c r="J19" s="1"/>
      <c r="K19" s="1"/>
      <c r="L19" s="1"/>
    </row>
    <row r="20" spans="1:12" x14ac:dyDescent="0.2">
      <c r="A20" s="1"/>
      <c r="B20" s="1"/>
      <c r="C20" s="1"/>
      <c r="D20" s="1"/>
      <c r="E20" s="1"/>
      <c r="F20" s="5"/>
      <c r="G20" s="5"/>
      <c r="I20" s="1"/>
      <c r="J20" s="1"/>
      <c r="K20" s="1"/>
      <c r="L20" s="1"/>
    </row>
    <row r="21" spans="1:12" x14ac:dyDescent="0.2">
      <c r="F21" s="3"/>
      <c r="G21" s="1"/>
    </row>
    <row r="22" spans="1:12" x14ac:dyDescent="0.2">
      <c r="F22" s="3"/>
      <c r="G22" s="1"/>
    </row>
    <row r="23" spans="1:12" x14ac:dyDescent="0.2">
      <c r="F23" s="2"/>
      <c r="G23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3E9DB-1D2C-374C-AAF9-AF75207FA149}">
  <dimension ref="A1:L23"/>
  <sheetViews>
    <sheetView workbookViewId="0">
      <selection activeCell="F14" sqref="F14"/>
    </sheetView>
  </sheetViews>
  <sheetFormatPr baseColWidth="10" defaultRowHeight="16" x14ac:dyDescent="0.2"/>
  <sheetData>
    <row r="1" spans="1:12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101</v>
      </c>
      <c r="K1" s="8" t="s">
        <v>102</v>
      </c>
      <c r="L1" s="8" t="s">
        <v>103</v>
      </c>
    </row>
    <row r="2" spans="1:12" x14ac:dyDescent="0.2">
      <c r="A2" s="1">
        <v>1001</v>
      </c>
      <c r="B2" s="1" t="s">
        <v>11</v>
      </c>
      <c r="C2" s="1" t="s">
        <v>12</v>
      </c>
      <c r="D2" s="1">
        <v>30</v>
      </c>
      <c r="E2" s="1" t="s">
        <v>13</v>
      </c>
      <c r="F2" s="1" t="s">
        <v>14</v>
      </c>
      <c r="G2" s="1">
        <v>45000</v>
      </c>
      <c r="H2" s="3">
        <v>37197</v>
      </c>
      <c r="I2" s="3">
        <v>42253</v>
      </c>
      <c r="J2" s="1">
        <f>COUNT(G2:G10)</f>
        <v>9</v>
      </c>
      <c r="K2" s="1">
        <f>COUNTIF(G2:G10,"&gt;42000")</f>
        <v>6</v>
      </c>
      <c r="L2" s="1">
        <f>COUNTIFS(G2:G10,"&gt;42000",A2:A10,"&gt;1000",D2:D10,"&gt;28")</f>
        <v>6</v>
      </c>
    </row>
    <row r="3" spans="1:12" x14ac:dyDescent="0.2">
      <c r="A3" s="1">
        <v>1002</v>
      </c>
      <c r="B3" s="1" t="s">
        <v>15</v>
      </c>
      <c r="C3" s="1" t="s">
        <v>16</v>
      </c>
      <c r="D3" s="1">
        <v>30</v>
      </c>
      <c r="E3" s="1" t="s">
        <v>17</v>
      </c>
      <c r="F3" s="1" t="s">
        <v>18</v>
      </c>
      <c r="G3" s="1">
        <v>36000</v>
      </c>
      <c r="H3" s="3">
        <v>36436</v>
      </c>
      <c r="I3" s="3">
        <v>42287</v>
      </c>
      <c r="J3" s="1"/>
      <c r="K3" s="1"/>
      <c r="L3" s="1"/>
    </row>
    <row r="4" spans="1:12" x14ac:dyDescent="0.2">
      <c r="A4" s="1">
        <v>1003</v>
      </c>
      <c r="B4" s="1" t="s">
        <v>19</v>
      </c>
      <c r="C4" s="1" t="s">
        <v>20</v>
      </c>
      <c r="D4" s="1">
        <v>29</v>
      </c>
      <c r="E4" s="1" t="s">
        <v>13</v>
      </c>
      <c r="F4" s="1" t="s">
        <v>14</v>
      </c>
      <c r="G4" s="1">
        <v>63000</v>
      </c>
      <c r="H4" s="3">
        <v>36711</v>
      </c>
      <c r="I4" s="3">
        <v>42986</v>
      </c>
      <c r="J4" s="1"/>
      <c r="K4" s="1"/>
      <c r="L4" s="1"/>
    </row>
    <row r="5" spans="1:12" x14ac:dyDescent="0.2">
      <c r="A5" s="1">
        <v>1004</v>
      </c>
      <c r="B5" s="1" t="s">
        <v>21</v>
      </c>
      <c r="C5" s="1" t="s">
        <v>22</v>
      </c>
      <c r="D5" s="1">
        <v>31</v>
      </c>
      <c r="E5" s="1" t="s">
        <v>17</v>
      </c>
      <c r="F5" s="1" t="s">
        <v>23</v>
      </c>
      <c r="G5" s="1">
        <v>47000</v>
      </c>
      <c r="H5" s="3">
        <v>36530</v>
      </c>
      <c r="I5" s="3">
        <v>42341</v>
      </c>
      <c r="J5" s="1"/>
      <c r="K5" s="1"/>
      <c r="L5" s="1"/>
    </row>
    <row r="6" spans="1:12" x14ac:dyDescent="0.2">
      <c r="A6" s="1">
        <v>1005</v>
      </c>
      <c r="B6" s="1" t="s">
        <v>24</v>
      </c>
      <c r="C6" s="1" t="s">
        <v>25</v>
      </c>
      <c r="D6" s="1">
        <v>32</v>
      </c>
      <c r="E6" s="1" t="s">
        <v>13</v>
      </c>
      <c r="F6" s="1" t="s">
        <v>26</v>
      </c>
      <c r="G6" s="1">
        <v>50000</v>
      </c>
      <c r="H6" s="3">
        <v>37017</v>
      </c>
      <c r="I6" s="3">
        <v>42977</v>
      </c>
      <c r="J6" s="1"/>
      <c r="K6" s="1"/>
      <c r="L6" s="1"/>
    </row>
    <row r="7" spans="1:12" x14ac:dyDescent="0.2">
      <c r="A7" s="1">
        <v>1006</v>
      </c>
      <c r="B7" s="1" t="s">
        <v>27</v>
      </c>
      <c r="C7" s="1" t="s">
        <v>28</v>
      </c>
      <c r="D7" s="1">
        <v>35</v>
      </c>
      <c r="E7" s="1" t="s">
        <v>13</v>
      </c>
      <c r="F7" s="1" t="s">
        <v>29</v>
      </c>
      <c r="G7" s="1">
        <v>65000</v>
      </c>
      <c r="H7" s="3">
        <v>35040</v>
      </c>
      <c r="I7" s="3">
        <v>41528</v>
      </c>
      <c r="J7" s="1"/>
      <c r="K7" s="1"/>
      <c r="L7" s="1"/>
    </row>
    <row r="8" spans="1:12" x14ac:dyDescent="0.2">
      <c r="A8" s="1">
        <v>1007</v>
      </c>
      <c r="B8" s="1" t="s">
        <v>30</v>
      </c>
      <c r="C8" s="1" t="s">
        <v>31</v>
      </c>
      <c r="D8" s="1">
        <v>32</v>
      </c>
      <c r="E8" s="1" t="s">
        <v>17</v>
      </c>
      <c r="F8" s="1" t="s">
        <v>32</v>
      </c>
      <c r="G8" s="1">
        <v>41000</v>
      </c>
      <c r="H8" s="3">
        <v>37933</v>
      </c>
      <c r="I8" s="3">
        <v>41551</v>
      </c>
      <c r="J8" s="1"/>
      <c r="K8" s="1"/>
      <c r="L8" s="1"/>
    </row>
    <row r="9" spans="1:12" x14ac:dyDescent="0.2">
      <c r="A9" s="1">
        <v>1008</v>
      </c>
      <c r="B9" s="1" t="s">
        <v>33</v>
      </c>
      <c r="C9" s="1" t="s">
        <v>34</v>
      </c>
      <c r="D9" s="1">
        <v>38</v>
      </c>
      <c r="E9" s="1" t="s">
        <v>13</v>
      </c>
      <c r="F9" s="1" t="s">
        <v>14</v>
      </c>
      <c r="G9" s="1">
        <v>48000</v>
      </c>
      <c r="H9" s="3">
        <v>37416</v>
      </c>
      <c r="I9" s="3">
        <v>42116</v>
      </c>
      <c r="J9" s="1"/>
      <c r="K9" s="1"/>
      <c r="L9" s="1"/>
    </row>
    <row r="10" spans="1:12" x14ac:dyDescent="0.2">
      <c r="A10" s="1">
        <v>1009</v>
      </c>
      <c r="B10" s="1" t="s">
        <v>35</v>
      </c>
      <c r="C10" s="1" t="s">
        <v>36</v>
      </c>
      <c r="D10" s="1">
        <v>31</v>
      </c>
      <c r="E10" s="1" t="s">
        <v>13</v>
      </c>
      <c r="F10" s="1" t="s">
        <v>23</v>
      </c>
      <c r="G10" s="1">
        <v>42000</v>
      </c>
      <c r="H10" s="3">
        <v>37843</v>
      </c>
      <c r="I10" s="3">
        <v>40800</v>
      </c>
      <c r="J10" s="1"/>
      <c r="K10" s="1"/>
      <c r="L10" s="1"/>
    </row>
    <row r="11" spans="1:12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">
      <c r="A14" s="1"/>
      <c r="B14" s="1"/>
      <c r="C14" s="1"/>
      <c r="D14" s="1"/>
      <c r="E14" s="1"/>
      <c r="F14" s="1"/>
      <c r="G14" s="9"/>
      <c r="H14" s="9"/>
      <c r="I14" s="1"/>
      <c r="J14" s="1"/>
      <c r="K14" s="1"/>
      <c r="L14" s="1"/>
    </row>
    <row r="15" spans="1:12" x14ac:dyDescent="0.2">
      <c r="A15" s="1"/>
      <c r="B15" s="1"/>
      <c r="C15" s="1"/>
      <c r="D15" s="1"/>
      <c r="E15" s="1"/>
      <c r="F15" s="3"/>
      <c r="G15" s="3"/>
      <c r="H15" s="3"/>
      <c r="I15" s="1"/>
      <c r="J15" s="1"/>
      <c r="K15" s="1"/>
      <c r="L15" s="1"/>
    </row>
    <row r="16" spans="1:12" x14ac:dyDescent="0.2">
      <c r="A16" s="1"/>
      <c r="B16" s="1"/>
      <c r="C16" s="1"/>
      <c r="D16" s="1"/>
      <c r="E16" s="1"/>
      <c r="F16" s="3"/>
      <c r="G16" s="3"/>
      <c r="H16" s="9"/>
      <c r="I16" s="1"/>
      <c r="J16" s="1"/>
      <c r="K16" s="1"/>
      <c r="L16" s="1"/>
    </row>
    <row r="17" spans="1:12" x14ac:dyDescent="0.2">
      <c r="A17" s="1"/>
      <c r="B17" s="1"/>
      <c r="C17" s="1"/>
      <c r="D17" s="1"/>
      <c r="E17" s="1"/>
      <c r="F17" s="5"/>
      <c r="G17" s="5"/>
      <c r="H17" s="9"/>
      <c r="I17" s="1"/>
      <c r="J17" s="1"/>
      <c r="K17" s="1"/>
      <c r="L17" s="1"/>
    </row>
    <row r="18" spans="1:12" x14ac:dyDescent="0.2">
      <c r="A18" s="1"/>
      <c r="B18" s="1"/>
      <c r="C18" s="1"/>
      <c r="D18" s="1"/>
      <c r="E18" s="1"/>
      <c r="F18" s="3"/>
      <c r="G18" s="1"/>
      <c r="H18" s="9"/>
      <c r="I18" s="1"/>
      <c r="J18" s="1"/>
      <c r="K18" s="1"/>
      <c r="L18" s="1"/>
    </row>
    <row r="19" spans="1:12" x14ac:dyDescent="0.2">
      <c r="A19" s="1"/>
      <c r="B19" s="1"/>
      <c r="C19" s="1"/>
      <c r="D19" s="1"/>
      <c r="E19" s="1"/>
      <c r="F19" s="3"/>
      <c r="G19" s="3"/>
      <c r="H19" s="9"/>
      <c r="I19" s="1"/>
      <c r="J19" s="1"/>
      <c r="K19" s="1"/>
      <c r="L19" s="1"/>
    </row>
    <row r="20" spans="1:12" x14ac:dyDescent="0.2">
      <c r="A20" s="1"/>
      <c r="B20" s="1"/>
      <c r="C20" s="1"/>
      <c r="D20" s="1"/>
      <c r="E20" s="1"/>
      <c r="F20" s="5"/>
      <c r="G20" s="5"/>
      <c r="H20" s="9"/>
      <c r="I20" s="1"/>
      <c r="J20" s="1"/>
      <c r="K20" s="1"/>
      <c r="L20" s="1"/>
    </row>
    <row r="21" spans="1:12" x14ac:dyDescent="0.2">
      <c r="A21" s="9"/>
      <c r="B21" s="9"/>
      <c r="C21" s="9"/>
      <c r="D21" s="9"/>
      <c r="E21" s="9"/>
      <c r="F21" s="3"/>
      <c r="G21" s="1"/>
      <c r="H21" s="9"/>
      <c r="I21" s="9"/>
      <c r="J21" s="9"/>
      <c r="K21" s="9"/>
      <c r="L21" s="9"/>
    </row>
    <row r="22" spans="1:12" x14ac:dyDescent="0.2">
      <c r="A22" s="9"/>
      <c r="B22" s="9"/>
      <c r="C22" s="9"/>
      <c r="D22" s="9"/>
      <c r="E22" s="9"/>
      <c r="F22" s="3"/>
      <c r="G22" s="1"/>
      <c r="H22" s="9"/>
      <c r="I22" s="9"/>
      <c r="J22" s="9"/>
      <c r="K22" s="9"/>
      <c r="L22" s="9"/>
    </row>
    <row r="23" spans="1:12" x14ac:dyDescent="0.2">
      <c r="A23" s="9"/>
      <c r="B23" s="9"/>
      <c r="C23" s="9"/>
      <c r="D23" s="9"/>
      <c r="E23" s="9"/>
      <c r="F23" s="10"/>
      <c r="G23" s="10"/>
      <c r="H23" s="9"/>
      <c r="I23" s="9"/>
      <c r="J23" s="9"/>
      <c r="K23" s="9"/>
      <c r="L23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7F7CE-AB99-4049-86F7-24F5F27A8BE9}">
  <dimension ref="A1:K10"/>
  <sheetViews>
    <sheetView workbookViewId="0">
      <selection activeCell="K14" sqref="K14"/>
    </sheetView>
  </sheetViews>
  <sheetFormatPr baseColWidth="10" defaultRowHeight="16" x14ac:dyDescent="0.2"/>
  <cols>
    <col min="11" max="11" width="12.6640625" bestFit="1" customWidth="1"/>
  </cols>
  <sheetData>
    <row r="1" spans="1:11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104</v>
      </c>
      <c r="K1" s="8" t="s">
        <v>105</v>
      </c>
    </row>
    <row r="2" spans="1:11" x14ac:dyDescent="0.2">
      <c r="A2" s="1">
        <v>1001</v>
      </c>
      <c r="B2" s="1" t="s">
        <v>11</v>
      </c>
      <c r="C2" s="1" t="s">
        <v>12</v>
      </c>
      <c r="D2" s="1">
        <v>30</v>
      </c>
      <c r="E2" s="1" t="s">
        <v>13</v>
      </c>
      <c r="F2" s="1" t="s">
        <v>14</v>
      </c>
      <c r="G2" s="1">
        <v>45000</v>
      </c>
      <c r="H2" s="6" t="s">
        <v>86</v>
      </c>
      <c r="I2" s="6" t="s">
        <v>87</v>
      </c>
      <c r="J2" s="1">
        <f>_xlfn.DAYS(I2,H2)</f>
        <v>6058</v>
      </c>
      <c r="K2" s="1">
        <f>NETWORKDAYS(H2,I2)</f>
        <v>4328</v>
      </c>
    </row>
    <row r="3" spans="1:11" x14ac:dyDescent="0.2">
      <c r="A3" s="1">
        <v>1002</v>
      </c>
      <c r="B3" s="1" t="s">
        <v>15</v>
      </c>
      <c r="C3" s="1" t="s">
        <v>16</v>
      </c>
      <c r="D3" s="1">
        <v>30</v>
      </c>
      <c r="E3" s="1" t="s">
        <v>17</v>
      </c>
      <c r="F3" s="1" t="s">
        <v>18</v>
      </c>
      <c r="G3" s="1">
        <v>36000</v>
      </c>
      <c r="H3" s="6" t="s">
        <v>74</v>
      </c>
      <c r="I3" s="6" t="s">
        <v>88</v>
      </c>
      <c r="J3" s="1">
        <f t="shared" ref="J3:J10" si="0">_xlfn.DAYS(I3,H3)</f>
        <v>6333</v>
      </c>
      <c r="K3" s="1">
        <f t="shared" ref="K3:K10" si="1">NETWORKDAYS(H3,I3)</f>
        <v>4524</v>
      </c>
    </row>
    <row r="4" spans="1:11" x14ac:dyDescent="0.2">
      <c r="A4" s="1">
        <v>1003</v>
      </c>
      <c r="B4" s="1" t="s">
        <v>19</v>
      </c>
      <c r="C4" s="1" t="s">
        <v>20</v>
      </c>
      <c r="D4" s="1">
        <v>29</v>
      </c>
      <c r="E4" s="1" t="s">
        <v>13</v>
      </c>
      <c r="F4" s="1" t="s">
        <v>14</v>
      </c>
      <c r="G4" s="1">
        <v>63000</v>
      </c>
      <c r="H4" s="6" t="s">
        <v>84</v>
      </c>
      <c r="I4" s="6" t="s">
        <v>85</v>
      </c>
      <c r="J4" s="1">
        <f t="shared" si="0"/>
        <v>2346</v>
      </c>
      <c r="K4" s="1">
        <f t="shared" si="1"/>
        <v>1677</v>
      </c>
    </row>
    <row r="5" spans="1:11" x14ac:dyDescent="0.2">
      <c r="A5" s="1">
        <v>1004</v>
      </c>
      <c r="B5" s="1" t="s">
        <v>21</v>
      </c>
      <c r="C5" s="1" t="s">
        <v>22</v>
      </c>
      <c r="D5" s="1">
        <v>31</v>
      </c>
      <c r="E5" s="1" t="s">
        <v>17</v>
      </c>
      <c r="F5" s="1" t="s">
        <v>23</v>
      </c>
      <c r="G5" s="1">
        <v>47000</v>
      </c>
      <c r="H5" s="6" t="s">
        <v>76</v>
      </c>
      <c r="I5" s="6" t="s">
        <v>89</v>
      </c>
      <c r="J5" s="1">
        <f t="shared" si="0"/>
        <v>4540</v>
      </c>
      <c r="K5" s="1">
        <f t="shared" si="1"/>
        <v>3244</v>
      </c>
    </row>
    <row r="6" spans="1:11" x14ac:dyDescent="0.2">
      <c r="A6" s="1">
        <v>1005</v>
      </c>
      <c r="B6" s="1" t="s">
        <v>24</v>
      </c>
      <c r="C6" s="1" t="s">
        <v>25</v>
      </c>
      <c r="D6" s="1">
        <v>32</v>
      </c>
      <c r="E6" s="1" t="s">
        <v>13</v>
      </c>
      <c r="F6" s="1" t="s">
        <v>26</v>
      </c>
      <c r="G6" s="1">
        <v>50000</v>
      </c>
      <c r="H6" s="6" t="s">
        <v>90</v>
      </c>
      <c r="I6" s="6" t="s">
        <v>91</v>
      </c>
      <c r="J6" s="1">
        <f t="shared" si="0"/>
        <v>4198</v>
      </c>
      <c r="K6" s="1">
        <f t="shared" si="1"/>
        <v>3000</v>
      </c>
    </row>
    <row r="7" spans="1:11" x14ac:dyDescent="0.2">
      <c r="A7" s="1">
        <v>1006</v>
      </c>
      <c r="B7" s="1" t="s">
        <v>27</v>
      </c>
      <c r="C7" s="1" t="s">
        <v>28</v>
      </c>
      <c r="D7" s="1">
        <v>35</v>
      </c>
      <c r="E7" s="1" t="s">
        <v>13</v>
      </c>
      <c r="F7" s="1" t="s">
        <v>29</v>
      </c>
      <c r="G7" s="1">
        <v>65000</v>
      </c>
      <c r="H7" s="6" t="s">
        <v>79</v>
      </c>
      <c r="I7" s="6" t="s">
        <v>106</v>
      </c>
      <c r="J7" s="1">
        <f t="shared" si="0"/>
        <v>4611</v>
      </c>
      <c r="K7" s="1">
        <f t="shared" si="1"/>
        <v>3294</v>
      </c>
    </row>
    <row r="8" spans="1:11" x14ac:dyDescent="0.2">
      <c r="A8" s="1">
        <v>1007</v>
      </c>
      <c r="B8" s="1" t="s">
        <v>30</v>
      </c>
      <c r="C8" s="1" t="s">
        <v>31</v>
      </c>
      <c r="D8" s="1">
        <v>32</v>
      </c>
      <c r="E8" s="1" t="s">
        <v>17</v>
      </c>
      <c r="F8" s="1" t="s">
        <v>32</v>
      </c>
      <c r="G8" s="1">
        <v>41000</v>
      </c>
      <c r="H8" s="6" t="s">
        <v>93</v>
      </c>
      <c r="I8" s="6" t="s">
        <v>107</v>
      </c>
      <c r="J8" s="1">
        <f t="shared" si="0"/>
        <v>2023</v>
      </c>
      <c r="K8" s="1">
        <f t="shared" si="1"/>
        <v>1446</v>
      </c>
    </row>
    <row r="9" spans="1:11" x14ac:dyDescent="0.2">
      <c r="A9" s="1">
        <v>1008</v>
      </c>
      <c r="B9" s="1" t="s">
        <v>33</v>
      </c>
      <c r="C9" s="1" t="s">
        <v>34</v>
      </c>
      <c r="D9" s="1">
        <v>38</v>
      </c>
      <c r="E9" s="1" t="s">
        <v>13</v>
      </c>
      <c r="F9" s="1" t="s">
        <v>14</v>
      </c>
      <c r="G9" s="1">
        <v>48000</v>
      </c>
      <c r="H9" s="6" t="s">
        <v>94</v>
      </c>
      <c r="I9" s="6" t="s">
        <v>95</v>
      </c>
      <c r="J9" s="1">
        <f t="shared" si="0"/>
        <v>6422</v>
      </c>
      <c r="K9" s="1">
        <f t="shared" si="1"/>
        <v>4589</v>
      </c>
    </row>
    <row r="10" spans="1:11" x14ac:dyDescent="0.2">
      <c r="A10" s="1">
        <v>1009</v>
      </c>
      <c r="B10" s="1" t="s">
        <v>35</v>
      </c>
      <c r="C10" s="1" t="s">
        <v>36</v>
      </c>
      <c r="D10" s="1">
        <v>31</v>
      </c>
      <c r="E10" s="1" t="s">
        <v>13</v>
      </c>
      <c r="F10" s="1" t="s">
        <v>23</v>
      </c>
      <c r="G10" s="1">
        <v>42000</v>
      </c>
      <c r="H10" s="6" t="s">
        <v>96</v>
      </c>
      <c r="I10" s="6" t="s">
        <v>97</v>
      </c>
      <c r="J10" s="1">
        <f t="shared" si="0"/>
        <v>5054</v>
      </c>
      <c r="K10" s="1">
        <f t="shared" si="1"/>
        <v>3611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Singh</dc:creator>
  <cp:lastModifiedBy>Ankit Singh</cp:lastModifiedBy>
  <dcterms:created xsi:type="dcterms:W3CDTF">2024-07-11T23:17:40Z</dcterms:created>
  <dcterms:modified xsi:type="dcterms:W3CDTF">2024-07-12T23:27:16Z</dcterms:modified>
</cp:coreProperties>
</file>