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ocalDriveD\Analytics\Freelancing\Teaching\vijay\azure data bricks\Lectures\Hypothesis testing\"/>
    </mc:Choice>
  </mc:AlternateContent>
  <xr:revisionPtr revIDLastSave="0" documentId="13_ncr:1_{B039776E-E908-4FFD-81D9-E15E4C49415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nova" sheetId="1" r:id="rId1"/>
    <sheet name="Manual" sheetId="3" r:id="rId2"/>
    <sheet name="Data analysis" sheetId="2" r:id="rId3"/>
  </sheets>
  <calcPr calcId="181029"/>
</workbook>
</file>

<file path=xl/calcChain.xml><?xml version="1.0" encoding="utf-8"?>
<calcChain xmlns="http://schemas.openxmlformats.org/spreadsheetml/2006/main">
  <c r="X23" i="3" l="1"/>
  <c r="W47" i="3"/>
  <c r="W46" i="3"/>
  <c r="W38" i="3"/>
  <c r="W32" i="3"/>
  <c r="W23" i="3"/>
  <c r="Y14" i="3"/>
  <c r="W14" i="3"/>
  <c r="Y7" i="3"/>
  <c r="Y20" i="3" s="1"/>
  <c r="W7" i="3"/>
  <c r="AA14" i="3" l="1"/>
  <c r="W16" i="3"/>
  <c r="AA7" i="3"/>
  <c r="Y16" i="3"/>
  <c r="Y21" i="3"/>
  <c r="W21" i="3"/>
  <c r="W20" i="3"/>
  <c r="AA16" i="3" l="1"/>
  <c r="W41" i="3" s="1"/>
  <c r="W22" i="3"/>
  <c r="W24" i="3" s="1"/>
  <c r="W44" i="3"/>
  <c r="W42" i="3" l="1"/>
  <c r="W43" i="3"/>
  <c r="W45" i="3" s="1"/>
  <c r="W48" i="3" s="1"/>
  <c r="W49" i="3" s="1"/>
  <c r="Z49" i="3" s="1"/>
  <c r="AA49" i="3" s="1"/>
  <c r="W37" i="3"/>
  <c r="W39" i="3" s="1"/>
  <c r="AA38" i="3" s="1"/>
  <c r="AB38" i="3" s="1"/>
  <c r="W31" i="3"/>
  <c r="W33" i="3" s="1"/>
  <c r="AA32" i="3" s="1"/>
  <c r="AB32" i="3" s="1"/>
  <c r="L26" i="2"/>
  <c r="M25" i="2"/>
  <c r="M26" i="2" s="1"/>
  <c r="L25" i="2"/>
  <c r="N25" i="2" s="1"/>
  <c r="O25" i="2" s="1"/>
  <c r="N26" i="2" l="1"/>
  <c r="O2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ankit gupta</author>
  </authors>
  <commentList>
    <comment ref="W42" authorId="0" shapeId="0" xr:uid="{95F18632-1696-4EAA-ADE0-502408BDB350}">
      <text>
        <r>
          <rPr>
            <b/>
            <sz val="9"/>
            <color indexed="81"/>
            <rFont val="Tahoma"/>
            <charset val="1"/>
          </rPr>
          <t>ankit gupta:</t>
        </r>
        <r>
          <rPr>
            <sz val="9"/>
            <color indexed="81"/>
            <rFont val="Tahoma"/>
            <charset val="1"/>
          </rPr>
          <t xml:space="preserve">
square of (mean 2 - mean(1&amp;2)-mean(2&amp;4)+totalmean)</t>
        </r>
      </text>
    </comment>
  </commentList>
</comments>
</file>

<file path=xl/sharedStrings.xml><?xml version="1.0" encoding="utf-8"?>
<sst xmlns="http://schemas.openxmlformats.org/spreadsheetml/2006/main" count="221" uniqueCount="92">
  <si>
    <t>Fert</t>
  </si>
  <si>
    <t>Water</t>
  </si>
  <si>
    <t>Yield</t>
  </si>
  <si>
    <t>A</t>
  </si>
  <si>
    <t>High</t>
  </si>
  <si>
    <t>B</t>
  </si>
  <si>
    <t>Low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</si>
  <si>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</si>
  <si>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</si>
  <si>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</si>
  <si>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</si>
  <si>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</si>
  <si>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</si>
  <si>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</si>
  <si>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</si>
  <si>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</si>
  <si>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</si>
  <si>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</si>
  <si>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</si>
  <si>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</si>
  <si>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</si>
  <si>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</si>
  <si>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</si>
  <si>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</si>
  <si>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</si>
  <si>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</si>
  <si>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Mean 2</t>
  </si>
  <si>
    <t>Mean 1 &amp;2</t>
  </si>
  <si>
    <t>Mean 4</t>
  </si>
  <si>
    <t>Mean 3 &amp; 4</t>
  </si>
  <si>
    <t>Mean 1 &amp; 3</t>
  </si>
  <si>
    <t>Mean 2 &amp; 4</t>
  </si>
  <si>
    <t>Overall Mean</t>
  </si>
  <si>
    <t>degree of freedom</t>
  </si>
  <si>
    <t>Mean of Squares within</t>
  </si>
  <si>
    <t xml:space="preserve">F statistic </t>
  </si>
  <si>
    <t>Fertilizer/within</t>
  </si>
  <si>
    <t>Mean of Squares Fertilizer</t>
  </si>
  <si>
    <t>Water/within</t>
  </si>
  <si>
    <t>Mean of Squares Water</t>
  </si>
  <si>
    <t>Sum of Squares Interaction</t>
  </si>
  <si>
    <t>Interactions/within</t>
  </si>
  <si>
    <t>Sum of all combinations</t>
  </si>
  <si>
    <t>total observations</t>
  </si>
  <si>
    <t>Mean of Squares Interaction</t>
  </si>
  <si>
    <t>Sum of Squares Within (SSW)</t>
  </si>
  <si>
    <t>p-value</t>
  </si>
  <si>
    <t>mean of category 'B' for feature fert</t>
  </si>
  <si>
    <t>mean of category 'High' for feature 'Water'</t>
  </si>
  <si>
    <t>mean of category 'A' for feature 'fert'</t>
  </si>
  <si>
    <t>mean of category 'low' for feature 'Water'</t>
  </si>
  <si>
    <t>sum of sq of difference of each value from their group mean</t>
  </si>
  <si>
    <t>Total Sum of Squares Within (SSW)</t>
  </si>
  <si>
    <t>m*(n-1)</t>
  </si>
  <si>
    <t>SSB</t>
  </si>
  <si>
    <t>sum of sq of difference bw mean of each group and total mean</t>
  </si>
  <si>
    <t>square of (mean 4 - mean(2&amp;4)-mean(3&amp;4)+totalmean)</t>
  </si>
  <si>
    <t>square of (mean of data (cat A and cat B) - mean of data (cat A) - mean of data (cat B) +total mean)</t>
  </si>
  <si>
    <t>Step 1</t>
  </si>
  <si>
    <t>step 3</t>
  </si>
  <si>
    <t>step 4</t>
  </si>
  <si>
    <t>step 5</t>
  </si>
  <si>
    <t>Reshape Data</t>
  </si>
  <si>
    <t>step 2</t>
  </si>
  <si>
    <t>Mean 1 ( Fert A and Water 'High')</t>
  </si>
  <si>
    <t>Mean 3 ( Fert B and Water 'High')</t>
  </si>
  <si>
    <t>Find overall mean</t>
  </si>
  <si>
    <t>Sum of Squares  between (for Fertilizer)</t>
  </si>
  <si>
    <t>Sum of Squares between (for Water)</t>
  </si>
  <si>
    <t>Step 6</t>
  </si>
  <si>
    <t>( sum of squares of diff between values and mean from step 2)</t>
  </si>
  <si>
    <t>Step 7</t>
  </si>
  <si>
    <t>Step 8</t>
  </si>
  <si>
    <t>Step 2 / Step 3 / Step 4</t>
  </si>
  <si>
    <t>step 7 (F value for Water)</t>
  </si>
  <si>
    <t>Step 6 (F value for Fert)</t>
  </si>
  <si>
    <t>Step 5 (SSW)</t>
  </si>
  <si>
    <r>
      <t>Calculate mean of square</t>
    </r>
    <r>
      <rPr>
        <b/>
        <sz val="11"/>
        <color theme="1"/>
        <rFont val="Calibri"/>
        <family val="2"/>
        <scheme val="minor"/>
      </rPr>
      <t xml:space="preserve"> (MSW) for Fert</t>
    </r>
    <r>
      <rPr>
        <sz val="11"/>
        <color theme="1"/>
        <rFont val="Calibri"/>
        <family val="2"/>
        <scheme val="minor"/>
      </rPr>
      <t xml:space="preserve"> = (SSB for Fert)/DOF</t>
    </r>
  </si>
  <si>
    <r>
      <t xml:space="preserve">Calculate mean of square </t>
    </r>
    <r>
      <rPr>
        <b/>
        <sz val="11"/>
        <color theme="1"/>
        <rFont val="Calibri"/>
        <family val="2"/>
        <scheme val="minor"/>
      </rPr>
      <t>(MSW) for  water</t>
    </r>
    <r>
      <rPr>
        <sz val="11"/>
        <color theme="1"/>
        <rFont val="Calibri"/>
        <family val="2"/>
        <scheme val="minor"/>
      </rPr>
      <t xml:space="preserve"> = (SSB for water)/DOF</t>
    </r>
  </si>
  <si>
    <r>
      <t xml:space="preserve">Calculate </t>
    </r>
    <r>
      <rPr>
        <b/>
        <sz val="11"/>
        <color theme="1"/>
        <rFont val="Calibri"/>
        <family val="2"/>
        <scheme val="minor"/>
      </rPr>
      <t>F value for Fert</t>
    </r>
    <r>
      <rPr>
        <sz val="11"/>
        <color theme="1"/>
        <rFont val="Calibri"/>
        <family val="2"/>
        <scheme val="minor"/>
      </rPr>
      <t xml:space="preserve"> = (MSW for Fert) / (MSW for SSW)</t>
    </r>
  </si>
  <si>
    <r>
      <t xml:space="preserve">Calculate </t>
    </r>
    <r>
      <rPr>
        <b/>
        <sz val="11"/>
        <color theme="1"/>
        <rFont val="Calibri"/>
        <family val="2"/>
        <scheme val="minor"/>
      </rPr>
      <t>F value for Water</t>
    </r>
    <r>
      <rPr>
        <sz val="11"/>
        <color theme="1"/>
        <rFont val="Calibri"/>
        <family val="2"/>
        <scheme val="minor"/>
      </rPr>
      <t xml:space="preserve"> = (MSW for water) / (MSW for SSW)</t>
    </r>
  </si>
  <si>
    <r>
      <t xml:space="preserve">Calculate sum of squares </t>
    </r>
    <r>
      <rPr>
        <b/>
        <sz val="11"/>
        <color theme="1"/>
        <rFont val="Calibri"/>
        <family val="2"/>
        <scheme val="minor"/>
      </rPr>
      <t>SSW</t>
    </r>
    <r>
      <rPr>
        <sz val="11"/>
        <color theme="1"/>
        <rFont val="Calibri"/>
        <family val="2"/>
        <scheme val="minor"/>
      </rPr>
      <t xml:space="preserve"> within group </t>
    </r>
  </si>
  <si>
    <r>
      <t xml:space="preserve">Calculate mean of square </t>
    </r>
    <r>
      <rPr>
        <b/>
        <sz val="11"/>
        <color theme="1"/>
        <rFont val="Calibri"/>
        <family val="2"/>
        <scheme val="minor"/>
      </rPr>
      <t>(MSW)</t>
    </r>
    <r>
      <rPr>
        <sz val="11"/>
        <color theme="1"/>
        <rFont val="Calibri"/>
        <family val="2"/>
        <scheme val="minor"/>
      </rPr>
      <t xml:space="preserve"> for SSW = SSW/DOF</t>
    </r>
  </si>
  <si>
    <t>SSB/SSW</t>
  </si>
  <si>
    <t>step 8 (F value for interaction effect)</t>
  </si>
  <si>
    <t>calculate interaction component</t>
  </si>
  <si>
    <t>calculate total interaction</t>
  </si>
  <si>
    <r>
      <t xml:space="preserve">Calculate </t>
    </r>
    <r>
      <rPr>
        <b/>
        <sz val="11"/>
        <color theme="1"/>
        <rFont val="Calibri"/>
        <family val="2"/>
        <scheme val="minor"/>
      </rPr>
      <t>F value for interaction</t>
    </r>
    <r>
      <rPr>
        <sz val="11"/>
        <color theme="1"/>
        <rFont val="Calibri"/>
        <family val="2"/>
        <scheme val="minor"/>
      </rPr>
      <t xml:space="preserve"> = (MSW for interaction) / (MSW for SSW)</t>
    </r>
  </si>
  <si>
    <t>Find mean for groups across independent variables (e.g. mean of 'A' from fert and 'High' from Water)</t>
  </si>
  <si>
    <t>Find mean for  groups within independent variables (e.g. mean of 'A'for 'Fert')</t>
  </si>
  <si>
    <r>
      <rPr>
        <b/>
        <sz val="11"/>
        <color theme="1"/>
        <rFont val="Calibri"/>
        <family val="2"/>
        <scheme val="minor"/>
      </rPr>
      <t>SSB:</t>
    </r>
    <r>
      <rPr>
        <sz val="11"/>
        <color theme="1"/>
        <rFont val="Calibri"/>
        <family val="2"/>
        <scheme val="minor"/>
      </rPr>
      <t xml:space="preserve">Sum of Squares of difference  between mean (step3) and mean (step4) for both fert categories </t>
    </r>
  </si>
  <si>
    <r>
      <rPr>
        <b/>
        <sz val="11"/>
        <color theme="1"/>
        <rFont val="Calibri"/>
        <family val="2"/>
        <scheme val="minor"/>
      </rPr>
      <t>SSB:</t>
    </r>
    <r>
      <rPr>
        <sz val="11"/>
        <color theme="1"/>
        <rFont val="Calibri"/>
        <family val="2"/>
        <scheme val="minor"/>
      </rPr>
      <t xml:space="preserve"> Sum of Squares of difference  between mean (step3) and mean (step4) for both Water  categories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</si>
</sst>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Fill="1" applyBorder="1" applyAlignment="1"/>
    <xf numFmtId="0" fontId="18" fillId="0" borderId="10" xfId="0" applyFont="1" applyFill="1" applyBorder="1" applyAlignment="1">
      <alignment horizontal="right"/>
    </xf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  <xf numFmtId="0" fontId="16" fillId="0" borderId="0" xfId="0" applyFont="1"/>
    <xf numFmtId="0" fontId="0" fillId="33" borderId="0" xfId="0" applyFill="1" applyBorder="1" applyAlignment="1"/>
    <xf numFmtId="0" fontId="0" fillId="33" borderId="0" xfId="0" applyFill="1"/>
    <xf numFmtId="0" fontId="0" fillId="34" borderId="0" xfId="0" applyFill="1" applyBorder="1" applyAlignment="1"/>
    <xf numFmtId="0" fontId="0" fillId="34" borderId="0" xfId="0" applyFill="1"/>
    <xf numFmtId="0" fontId="0" fillId="0" borderId="0" xfId="0" applyAlignment="1">
      <alignment horizontal="left"/>
    </xf>
    <xf numFmtId="0" fontId="22" fillId="0" borderId="0" xfId="0" applyFont="1"/>
    <xf numFmtId="0" fontId="16" fillId="0" borderId="13" xfId="0" applyFont="1" applyBorder="1"/>
    <xf numFmtId="0" fontId="0" fillId="0" borderId="13" xfId="0" applyBorder="1"/>
    <xf numFmtId="0" fontId="0" fillId="33" borderId="13" xfId="0" applyFill="1" applyBorder="1"/>
    <xf numFmtId="0" fontId="0" fillId="35" borderId="13" xfId="0" applyFill="1" applyBorder="1"/>
    <xf numFmtId="0" fontId="0" fillId="36" borderId="13" xfId="0" applyFill="1" applyBorder="1"/>
    <xf numFmtId="0" fontId="0" fillId="37" borderId="13" xfId="0" applyFill="1" applyBorder="1"/>
    <xf numFmtId="0" fontId="16" fillId="33" borderId="13" xfId="0" applyFont="1" applyFill="1" applyBorder="1"/>
    <xf numFmtId="0" fontId="16" fillId="35" borderId="13" xfId="0" applyFont="1" applyFill="1" applyBorder="1"/>
    <xf numFmtId="0" fontId="16" fillId="36" borderId="13" xfId="0" applyFont="1" applyFill="1" applyBorder="1"/>
    <xf numFmtId="0" fontId="16" fillId="37" borderId="13" xfId="0" applyFont="1" applyFill="1" applyBorder="1"/>
    <xf numFmtId="0" fontId="0" fillId="0" borderId="0" xfId="0" applyFont="1"/>
    <xf numFmtId="0" fontId="0" fillId="0" borderId="0" xfId="0" applyFont="1" applyAlignment="1"/>
    <xf numFmtId="17" fontId="0" fillId="0" borderId="0" xfId="0" applyNumberFormat="1" applyFont="1"/>
    <xf numFmtId="0" fontId="0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352425</xdr:colOff>
      <xdr:row>12</xdr:row>
      <xdr:rowOff>0</xdr:rowOff>
    </xdr:from>
    <xdr:to>
      <xdr:col>19</xdr:col>
      <xdr:colOff>9525</xdr:colOff>
      <xdr:row>15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168058-44C5-442C-9EE1-B4CF946A3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2286000"/>
          <a:ext cx="148590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5657850</xdr:colOff>
      <xdr:row>13</xdr:row>
      <xdr:rowOff>28575</xdr:rowOff>
    </xdr:from>
    <xdr:to>
      <xdr:col>11</xdr:col>
      <xdr:colOff>390525</xdr:colOff>
      <xdr:row>18</xdr:row>
      <xdr:rowOff>47625</xdr:rowOff>
    </xdr:to>
    <xdr:pic>
      <xdr:nvPicPr>
        <xdr:cNvPr id="3" name="Google Shape;786;p67">
          <a:extLst>
            <a:ext uri="{FF2B5EF4-FFF2-40B4-BE49-F238E27FC236}">
              <a16:creationId xmlns:a16="http://schemas.microsoft.com/office/drawing/2014/main" id="{26F40EE7-57DE-4C10-A54F-E310D2A26423}"/>
            </a:ext>
          </a:extLst>
        </xdr:cNvPr>
        <xdr:cNvPicPr preferRelativeResize="0"/>
      </xdr:nvPicPr>
      <xdr:blipFill>
        <a:blip xmlns:r="http://schemas.openxmlformats.org/officeDocument/2006/relationships" r:embed="rId2">
          <a:alphaModFix/>
        </a:blip>
        <a:stretch>
          <a:fillRect/>
        </a:stretch>
      </xdr:blipFill>
      <xdr:spPr>
        <a:xfrm>
          <a:off x="10296525" y="2505075"/>
          <a:ext cx="2505075" cy="1123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28</xdr:col>
      <xdr:colOff>561975</xdr:colOff>
      <xdr:row>30</xdr:row>
      <xdr:rowOff>0</xdr:rowOff>
    </xdr:from>
    <xdr:to>
      <xdr:col>32</xdr:col>
      <xdr:colOff>552450</xdr:colOff>
      <xdr:row>37</xdr:row>
      <xdr:rowOff>17221</xdr:rowOff>
    </xdr:to>
    <xdr:pic>
      <xdr:nvPicPr>
        <xdr:cNvPr id="4" name="Picture 3" descr="F Statistic / F Value: Definition and How to Run an F-Test">
          <a:extLst>
            <a:ext uri="{FF2B5EF4-FFF2-40B4-BE49-F238E27FC236}">
              <a16:creationId xmlns:a16="http://schemas.microsoft.com/office/drawing/2014/main" id="{4223CC38-FB3B-488A-B6A1-7FCACC114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37025" y="5867400"/>
          <a:ext cx="2428875" cy="1350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16</xdr:row>
      <xdr:rowOff>104775</xdr:rowOff>
    </xdr:from>
    <xdr:to>
      <xdr:col>11</xdr:col>
      <xdr:colOff>104775</xdr:colOff>
      <xdr:row>20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69F59E-CB68-4C90-B2B5-071E6C6A5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3181350"/>
          <a:ext cx="148590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15</xdr:col>
      <xdr:colOff>600075</xdr:colOff>
      <xdr:row>36</xdr:row>
      <xdr:rowOff>7696</xdr:rowOff>
    </xdr:to>
    <xdr:pic>
      <xdr:nvPicPr>
        <xdr:cNvPr id="3" name="Picture 2" descr="F Statistic / F Value: Definition and How to Run an F-Test">
          <a:extLst>
            <a:ext uri="{FF2B5EF4-FFF2-40B4-BE49-F238E27FC236}">
              <a16:creationId xmlns:a16="http://schemas.microsoft.com/office/drawing/2014/main" id="{FBE41A19-5ADD-4BC2-BBC2-EB37276A8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925" y="5562600"/>
          <a:ext cx="2428875" cy="1350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27.4</v>
      </c>
    </row>
    <row r="3" spans="1:3" x14ac:dyDescent="0.25">
      <c r="A3" t="s">
        <v>3</v>
      </c>
      <c r="B3" t="s">
        <v>4</v>
      </c>
      <c r="C3">
        <v>33.6</v>
      </c>
    </row>
    <row r="4" spans="1:3" x14ac:dyDescent="0.25">
      <c r="A4" t="s">
        <v>3</v>
      </c>
      <c r="B4" t="s">
        <v>4</v>
      </c>
      <c r="C4">
        <v>29.8</v>
      </c>
    </row>
    <row r="5" spans="1:3" x14ac:dyDescent="0.25">
      <c r="A5" t="s">
        <v>3</v>
      </c>
      <c r="B5" t="s">
        <v>4</v>
      </c>
      <c r="C5">
        <v>35.200000000000003</v>
      </c>
    </row>
    <row r="6" spans="1:3" x14ac:dyDescent="0.25">
      <c r="A6" t="s">
        <v>3</v>
      </c>
      <c r="B6" t="s">
        <v>4</v>
      </c>
      <c r="C6">
        <v>33</v>
      </c>
    </row>
    <row r="7" spans="1:3" x14ac:dyDescent="0.25">
      <c r="A7" t="s">
        <v>5</v>
      </c>
      <c r="B7" t="s">
        <v>4</v>
      </c>
      <c r="C7">
        <v>34.799999999999997</v>
      </c>
    </row>
    <row r="8" spans="1:3" x14ac:dyDescent="0.25">
      <c r="A8" t="s">
        <v>5</v>
      </c>
      <c r="B8" t="s">
        <v>4</v>
      </c>
      <c r="C8">
        <v>27</v>
      </c>
    </row>
    <row r="9" spans="1:3" x14ac:dyDescent="0.25">
      <c r="A9" t="s">
        <v>5</v>
      </c>
      <c r="B9" t="s">
        <v>4</v>
      </c>
      <c r="C9">
        <v>30.2</v>
      </c>
    </row>
    <row r="10" spans="1:3" x14ac:dyDescent="0.25">
      <c r="A10" t="s">
        <v>5</v>
      </c>
      <c r="B10" t="s">
        <v>4</v>
      </c>
      <c r="C10">
        <v>30.8</v>
      </c>
    </row>
    <row r="11" spans="1:3" x14ac:dyDescent="0.25">
      <c r="A11" t="s">
        <v>5</v>
      </c>
      <c r="B11" t="s">
        <v>4</v>
      </c>
      <c r="C11">
        <v>26.4</v>
      </c>
    </row>
    <row r="12" spans="1:3" x14ac:dyDescent="0.25">
      <c r="A12" t="s">
        <v>3</v>
      </c>
      <c r="B12" t="s">
        <v>6</v>
      </c>
      <c r="C12">
        <v>32</v>
      </c>
    </row>
    <row r="13" spans="1:3" x14ac:dyDescent="0.25">
      <c r="A13" t="s">
        <v>3</v>
      </c>
      <c r="B13" t="s">
        <v>6</v>
      </c>
      <c r="C13">
        <v>32.200000000000003</v>
      </c>
    </row>
    <row r="14" spans="1:3" x14ac:dyDescent="0.25">
      <c r="A14" t="s">
        <v>3</v>
      </c>
      <c r="B14" t="s">
        <v>6</v>
      </c>
      <c r="C14">
        <v>26</v>
      </c>
    </row>
    <row r="15" spans="1:3" x14ac:dyDescent="0.25">
      <c r="A15" t="s">
        <v>3</v>
      </c>
      <c r="B15" t="s">
        <v>6</v>
      </c>
      <c r="C15">
        <v>33.4</v>
      </c>
    </row>
    <row r="16" spans="1:3" x14ac:dyDescent="0.25">
      <c r="A16" t="s">
        <v>3</v>
      </c>
      <c r="B16" t="s">
        <v>6</v>
      </c>
      <c r="C16">
        <v>26.4</v>
      </c>
    </row>
    <row r="17" spans="1:3" x14ac:dyDescent="0.25">
      <c r="A17" t="s">
        <v>5</v>
      </c>
      <c r="B17" t="s">
        <v>6</v>
      </c>
      <c r="C17">
        <v>26.8</v>
      </c>
    </row>
    <row r="18" spans="1:3" x14ac:dyDescent="0.25">
      <c r="A18" t="s">
        <v>5</v>
      </c>
      <c r="B18" t="s">
        <v>6</v>
      </c>
      <c r="C18">
        <v>23.2</v>
      </c>
    </row>
    <row r="19" spans="1:3" x14ac:dyDescent="0.25">
      <c r="A19" t="s">
        <v>5</v>
      </c>
      <c r="B19" t="s">
        <v>6</v>
      </c>
      <c r="C19">
        <v>29.4</v>
      </c>
    </row>
    <row r="20" spans="1:3" x14ac:dyDescent="0.25">
      <c r="A20" t="s">
        <v>5</v>
      </c>
      <c r="B20" t="s">
        <v>6</v>
      </c>
      <c r="C20">
        <v>19.399999999999999</v>
      </c>
    </row>
    <row r="21" spans="1:3" x14ac:dyDescent="0.25">
      <c r="A21" t="s">
        <v>5</v>
      </c>
      <c r="B21" t="s">
        <v>6</v>
      </c>
      <c r="C21">
        <v>23.8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849CF-541D-4D9D-8841-2089D7EA4EB2}">
  <dimension ref="A1:AB49"/>
  <sheetViews>
    <sheetView topLeftCell="R31" workbookViewId="0">
      <selection activeCell="AC50" sqref="AC50"/>
    </sheetView>
  </sheetViews>
  <sheetFormatPr defaultRowHeight="15" x14ac:dyDescent="0.25"/>
  <cols>
    <col min="7" max="7" width="20.85546875" style="22" customWidth="1"/>
    <col min="8" max="8" width="89.140625" style="22" customWidth="1"/>
    <col min="9" max="9" width="9.140625" style="22"/>
    <col min="22" max="22" width="35.85546875" customWidth="1"/>
    <col min="23" max="23" width="17.85546875" customWidth="1"/>
    <col min="24" max="24" width="10.7109375" customWidth="1"/>
    <col min="25" max="25" width="20.7109375" customWidth="1"/>
    <col min="26" max="26" width="11.140625" customWidth="1"/>
    <col min="28" max="28" width="34.85546875" bestFit="1" customWidth="1"/>
  </cols>
  <sheetData>
    <row r="1" spans="1:28" x14ac:dyDescent="0.25">
      <c r="A1" t="s">
        <v>0</v>
      </c>
      <c r="B1" t="s">
        <v>1</v>
      </c>
      <c r="C1" t="s">
        <v>2</v>
      </c>
      <c r="G1"/>
      <c r="H1"/>
      <c r="I1"/>
      <c r="K1" s="13"/>
      <c r="L1" s="13" t="s">
        <v>4</v>
      </c>
      <c r="M1" s="13" t="s">
        <v>6</v>
      </c>
      <c r="V1" s="12" t="s">
        <v>0</v>
      </c>
      <c r="W1" s="12" t="s">
        <v>4</v>
      </c>
      <c r="X1" s="12"/>
      <c r="Y1" s="12" t="s">
        <v>6</v>
      </c>
      <c r="Z1" s="13"/>
      <c r="AA1" s="13"/>
      <c r="AB1" s="13"/>
    </row>
    <row r="2" spans="1:28" x14ac:dyDescent="0.25">
      <c r="A2" t="s">
        <v>3</v>
      </c>
      <c r="B2" t="s">
        <v>4</v>
      </c>
      <c r="C2">
        <v>27.4</v>
      </c>
      <c r="G2" s="22" t="s">
        <v>58</v>
      </c>
      <c r="H2" s="22" t="s">
        <v>62</v>
      </c>
      <c r="J2" s="26" t="s">
        <v>58</v>
      </c>
      <c r="K2" s="13" t="s">
        <v>3</v>
      </c>
      <c r="L2" s="13">
        <v>27.4</v>
      </c>
      <c r="M2" s="13">
        <v>32</v>
      </c>
      <c r="U2" s="28" t="s">
        <v>73</v>
      </c>
      <c r="V2" s="27" t="s">
        <v>3</v>
      </c>
      <c r="W2" s="14">
        <v>27.4</v>
      </c>
      <c r="X2" s="13"/>
      <c r="Y2" s="15">
        <v>32</v>
      </c>
      <c r="Z2" s="13"/>
      <c r="AA2" s="13"/>
      <c r="AB2" s="13"/>
    </row>
    <row r="3" spans="1:28" x14ac:dyDescent="0.25">
      <c r="A3" t="s">
        <v>3</v>
      </c>
      <c r="B3" t="s">
        <v>4</v>
      </c>
      <c r="C3">
        <v>33.6</v>
      </c>
      <c r="G3" s="22" t="s">
        <v>63</v>
      </c>
      <c r="H3" s="22" t="s">
        <v>88</v>
      </c>
      <c r="J3" s="26"/>
      <c r="K3" s="13" t="s">
        <v>3</v>
      </c>
      <c r="L3" s="13">
        <v>33.6</v>
      </c>
      <c r="M3" s="13">
        <v>32.200000000000003</v>
      </c>
      <c r="U3" s="28"/>
      <c r="V3" s="27"/>
      <c r="W3" s="14">
        <v>33.6</v>
      </c>
      <c r="X3" s="13"/>
      <c r="Y3" s="15">
        <v>32.200000000000003</v>
      </c>
      <c r="Z3" s="13"/>
      <c r="AA3" s="13"/>
      <c r="AB3" s="13"/>
    </row>
    <row r="4" spans="1:28" x14ac:dyDescent="0.25">
      <c r="A4" t="s">
        <v>3</v>
      </c>
      <c r="B4" t="s">
        <v>4</v>
      </c>
      <c r="C4">
        <v>29.8</v>
      </c>
      <c r="G4" s="24" t="s">
        <v>59</v>
      </c>
      <c r="H4" s="22" t="s">
        <v>89</v>
      </c>
      <c r="J4" s="26"/>
      <c r="K4" s="13" t="s">
        <v>3</v>
      </c>
      <c r="L4" s="13">
        <v>29.8</v>
      </c>
      <c r="M4" s="13">
        <v>26</v>
      </c>
      <c r="U4" s="28"/>
      <c r="V4" s="27"/>
      <c r="W4" s="14">
        <v>29.8</v>
      </c>
      <c r="X4" s="13"/>
      <c r="Y4" s="15">
        <v>26</v>
      </c>
      <c r="Z4" s="13"/>
      <c r="AA4" s="13"/>
      <c r="AB4" s="13"/>
    </row>
    <row r="5" spans="1:28" ht="15" customHeight="1" x14ac:dyDescent="0.25">
      <c r="A5" t="s">
        <v>3</v>
      </c>
      <c r="B5" t="s">
        <v>4</v>
      </c>
      <c r="C5">
        <v>35.200000000000003</v>
      </c>
      <c r="G5" s="24" t="s">
        <v>60</v>
      </c>
      <c r="H5" s="22" t="s">
        <v>66</v>
      </c>
      <c r="J5" s="26"/>
      <c r="K5" s="13" t="s">
        <v>3</v>
      </c>
      <c r="L5" s="13">
        <v>35.200000000000003</v>
      </c>
      <c r="M5" s="13">
        <v>33.4</v>
      </c>
      <c r="U5" s="28"/>
      <c r="V5" s="27"/>
      <c r="W5" s="14">
        <v>35.200000000000003</v>
      </c>
      <c r="X5" s="13"/>
      <c r="Y5" s="15">
        <v>33.4</v>
      </c>
      <c r="Z5" s="13"/>
      <c r="AA5" s="13"/>
      <c r="AB5" s="13"/>
    </row>
    <row r="6" spans="1:28" x14ac:dyDescent="0.25">
      <c r="A6" t="s">
        <v>3</v>
      </c>
      <c r="B6" t="s">
        <v>4</v>
      </c>
      <c r="C6">
        <v>33</v>
      </c>
      <c r="G6" s="25" t="s">
        <v>76</v>
      </c>
      <c r="H6" s="23" t="s">
        <v>81</v>
      </c>
      <c r="J6" s="26"/>
      <c r="K6" s="13" t="s">
        <v>3</v>
      </c>
      <c r="L6" s="13">
        <v>33</v>
      </c>
      <c r="M6" s="13">
        <v>26.4</v>
      </c>
      <c r="U6" s="28"/>
      <c r="V6" s="27"/>
      <c r="W6" s="14">
        <v>33</v>
      </c>
      <c r="X6" s="13"/>
      <c r="Y6" s="15">
        <v>26.4</v>
      </c>
      <c r="Z6" s="13"/>
      <c r="AA6" s="13"/>
      <c r="AB6" s="13"/>
    </row>
    <row r="7" spans="1:28" x14ac:dyDescent="0.25">
      <c r="A7" t="s">
        <v>5</v>
      </c>
      <c r="B7" t="s">
        <v>4</v>
      </c>
      <c r="C7">
        <v>34.799999999999997</v>
      </c>
      <c r="G7" s="25"/>
      <c r="H7" s="23" t="s">
        <v>70</v>
      </c>
      <c r="J7" s="26"/>
      <c r="K7" s="13" t="s">
        <v>5</v>
      </c>
      <c r="L7" s="13">
        <v>34.799999999999997</v>
      </c>
      <c r="M7" s="13">
        <v>26.8</v>
      </c>
      <c r="U7" s="28"/>
      <c r="V7" s="12" t="s">
        <v>64</v>
      </c>
      <c r="W7" s="18">
        <f>AVERAGE(W2:W6)</f>
        <v>31.8</v>
      </c>
      <c r="X7" s="12" t="s">
        <v>26</v>
      </c>
      <c r="Y7" s="19">
        <f>AVERAGE(Y2:Y6)</f>
        <v>30</v>
      </c>
      <c r="Z7" s="12" t="s">
        <v>27</v>
      </c>
      <c r="AA7" s="12">
        <f>AVERAGE(W7:Y7)</f>
        <v>30.9</v>
      </c>
      <c r="AB7" s="12" t="s">
        <v>49</v>
      </c>
    </row>
    <row r="8" spans="1:28" ht="15" customHeight="1" x14ac:dyDescent="0.25">
      <c r="A8" t="s">
        <v>5</v>
      </c>
      <c r="B8" t="s">
        <v>4</v>
      </c>
      <c r="C8">
        <v>27</v>
      </c>
      <c r="G8" s="25"/>
      <c r="H8" s="22" t="s">
        <v>82</v>
      </c>
      <c r="J8" s="26"/>
      <c r="K8" s="13" t="s">
        <v>5</v>
      </c>
      <c r="L8" s="13">
        <v>27</v>
      </c>
      <c r="M8" s="13">
        <v>23.2</v>
      </c>
      <c r="U8" s="28"/>
      <c r="V8" s="12"/>
      <c r="W8" s="13"/>
      <c r="X8" s="13"/>
      <c r="Y8" s="13"/>
      <c r="Z8" s="13"/>
      <c r="AA8" s="13"/>
      <c r="AB8" s="13"/>
    </row>
    <row r="9" spans="1:28" x14ac:dyDescent="0.25">
      <c r="A9" t="s">
        <v>5</v>
      </c>
      <c r="B9" t="s">
        <v>4</v>
      </c>
      <c r="C9">
        <v>30.2</v>
      </c>
      <c r="G9" s="25" t="s">
        <v>75</v>
      </c>
      <c r="H9" s="23" t="s">
        <v>90</v>
      </c>
      <c r="J9" s="26"/>
      <c r="K9" s="13" t="s">
        <v>5</v>
      </c>
      <c r="L9" s="13">
        <v>30.2</v>
      </c>
      <c r="M9" s="13">
        <v>29.4</v>
      </c>
      <c r="U9" s="28"/>
      <c r="V9" s="27" t="s">
        <v>5</v>
      </c>
      <c r="W9" s="16">
        <v>34.799999999999997</v>
      </c>
      <c r="X9" s="13"/>
      <c r="Y9" s="17">
        <v>26.8</v>
      </c>
      <c r="Z9" s="13"/>
      <c r="AA9" s="13"/>
      <c r="AB9" s="13"/>
    </row>
    <row r="10" spans="1:28" x14ac:dyDescent="0.25">
      <c r="A10" t="s">
        <v>5</v>
      </c>
      <c r="B10" t="s">
        <v>4</v>
      </c>
      <c r="C10">
        <v>30.8</v>
      </c>
      <c r="G10" s="25"/>
      <c r="H10" s="22" t="s">
        <v>77</v>
      </c>
      <c r="J10" s="26"/>
      <c r="K10" s="13" t="s">
        <v>5</v>
      </c>
      <c r="L10" s="13">
        <v>30.8</v>
      </c>
      <c r="M10" s="13">
        <v>19.399999999999999</v>
      </c>
      <c r="U10" s="28"/>
      <c r="V10" s="27"/>
      <c r="W10" s="16">
        <v>27</v>
      </c>
      <c r="X10" s="13"/>
      <c r="Y10" s="17">
        <v>23.2</v>
      </c>
      <c r="Z10" s="13"/>
      <c r="AA10" s="13"/>
      <c r="AB10" s="13"/>
    </row>
    <row r="11" spans="1:28" x14ac:dyDescent="0.25">
      <c r="A11" t="s">
        <v>5</v>
      </c>
      <c r="B11" t="s">
        <v>4</v>
      </c>
      <c r="C11">
        <v>26.4</v>
      </c>
      <c r="G11" s="25"/>
      <c r="H11" s="22" t="s">
        <v>79</v>
      </c>
      <c r="J11" s="26"/>
      <c r="K11" s="13" t="s">
        <v>5</v>
      </c>
      <c r="L11" s="13">
        <v>26.4</v>
      </c>
      <c r="M11" s="13">
        <v>23.8</v>
      </c>
      <c r="U11" s="28"/>
      <c r="V11" s="27"/>
      <c r="W11" s="16">
        <v>30.2</v>
      </c>
      <c r="X11" s="13"/>
      <c r="Y11" s="17">
        <v>29.4</v>
      </c>
      <c r="Z11" s="13"/>
      <c r="AA11" s="13"/>
      <c r="AB11" s="13"/>
    </row>
    <row r="12" spans="1:28" x14ac:dyDescent="0.25">
      <c r="A12" t="s">
        <v>3</v>
      </c>
      <c r="B12" t="s">
        <v>6</v>
      </c>
      <c r="C12">
        <v>32</v>
      </c>
      <c r="G12" s="25" t="s">
        <v>74</v>
      </c>
      <c r="H12" s="23" t="s">
        <v>91</v>
      </c>
      <c r="U12" s="28"/>
      <c r="V12" s="27"/>
      <c r="W12" s="16">
        <v>30.8</v>
      </c>
      <c r="X12" s="13"/>
      <c r="Y12" s="17">
        <v>19.399999999999999</v>
      </c>
      <c r="Z12" s="13"/>
      <c r="AA12" s="13"/>
      <c r="AB12" s="13"/>
    </row>
    <row r="13" spans="1:28" x14ac:dyDescent="0.25">
      <c r="A13" t="s">
        <v>3</v>
      </c>
      <c r="B13" t="s">
        <v>6</v>
      </c>
      <c r="C13">
        <v>32.200000000000003</v>
      </c>
      <c r="G13" s="25"/>
      <c r="H13" s="22" t="s">
        <v>78</v>
      </c>
      <c r="U13" s="28"/>
      <c r="V13" s="27"/>
      <c r="W13" s="16">
        <v>26.4</v>
      </c>
      <c r="X13" s="13"/>
      <c r="Y13" s="17">
        <v>23.8</v>
      </c>
      <c r="Z13" s="13"/>
      <c r="AA13" s="13"/>
      <c r="AB13" s="13"/>
    </row>
    <row r="14" spans="1:28" x14ac:dyDescent="0.25">
      <c r="A14" t="s">
        <v>3</v>
      </c>
      <c r="B14" t="s">
        <v>6</v>
      </c>
      <c r="C14">
        <v>26</v>
      </c>
      <c r="G14" s="25"/>
      <c r="H14" s="22" t="s">
        <v>80</v>
      </c>
      <c r="U14" s="28"/>
      <c r="V14" s="12" t="s">
        <v>65</v>
      </c>
      <c r="W14" s="20">
        <f>AVERAGE(W9:W13)</f>
        <v>29.839999999999996</v>
      </c>
      <c r="X14" s="12" t="s">
        <v>28</v>
      </c>
      <c r="Y14" s="21">
        <f>AVERAGE(Y9:Y13)</f>
        <v>24.520000000000003</v>
      </c>
      <c r="Z14" s="12" t="s">
        <v>29</v>
      </c>
      <c r="AA14" s="12">
        <f>AVERAGE(W14:Y14)</f>
        <v>27.18</v>
      </c>
      <c r="AB14" s="12" t="s">
        <v>47</v>
      </c>
    </row>
    <row r="15" spans="1:28" x14ac:dyDescent="0.25">
      <c r="A15" t="s">
        <v>3</v>
      </c>
      <c r="B15" t="s">
        <v>6</v>
      </c>
      <c r="C15">
        <v>33.4</v>
      </c>
      <c r="G15" s="25" t="s">
        <v>84</v>
      </c>
      <c r="H15" s="22" t="s">
        <v>85</v>
      </c>
      <c r="U15" s="28"/>
      <c r="V15" s="12"/>
      <c r="W15" s="13"/>
      <c r="X15" s="13"/>
      <c r="Y15" s="13"/>
      <c r="Z15" s="13"/>
      <c r="AA15" s="13"/>
      <c r="AB15" s="13"/>
    </row>
    <row r="16" spans="1:28" x14ac:dyDescent="0.25">
      <c r="A16" t="s">
        <v>3</v>
      </c>
      <c r="B16" t="s">
        <v>6</v>
      </c>
      <c r="C16">
        <v>26.4</v>
      </c>
      <c r="G16" s="25"/>
      <c r="H16" s="22" t="s">
        <v>86</v>
      </c>
      <c r="U16" s="28"/>
      <c r="V16" s="12" t="s">
        <v>30</v>
      </c>
      <c r="W16" s="12">
        <f>AVERAGE(W7,W14)</f>
        <v>30.82</v>
      </c>
      <c r="X16" s="12" t="s">
        <v>31</v>
      </c>
      <c r="Y16" s="12">
        <f>AVERAGE(Y7,Y14)</f>
        <v>27.26</v>
      </c>
      <c r="Z16" s="12" t="s">
        <v>32</v>
      </c>
      <c r="AA16" s="12">
        <f>AVERAGE(W16:Y16)</f>
        <v>29.04</v>
      </c>
      <c r="AB16" s="13"/>
    </row>
    <row r="17" spans="1:28" ht="27" customHeight="1" x14ac:dyDescent="0.25">
      <c r="A17" t="s">
        <v>5</v>
      </c>
      <c r="B17" t="s">
        <v>6</v>
      </c>
      <c r="C17">
        <v>26.8</v>
      </c>
      <c r="G17" s="25"/>
      <c r="H17" s="22" t="s">
        <v>87</v>
      </c>
      <c r="W17" t="s">
        <v>48</v>
      </c>
      <c r="Y17" t="s">
        <v>50</v>
      </c>
    </row>
    <row r="18" spans="1:28" x14ac:dyDescent="0.25">
      <c r="A18" t="s">
        <v>5</v>
      </c>
      <c r="B18" t="s">
        <v>6</v>
      </c>
      <c r="C18">
        <v>23.2</v>
      </c>
    </row>
    <row r="19" spans="1:28" x14ac:dyDescent="0.25">
      <c r="A19" t="s">
        <v>5</v>
      </c>
      <c r="B19" t="s">
        <v>6</v>
      </c>
      <c r="C19">
        <v>29.4</v>
      </c>
    </row>
    <row r="20" spans="1:28" x14ac:dyDescent="0.25">
      <c r="A20" t="s">
        <v>5</v>
      </c>
      <c r="B20" t="s">
        <v>6</v>
      </c>
      <c r="C20">
        <v>19.399999999999999</v>
      </c>
      <c r="U20" s="26" t="s">
        <v>61</v>
      </c>
      <c r="V20" t="s">
        <v>45</v>
      </c>
      <c r="W20">
        <f>POWER((W$7-W2),2)+POWER((W$7-W3),2)+POWER((W$7-W4),2)+POWER((W$7-W5),2)+POWER((W$7-W6),2)</f>
        <v>39.60000000000003</v>
      </c>
      <c r="Y20">
        <f>POWER((Y$7-Y2),2)+POWER((Y$7-Y3),2)++POWER((Y$7-Y4),2)+POWER((Y$7-Y5),2)+POWER((Y$7-Y6),2)</f>
        <v>49.360000000000007</v>
      </c>
      <c r="Z20" t="s">
        <v>51</v>
      </c>
    </row>
    <row r="21" spans="1:28" x14ac:dyDescent="0.25">
      <c r="A21" t="s">
        <v>5</v>
      </c>
      <c r="B21" t="s">
        <v>6</v>
      </c>
      <c r="C21">
        <v>23.8</v>
      </c>
      <c r="U21" s="26"/>
      <c r="W21">
        <f>POWER((W$14-W9),2)+POWER((W$14-W10),2)+POWER((W$14-W11),2)+POWER((W$14-W12),2)+POWER((W$14-W13),2)</f>
        <v>45.551999999999978</v>
      </c>
      <c r="Y21">
        <f>POWER((Y$14-Y9),2)+POWER((Y$14-Y10),2)+POWER((Y$14-Y11),2)+POWER((Y$14-Y12),2)+POWER((Y$14-Y13),2)</f>
        <v>57.488000000000007</v>
      </c>
    </row>
    <row r="22" spans="1:28" x14ac:dyDescent="0.25">
      <c r="U22" s="26"/>
      <c r="V22" t="s">
        <v>52</v>
      </c>
      <c r="W22">
        <f>SUM(W20:Y21)</f>
        <v>192</v>
      </c>
    </row>
    <row r="23" spans="1:28" x14ac:dyDescent="0.25">
      <c r="U23" s="26"/>
      <c r="V23" t="s">
        <v>33</v>
      </c>
      <c r="W23">
        <f>(COUNT(W2:W6)-1)*2*2</f>
        <v>16</v>
      </c>
      <c r="X23">
        <f>4*(5-1)</f>
        <v>16</v>
      </c>
      <c r="Y23" t="s">
        <v>53</v>
      </c>
    </row>
    <row r="24" spans="1:28" x14ac:dyDescent="0.25">
      <c r="U24" s="26"/>
      <c r="V24" t="s">
        <v>34</v>
      </c>
      <c r="W24">
        <f>W22/W23</f>
        <v>12</v>
      </c>
    </row>
    <row r="25" spans="1:28" x14ac:dyDescent="0.25">
      <c r="U25" s="26"/>
    </row>
    <row r="30" spans="1:28" x14ac:dyDescent="0.25">
      <c r="U30" s="26" t="s">
        <v>69</v>
      </c>
      <c r="V30" s="5" t="s">
        <v>54</v>
      </c>
      <c r="W30" s="5" t="s">
        <v>55</v>
      </c>
      <c r="X30" s="5"/>
      <c r="Y30" s="5"/>
      <c r="Z30" s="5"/>
      <c r="AA30" s="5"/>
    </row>
    <row r="31" spans="1:28" x14ac:dyDescent="0.25">
      <c r="U31" s="26"/>
      <c r="V31" s="11" t="s">
        <v>67</v>
      </c>
      <c r="W31">
        <f>COUNT(W2:W6)*2*(POWER((AA7-AA$16),2)+POWER((AA14-AA$16),2))</f>
        <v>69.19199999999995</v>
      </c>
      <c r="Z31" s="5" t="s">
        <v>35</v>
      </c>
    </row>
    <row r="32" spans="1:28" x14ac:dyDescent="0.25">
      <c r="U32" s="26"/>
      <c r="V32" t="s">
        <v>33</v>
      </c>
      <c r="W32">
        <f>2-1</f>
        <v>1</v>
      </c>
      <c r="Y32" t="s">
        <v>83</v>
      </c>
      <c r="Z32" t="s">
        <v>36</v>
      </c>
      <c r="AA32" s="7">
        <f>W33/W$24</f>
        <v>5.7659999999999956</v>
      </c>
      <c r="AB32">
        <f>_xlfn.F.DIST.RT(AA32,1,16)</f>
        <v>2.8847449330877514E-2</v>
      </c>
    </row>
    <row r="33" spans="21:28" x14ac:dyDescent="0.25">
      <c r="U33" s="26"/>
      <c r="V33" t="s">
        <v>37</v>
      </c>
      <c r="W33">
        <f>W31/W32</f>
        <v>69.19199999999995</v>
      </c>
    </row>
    <row r="37" spans="21:28" x14ac:dyDescent="0.25">
      <c r="U37" s="26" t="s">
        <v>71</v>
      </c>
      <c r="V37" s="11" t="s">
        <v>68</v>
      </c>
      <c r="W37">
        <f>COUNT(W2:W6)*2*(POWER((W16-AA$16),2)+POWER((Y16-AA$16),2))</f>
        <v>63.367999999999952</v>
      </c>
      <c r="Z37" s="5" t="s">
        <v>35</v>
      </c>
    </row>
    <row r="38" spans="21:28" x14ac:dyDescent="0.25">
      <c r="U38" s="26"/>
      <c r="V38" t="s">
        <v>33</v>
      </c>
      <c r="W38">
        <f>2-1</f>
        <v>1</v>
      </c>
      <c r="Y38" t="s">
        <v>83</v>
      </c>
      <c r="Z38" t="s">
        <v>38</v>
      </c>
      <c r="AA38" s="7">
        <f>W39/W$24</f>
        <v>5.2806666666666624</v>
      </c>
      <c r="AB38">
        <f>_xlfn.F.DIST.RT(AA38,1,16)</f>
        <v>3.538642208856891E-2</v>
      </c>
    </row>
    <row r="39" spans="21:28" x14ac:dyDescent="0.25">
      <c r="U39" s="26"/>
      <c r="V39" t="s">
        <v>39</v>
      </c>
      <c r="W39">
        <f>W37/W38</f>
        <v>63.367999999999952</v>
      </c>
    </row>
    <row r="41" spans="21:28" x14ac:dyDescent="0.25">
      <c r="U41" s="26" t="s">
        <v>72</v>
      </c>
      <c r="V41">
        <v>1</v>
      </c>
      <c r="W41" s="10">
        <f>POWER((W7-AA7-W16+AA$16),2)</f>
        <v>0.7743999999999982</v>
      </c>
    </row>
    <row r="42" spans="21:28" x14ac:dyDescent="0.25">
      <c r="U42" s="26"/>
      <c r="V42">
        <v>2</v>
      </c>
      <c r="W42" s="10">
        <f>POWER((Y7-AA7-Y16+AA16),2)</f>
        <v>0.7743999999999982</v>
      </c>
    </row>
    <row r="43" spans="21:28" x14ac:dyDescent="0.25">
      <c r="U43" s="26"/>
      <c r="V43">
        <v>3</v>
      </c>
      <c r="W43" s="10">
        <f>POWER((W14-AA14-W16+AA16),2)</f>
        <v>0.77439999999999198</v>
      </c>
      <c r="X43" t="s">
        <v>57</v>
      </c>
    </row>
    <row r="44" spans="21:28" x14ac:dyDescent="0.25">
      <c r="U44" s="26"/>
      <c r="V44">
        <v>4</v>
      </c>
      <c r="W44" s="10">
        <f>POWER((Y14-AA14-Y16+AA16),2)</f>
        <v>0.7743999999999982</v>
      </c>
      <c r="X44" t="s">
        <v>56</v>
      </c>
    </row>
    <row r="45" spans="21:28" x14ac:dyDescent="0.25">
      <c r="U45" s="26"/>
      <c r="V45" t="s">
        <v>42</v>
      </c>
      <c r="W45">
        <f>SUM(W41:W44)</f>
        <v>3.0975999999999866</v>
      </c>
    </row>
    <row r="46" spans="21:28" x14ac:dyDescent="0.25">
      <c r="U46" s="26"/>
      <c r="V46" t="s">
        <v>43</v>
      </c>
      <c r="W46">
        <f>COUNT(W2:W6)</f>
        <v>5</v>
      </c>
    </row>
    <row r="47" spans="21:28" x14ac:dyDescent="0.25">
      <c r="U47" s="26"/>
      <c r="V47" t="s">
        <v>33</v>
      </c>
      <c r="W47">
        <f>1* 1</f>
        <v>1</v>
      </c>
    </row>
    <row r="48" spans="21:28" x14ac:dyDescent="0.25">
      <c r="U48" s="26"/>
      <c r="V48" s="11" t="s">
        <v>40</v>
      </c>
      <c r="W48">
        <f>W45*W46</f>
        <v>15.487999999999932</v>
      </c>
      <c r="Y48" s="5" t="s">
        <v>35</v>
      </c>
    </row>
    <row r="49" spans="21:27" x14ac:dyDescent="0.25">
      <c r="U49" s="26"/>
      <c r="V49" t="s">
        <v>44</v>
      </c>
      <c r="W49">
        <f>W48/W47</f>
        <v>15.487999999999932</v>
      </c>
      <c r="Y49" t="s">
        <v>41</v>
      </c>
      <c r="Z49" s="7">
        <f>W49/W$24</f>
        <v>1.2906666666666611</v>
      </c>
      <c r="AA49">
        <f>_xlfn.F.DIST.RT(Z49,1,16)</f>
        <v>0.27265603838406899</v>
      </c>
    </row>
  </sheetData>
  <mergeCells count="12">
    <mergeCell ref="V2:V6"/>
    <mergeCell ref="V9:V13"/>
    <mergeCell ref="J2:J11"/>
    <mergeCell ref="U2:U16"/>
    <mergeCell ref="G6:G8"/>
    <mergeCell ref="U41:U49"/>
    <mergeCell ref="G15:G17"/>
    <mergeCell ref="U20:U25"/>
    <mergeCell ref="U30:U33"/>
    <mergeCell ref="U37:U39"/>
    <mergeCell ref="G9:G11"/>
    <mergeCell ref="G12:G1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AB63B-C72A-4D3D-A8CF-6FC12E890F0D}">
  <dimension ref="A1:O30"/>
  <sheetViews>
    <sheetView tabSelected="1" workbookViewId="0">
      <selection activeCell="A16" sqref="A16"/>
    </sheetView>
  </sheetViews>
  <sheetFormatPr defaultRowHeight="15" x14ac:dyDescent="0.25"/>
  <cols>
    <col min="5" max="5" width="33.28515625" bestFit="1" customWidth="1"/>
  </cols>
  <sheetData>
    <row r="1" spans="1:8" x14ac:dyDescent="0.25">
      <c r="B1" t="s">
        <v>4</v>
      </c>
      <c r="C1" t="s">
        <v>6</v>
      </c>
      <c r="E1" s="5" t="s">
        <v>7</v>
      </c>
    </row>
    <row r="2" spans="1:8" x14ac:dyDescent="0.25">
      <c r="A2" t="s">
        <v>3</v>
      </c>
      <c r="B2">
        <v>27.4</v>
      </c>
      <c r="C2">
        <v>32</v>
      </c>
    </row>
    <row r="3" spans="1:8" x14ac:dyDescent="0.25">
      <c r="A3" t="s">
        <v>3</v>
      </c>
      <c r="B3">
        <v>33.6</v>
      </c>
      <c r="C3">
        <v>32.200000000000003</v>
      </c>
      <c r="E3" t="s">
        <v>8</v>
      </c>
      <c r="F3" t="s">
        <v>4</v>
      </c>
      <c r="G3" t="s">
        <v>6</v>
      </c>
      <c r="H3" t="s">
        <v>9</v>
      </c>
    </row>
    <row r="4" spans="1:8" ht="15.75" thickBot="1" x14ac:dyDescent="0.3">
      <c r="A4" t="s">
        <v>3</v>
      </c>
      <c r="B4">
        <v>29.8</v>
      </c>
      <c r="C4">
        <v>26</v>
      </c>
      <c r="E4" s="2" t="s">
        <v>3</v>
      </c>
      <c r="F4" s="2"/>
      <c r="G4" s="2"/>
      <c r="H4" s="2"/>
    </row>
    <row r="5" spans="1:8" x14ac:dyDescent="0.25">
      <c r="A5" t="s">
        <v>3</v>
      </c>
      <c r="B5">
        <v>35.200000000000003</v>
      </c>
      <c r="C5">
        <v>33.4</v>
      </c>
      <c r="E5" s="1" t="s">
        <v>10</v>
      </c>
      <c r="F5" s="1">
        <v>5</v>
      </c>
      <c r="G5" s="1">
        <v>5</v>
      </c>
      <c r="H5" s="1">
        <v>10</v>
      </c>
    </row>
    <row r="6" spans="1:8" x14ac:dyDescent="0.25">
      <c r="A6" t="s">
        <v>3</v>
      </c>
      <c r="B6">
        <v>33</v>
      </c>
      <c r="C6">
        <v>26.4</v>
      </c>
      <c r="E6" s="1" t="s">
        <v>11</v>
      </c>
      <c r="F6" s="1">
        <v>159</v>
      </c>
      <c r="G6" s="1">
        <v>150</v>
      </c>
      <c r="H6" s="1">
        <v>309</v>
      </c>
    </row>
    <row r="7" spans="1:8" x14ac:dyDescent="0.25">
      <c r="A7" t="s">
        <v>5</v>
      </c>
      <c r="B7">
        <v>34.799999999999997</v>
      </c>
      <c r="C7">
        <v>26.8</v>
      </c>
      <c r="E7" s="1" t="s">
        <v>12</v>
      </c>
      <c r="F7" s="1">
        <v>31.8</v>
      </c>
      <c r="G7" s="1">
        <v>30</v>
      </c>
      <c r="H7" s="1">
        <v>30.9</v>
      </c>
    </row>
    <row r="8" spans="1:8" x14ac:dyDescent="0.25">
      <c r="A8" t="s">
        <v>5</v>
      </c>
      <c r="B8">
        <v>27</v>
      </c>
      <c r="C8">
        <v>23.2</v>
      </c>
      <c r="E8" s="1" t="s">
        <v>13</v>
      </c>
      <c r="F8" s="1">
        <v>9.9000000000000075</v>
      </c>
      <c r="G8" s="1">
        <v>12.339999999999918</v>
      </c>
      <c r="H8" s="1">
        <v>10.784444444444388</v>
      </c>
    </row>
    <row r="9" spans="1:8" x14ac:dyDescent="0.25">
      <c r="A9" t="s">
        <v>5</v>
      </c>
      <c r="B9">
        <v>30.2</v>
      </c>
      <c r="C9">
        <v>29.4</v>
      </c>
      <c r="E9" s="1"/>
      <c r="F9" s="1"/>
      <c r="G9" s="1"/>
      <c r="H9" s="1"/>
    </row>
    <row r="10" spans="1:8" ht="15.75" thickBot="1" x14ac:dyDescent="0.3">
      <c r="A10" t="s">
        <v>5</v>
      </c>
      <c r="B10">
        <v>30.8</v>
      </c>
      <c r="C10">
        <v>19.399999999999999</v>
      </c>
      <c r="E10" s="2" t="s">
        <v>5</v>
      </c>
      <c r="F10" s="2"/>
      <c r="G10" s="2"/>
      <c r="H10" s="2"/>
    </row>
    <row r="11" spans="1:8" x14ac:dyDescent="0.25">
      <c r="A11" t="s">
        <v>5</v>
      </c>
      <c r="B11">
        <v>26.4</v>
      </c>
      <c r="C11">
        <v>23.8</v>
      </c>
      <c r="E11" s="1" t="s">
        <v>10</v>
      </c>
      <c r="F11" s="1">
        <v>5</v>
      </c>
      <c r="G11" s="1">
        <v>5</v>
      </c>
      <c r="H11" s="1">
        <v>10</v>
      </c>
    </row>
    <row r="12" spans="1:8" x14ac:dyDescent="0.25">
      <c r="E12" s="1" t="s">
        <v>11</v>
      </c>
      <c r="F12" s="1">
        <v>149.19999999999999</v>
      </c>
      <c r="G12" s="1">
        <v>122.60000000000001</v>
      </c>
      <c r="H12" s="1">
        <v>271.8</v>
      </c>
    </row>
    <row r="13" spans="1:8" x14ac:dyDescent="0.25">
      <c r="E13" s="1" t="s">
        <v>12</v>
      </c>
      <c r="F13" s="1">
        <v>29.839999999999996</v>
      </c>
      <c r="G13" s="1">
        <v>24.520000000000003</v>
      </c>
      <c r="H13" s="1">
        <v>27.18</v>
      </c>
    </row>
    <row r="14" spans="1:8" x14ac:dyDescent="0.25">
      <c r="E14" s="1" t="s">
        <v>13</v>
      </c>
      <c r="F14" s="1">
        <v>11.388000000000375</v>
      </c>
      <c r="G14" s="1">
        <v>14.371999999999957</v>
      </c>
      <c r="H14" s="1">
        <v>19.310666666666595</v>
      </c>
    </row>
    <row r="15" spans="1:8" x14ac:dyDescent="0.25">
      <c r="E15" s="1"/>
      <c r="F15" s="1"/>
      <c r="G15" s="1"/>
      <c r="H15" s="1"/>
    </row>
    <row r="16" spans="1:8" ht="15.75" thickBot="1" x14ac:dyDescent="0.3">
      <c r="E16" s="2" t="s">
        <v>9</v>
      </c>
      <c r="F16" s="2"/>
      <c r="G16" s="2"/>
      <c r="H16" s="2"/>
    </row>
    <row r="17" spans="5:15" x14ac:dyDescent="0.25">
      <c r="E17" s="1" t="s">
        <v>10</v>
      </c>
      <c r="F17" s="1">
        <v>10</v>
      </c>
      <c r="G17" s="1">
        <v>10</v>
      </c>
      <c r="H17" s="1"/>
    </row>
    <row r="18" spans="5:15" x14ac:dyDescent="0.25">
      <c r="E18" s="1" t="s">
        <v>11</v>
      </c>
      <c r="F18" s="1">
        <v>308.2</v>
      </c>
      <c r="G18" s="1">
        <v>272.60000000000002</v>
      </c>
      <c r="H18" s="1"/>
    </row>
    <row r="19" spans="5:15" x14ac:dyDescent="0.25">
      <c r="E19" s="1" t="s">
        <v>12</v>
      </c>
      <c r="F19" s="1">
        <v>30.82</v>
      </c>
      <c r="G19" s="1">
        <v>27.26</v>
      </c>
      <c r="H19" s="1"/>
    </row>
    <row r="20" spans="5:15" x14ac:dyDescent="0.25">
      <c r="E20" s="1" t="s">
        <v>13</v>
      </c>
      <c r="F20" s="1">
        <v>10.528444444444448</v>
      </c>
      <c r="G20" s="1">
        <v>20.213777777777473</v>
      </c>
      <c r="H20" s="1"/>
    </row>
    <row r="21" spans="5:15" x14ac:dyDescent="0.25">
      <c r="E21" s="1"/>
      <c r="F21" s="1"/>
      <c r="G21" s="1"/>
      <c r="H21" s="1"/>
    </row>
    <row r="23" spans="5:15" ht="15.75" thickBot="1" x14ac:dyDescent="0.3">
      <c r="E23" t="s">
        <v>14</v>
      </c>
    </row>
    <row r="24" spans="5:15" x14ac:dyDescent="0.25">
      <c r="E24" s="4" t="s">
        <v>15</v>
      </c>
      <c r="F24" s="4" t="s">
        <v>16</v>
      </c>
      <c r="G24" s="4" t="s">
        <v>17</v>
      </c>
      <c r="H24" s="4" t="s">
        <v>18</v>
      </c>
      <c r="I24" s="4" t="s">
        <v>19</v>
      </c>
      <c r="J24" s="4" t="s">
        <v>20</v>
      </c>
      <c r="K24" s="4" t="s">
        <v>21</v>
      </c>
      <c r="O24" t="s">
        <v>46</v>
      </c>
    </row>
    <row r="25" spans="5:15" x14ac:dyDescent="0.25">
      <c r="E25" s="1" t="s">
        <v>22</v>
      </c>
      <c r="F25" s="1">
        <v>69.192000000000121</v>
      </c>
      <c r="G25" s="1">
        <v>1</v>
      </c>
      <c r="H25" s="1">
        <v>69.192000000000121</v>
      </c>
      <c r="I25" s="6">
        <v>5.7660000000000089</v>
      </c>
      <c r="J25" s="1">
        <v>2.8847449330877361E-2</v>
      </c>
      <c r="K25" s="1">
        <v>4.4939984776663584</v>
      </c>
      <c r="L25">
        <f>F25/G25</f>
        <v>69.192000000000121</v>
      </c>
      <c r="M25">
        <f>F28/G28</f>
        <v>12.000000000000002</v>
      </c>
      <c r="N25" s="7">
        <f>L25/M25</f>
        <v>5.7660000000000089</v>
      </c>
      <c r="O25">
        <f>_xlfn.F.DIST.RT(N25,1,16)</f>
        <v>2.8847449330877361E-2</v>
      </c>
    </row>
    <row r="26" spans="5:15" x14ac:dyDescent="0.25">
      <c r="E26" s="1" t="s">
        <v>23</v>
      </c>
      <c r="F26" s="1">
        <v>63.368000000000052</v>
      </c>
      <c r="G26" s="1">
        <v>1</v>
      </c>
      <c r="H26" s="1">
        <v>63.368000000000052</v>
      </c>
      <c r="I26" s="8">
        <v>5.2806666666666704</v>
      </c>
      <c r="J26" s="1">
        <v>3.5386422088568757E-2</v>
      </c>
      <c r="K26" s="1">
        <v>4.4939984776663584</v>
      </c>
      <c r="L26">
        <f>H26</f>
        <v>63.368000000000052</v>
      </c>
      <c r="M26">
        <f>M25</f>
        <v>12.000000000000002</v>
      </c>
      <c r="N26" s="9">
        <f>L26/M26</f>
        <v>5.2806666666666704</v>
      </c>
      <c r="O26">
        <f>_xlfn.F.DIST.RT(N26,1,16)</f>
        <v>3.5386422088568757E-2</v>
      </c>
    </row>
    <row r="27" spans="5:15" x14ac:dyDescent="0.25">
      <c r="E27" s="1" t="s">
        <v>24</v>
      </c>
      <c r="F27" s="1">
        <v>15.487999999999914</v>
      </c>
      <c r="G27" s="1">
        <v>1</v>
      </c>
      <c r="H27" s="1">
        <v>15.487999999999914</v>
      </c>
      <c r="I27" s="1">
        <v>1.2906666666666593</v>
      </c>
      <c r="J27" s="1">
        <v>0.27265603838406938</v>
      </c>
      <c r="K27" s="1">
        <v>4.4939984776663584</v>
      </c>
    </row>
    <row r="28" spans="5:15" x14ac:dyDescent="0.25">
      <c r="E28" s="1" t="s">
        <v>25</v>
      </c>
      <c r="F28" s="1">
        <v>192.00000000000003</v>
      </c>
      <c r="G28" s="1">
        <v>16</v>
      </c>
      <c r="H28" s="1">
        <v>12.000000000000002</v>
      </c>
      <c r="I28" s="1"/>
      <c r="J28" s="1"/>
      <c r="K28" s="1"/>
    </row>
    <row r="29" spans="5:15" x14ac:dyDescent="0.25">
      <c r="E29" s="1"/>
      <c r="F29" s="1"/>
      <c r="G29" s="1"/>
      <c r="H29" s="1"/>
      <c r="I29" s="1"/>
      <c r="J29" s="1"/>
      <c r="K29" s="1"/>
    </row>
    <row r="30" spans="5:15" ht="15.75" thickBot="1" x14ac:dyDescent="0.3">
      <c r="E30" s="3" t="s">
        <v>9</v>
      </c>
      <c r="F30" s="3">
        <v>340.04800000000012</v>
      </c>
      <c r="G30" s="3">
        <v>19</v>
      </c>
      <c r="H30" s="3"/>
      <c r="I30" s="3"/>
      <c r="J30" s="3"/>
      <c r="K30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</vt:lpstr>
      <vt:lpstr>Manual</vt:lpstr>
      <vt:lpstr>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gupta</dc:creator>
  <cp:lastModifiedBy>ankit gupta</cp:lastModifiedBy>
  <dcterms:created xsi:type="dcterms:W3CDTF">2021-07-08T17:58:02Z</dcterms:created>
  <dcterms:modified xsi:type="dcterms:W3CDTF">2021-07-12T05:08:11Z</dcterms:modified>
</cp:coreProperties>
</file>