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ETVILLE\Downloads\"/>
    </mc:Choice>
  </mc:AlternateContent>
  <xr:revisionPtr revIDLastSave="0" documentId="13_ncr:1_{AEAC0317-4647-4F51-AE5D-F8F5187CE7BE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Population approch." sheetId="1" r:id="rId1"/>
    <sheet name="Guesstimante Questions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kB7TF0ypxWzLpqdVmhk2+zK3AKugAgaG0mpTpi+yq34="/>
    </ext>
  </extLst>
</workbook>
</file>

<file path=xl/calcChain.xml><?xml version="1.0" encoding="utf-8"?>
<calcChain xmlns="http://schemas.openxmlformats.org/spreadsheetml/2006/main">
  <c r="G277" i="2" l="1"/>
  <c r="G279" i="2" s="1"/>
  <c r="F277" i="2"/>
  <c r="F279" i="2" s="1"/>
  <c r="E277" i="2"/>
  <c r="E279" i="2" s="1"/>
  <c r="G232" i="2"/>
  <c r="G236" i="2" s="1"/>
  <c r="G241" i="2" s="1"/>
  <c r="G242" i="2" s="1"/>
  <c r="G244" i="2" s="1"/>
  <c r="G206" i="2"/>
  <c r="G209" i="2" s="1"/>
  <c r="G211" i="2" s="1"/>
  <c r="G213" i="2" s="1"/>
  <c r="G280" i="2" l="1"/>
  <c r="F241" i="2"/>
  <c r="F242" i="2" s="1"/>
  <c r="F244" i="2" s="1"/>
  <c r="I241" i="2"/>
  <c r="I242" i="2" s="1"/>
  <c r="I244" i="2" s="1"/>
  <c r="H241" i="2"/>
  <c r="H242" i="2" s="1"/>
  <c r="H244" i="2" s="1"/>
  <c r="F209" i="2"/>
  <c r="F211" i="2" s="1"/>
  <c r="F213" i="2" s="1"/>
  <c r="E209" i="2"/>
  <c r="E211" i="2" s="1"/>
  <c r="E213" i="2" s="1"/>
  <c r="I209" i="2"/>
  <c r="I211" i="2" s="1"/>
  <c r="I213" i="2" s="1"/>
  <c r="H209" i="2"/>
  <c r="H211" i="2" s="1"/>
  <c r="H213" i="2" s="1"/>
  <c r="L142" i="2"/>
  <c r="G120" i="2"/>
  <c r="I125" i="2" s="1"/>
  <c r="L100" i="2"/>
  <c r="G78" i="2"/>
  <c r="I83" i="2" s="1"/>
  <c r="J87" i="2" s="1"/>
  <c r="G16" i="2"/>
  <c r="F19" i="2" s="1"/>
  <c r="E21" i="2"/>
  <c r="F21" i="2"/>
  <c r="G21" i="2"/>
  <c r="H21" i="2"/>
  <c r="I21" i="2"/>
  <c r="I245" i="2" l="1"/>
  <c r="I214" i="2"/>
  <c r="F125" i="2"/>
  <c r="F83" i="2"/>
  <c r="J129" i="2"/>
  <c r="H129" i="2"/>
  <c r="K92" i="2"/>
  <c r="L97" i="2" s="1"/>
  <c r="L103" i="2" s="1"/>
  <c r="I92" i="2"/>
  <c r="H87" i="2"/>
  <c r="G19" i="2"/>
  <c r="G22" i="2" s="1"/>
  <c r="E19" i="2"/>
  <c r="E22" i="2" s="1"/>
  <c r="I19" i="2"/>
  <c r="I22" i="2" s="1"/>
  <c r="H19" i="2"/>
  <c r="H22" i="2" s="1"/>
  <c r="F22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319" i="2"/>
  <c r="E319" i="2"/>
  <c r="D319" i="2"/>
  <c r="F318" i="2"/>
  <c r="E318" i="2"/>
  <c r="D318" i="2"/>
  <c r="F317" i="2"/>
  <c r="E317" i="2"/>
  <c r="D317" i="2"/>
  <c r="F316" i="2"/>
  <c r="E316" i="2"/>
  <c r="D316" i="2"/>
  <c r="E46" i="2"/>
  <c r="G50" i="2" s="1"/>
  <c r="G54" i="1"/>
  <c r="I53" i="1"/>
  <c r="G53" i="1"/>
  <c r="I52" i="1"/>
  <c r="G52" i="1"/>
  <c r="G51" i="1"/>
  <c r="I51" i="1" s="1"/>
  <c r="G50" i="1"/>
  <c r="I50" i="1" s="1"/>
  <c r="G38" i="1"/>
  <c r="I38" i="1" s="1"/>
  <c r="G37" i="1"/>
  <c r="I37" i="1" s="1"/>
  <c r="G36" i="1"/>
  <c r="I36" i="1" s="1"/>
  <c r="G35" i="1"/>
  <c r="I35" i="1" s="1"/>
  <c r="G34" i="1"/>
  <c r="I34" i="1" s="1"/>
  <c r="I40" i="1" s="1"/>
  <c r="H17" i="1"/>
  <c r="I17" i="1" s="1"/>
  <c r="D17" i="1"/>
  <c r="I16" i="1"/>
  <c r="H16" i="1"/>
  <c r="D16" i="1"/>
  <c r="J16" i="1" s="1"/>
  <c r="H15" i="1"/>
  <c r="I15" i="1" s="1"/>
  <c r="D15" i="1"/>
  <c r="J15" i="1" s="1"/>
  <c r="I14" i="1"/>
  <c r="H14" i="1"/>
  <c r="D14" i="1"/>
  <c r="J14" i="1" s="1"/>
  <c r="H13" i="1"/>
  <c r="I13" i="1" s="1"/>
  <c r="D13" i="1"/>
  <c r="J13" i="1" s="1"/>
  <c r="J19" i="1" s="1"/>
  <c r="E9" i="1"/>
  <c r="K134" i="2" l="1"/>
  <c r="I134" i="2"/>
  <c r="J97" i="2"/>
  <c r="I23" i="2"/>
  <c r="D320" i="2"/>
  <c r="F320" i="2"/>
  <c r="D185" i="2"/>
  <c r="E185" i="2"/>
  <c r="F185" i="2"/>
  <c r="E320" i="2"/>
  <c r="G58" i="2"/>
  <c r="G60" i="2" s="1"/>
  <c r="F58" i="2"/>
  <c r="F60" i="2" s="1"/>
  <c r="E58" i="2"/>
  <c r="E60" i="2" s="1"/>
  <c r="I58" i="2"/>
  <c r="I60" i="2" s="1"/>
  <c r="H58" i="2"/>
  <c r="H60" i="2" s="1"/>
  <c r="C50" i="2"/>
  <c r="L139" i="2" l="1"/>
  <c r="L145" i="2" s="1"/>
  <c r="J139" i="2"/>
  <c r="F321" i="2"/>
  <c r="F186" i="2"/>
  <c r="I61" i="2"/>
</calcChain>
</file>

<file path=xl/sharedStrings.xml><?xml version="1.0" encoding="utf-8"?>
<sst xmlns="http://schemas.openxmlformats.org/spreadsheetml/2006/main" count="339" uniqueCount="189">
  <si>
    <t>Guesstimates</t>
  </si>
  <si>
    <t>Q1.</t>
  </si>
  <si>
    <t>What is the no of Buildings in your city?</t>
  </si>
  <si>
    <t>Ans.</t>
  </si>
  <si>
    <t xml:space="preserve">Delhi NCR </t>
  </si>
  <si>
    <t xml:space="preserve">Households </t>
  </si>
  <si>
    <t xml:space="preserve">population </t>
  </si>
  <si>
    <t>People per households</t>
  </si>
  <si>
    <t xml:space="preserve">Assumed </t>
  </si>
  <si>
    <t xml:space="preserve">Urban segmaneation  </t>
  </si>
  <si>
    <t xml:space="preserve">% Population </t>
  </si>
  <si>
    <t xml:space="preserve">Pupulation in no </t>
  </si>
  <si>
    <t xml:space="preserve">In building </t>
  </si>
  <si>
    <t xml:space="preserve"> No Floor </t>
  </si>
  <si>
    <t xml:space="preserve"> Househols per floor  </t>
  </si>
  <si>
    <t xml:space="preserve">household per builing </t>
  </si>
  <si>
    <t xml:space="preserve">Population per Building </t>
  </si>
  <si>
    <t xml:space="preserve">NO of Building </t>
  </si>
  <si>
    <t xml:space="preserve">Super rich </t>
  </si>
  <si>
    <t xml:space="preserve">yes </t>
  </si>
  <si>
    <t xml:space="preserve">Upper middle class </t>
  </si>
  <si>
    <t>Middle class</t>
  </si>
  <si>
    <t xml:space="preserve">Lower Middle class </t>
  </si>
  <si>
    <t>No</t>
  </si>
  <si>
    <t xml:space="preserve">Below poverty line </t>
  </si>
  <si>
    <t>Total</t>
  </si>
  <si>
    <t xml:space="preserve">Mistaken; 
cant assume </t>
  </si>
  <si>
    <t>Q2.</t>
  </si>
  <si>
    <t>What is the no of Burgers sold in your city?</t>
  </si>
  <si>
    <t xml:space="preserve">Afford burger </t>
  </si>
  <si>
    <t xml:space="preserve">% Would eat burger </t>
  </si>
  <si>
    <t xml:space="preserve">Total population eating burger </t>
  </si>
  <si>
    <t xml:space="preserve">No of Burgers per person </t>
  </si>
  <si>
    <t xml:space="preserve">No of Burgers consumed </t>
  </si>
  <si>
    <t xml:space="preserve">Yes </t>
  </si>
  <si>
    <t>Q3.</t>
  </si>
  <si>
    <t>Number of flights that take off from Delhi Airport?</t>
  </si>
  <si>
    <t>Afford flight</t>
  </si>
  <si>
    <t xml:space="preserve">% Would be living in building </t>
  </si>
  <si>
    <t xml:space="preserve">Total population using flight </t>
  </si>
  <si>
    <t>capacity of class of plane</t>
  </si>
  <si>
    <t>No of flights take off</t>
  </si>
  <si>
    <t xml:space="preserve">Given </t>
  </si>
  <si>
    <t xml:space="preserve">My City </t>
  </si>
  <si>
    <t xml:space="preserve">Mumbai </t>
  </si>
  <si>
    <t>Area (Sq Km)</t>
  </si>
  <si>
    <t xml:space="preserve">Approach </t>
  </si>
  <si>
    <t xml:space="preserve">Bottle neck </t>
  </si>
  <si>
    <t>Area (sq meter )</t>
  </si>
  <si>
    <t xml:space="preserve">Non Occupied (% &amp; sq m)) </t>
  </si>
  <si>
    <t xml:space="preserve">Occupied (% &amp; sq m) </t>
  </si>
  <si>
    <t xml:space="preserve">Parks, Road, Open area, Slum </t>
  </si>
  <si>
    <t xml:space="preserve">Building Sizes </t>
  </si>
  <si>
    <t>Very small</t>
  </si>
  <si>
    <t>Small</t>
  </si>
  <si>
    <t xml:space="preserve">Medium </t>
  </si>
  <si>
    <t xml:space="preserve">Large </t>
  </si>
  <si>
    <t xml:space="preserve">Very Large </t>
  </si>
  <si>
    <t>% area used (assumed)</t>
  </si>
  <si>
    <t xml:space="preserve">sq m area used </t>
  </si>
  <si>
    <t xml:space="preserve">area per building (sq m) </t>
  </si>
  <si>
    <t xml:space="preserve">No of biuldings </t>
  </si>
  <si>
    <t xml:space="preserve">Total no of Buildings </t>
  </si>
  <si>
    <t>Total no buildings in my city; Mumbai would be around 874800.</t>
  </si>
  <si>
    <t>Q8.</t>
  </si>
  <si>
    <t>Number of flights take off from Delhi airport?</t>
  </si>
  <si>
    <t xml:space="preserve">Clarification Q </t>
  </si>
  <si>
    <t>Ans</t>
  </si>
  <si>
    <t>No of runways</t>
  </si>
  <si>
    <t xml:space="preserve">Operational  hours </t>
  </si>
  <si>
    <t xml:space="preserve">Assumptions </t>
  </si>
  <si>
    <t>Runway used to take off</t>
  </si>
  <si>
    <t>Runway used to land</t>
  </si>
  <si>
    <t xml:space="preserve">Runways hourly  take off capacity </t>
  </si>
  <si>
    <t>Efficient</t>
  </si>
  <si>
    <t>No of Hr</t>
  </si>
  <si>
    <t>% Efficient</t>
  </si>
  <si>
    <t>High</t>
  </si>
  <si>
    <t>Super</t>
  </si>
  <si>
    <t xml:space="preserve">Efficient </t>
  </si>
  <si>
    <t xml:space="preserve">High </t>
  </si>
  <si>
    <t>medium</t>
  </si>
  <si>
    <t xml:space="preserve">No of runways </t>
  </si>
  <si>
    <t xml:space="preserve">Operational hour </t>
  </si>
  <si>
    <t xml:space="preserve">% Efficiency </t>
  </si>
  <si>
    <t xml:space="preserve">No of burgers sold </t>
  </si>
  <si>
    <t xml:space="preserve">Total </t>
  </si>
  <si>
    <t>263 flights take off from Delhi airport.</t>
  </si>
  <si>
    <t>Q4.</t>
  </si>
  <si>
    <t>What is no of Burgers sold in your city?</t>
  </si>
  <si>
    <t xml:space="preserve">Duration </t>
  </si>
  <si>
    <t>1 day</t>
  </si>
  <si>
    <t>Which outlet out of 10.</t>
  </si>
  <si>
    <t>All 10</t>
  </si>
  <si>
    <t xml:space="preserve">Type </t>
  </si>
  <si>
    <t xml:space="preserve">No of Outlets </t>
  </si>
  <si>
    <t xml:space="preserve">Hourly burger serving Capacity </t>
  </si>
  <si>
    <t>Operational hours</t>
  </si>
  <si>
    <t xml:space="preserve">During </t>
  </si>
  <si>
    <t xml:space="preserve">Morning </t>
  </si>
  <si>
    <t xml:space="preserve">afternoon </t>
  </si>
  <si>
    <t xml:space="preserve">Evening </t>
  </si>
  <si>
    <t xml:space="preserve">Burgurs sold </t>
  </si>
  <si>
    <t xml:space="preserve">Afternoon </t>
  </si>
  <si>
    <t xml:space="preserve">No of outlets </t>
  </si>
  <si>
    <t xml:space="preserve">Hourly Burger serving capacity </t>
  </si>
  <si>
    <t>Total Burgers sold in my city; Delhi  would be 1116.</t>
  </si>
  <si>
    <t>What is the no of windows present in your city?</t>
  </si>
  <si>
    <t xml:space="preserve">Mumbai  </t>
  </si>
  <si>
    <t>Households (m)</t>
  </si>
  <si>
    <t>BPL</t>
  </si>
  <si>
    <t>LMC</t>
  </si>
  <si>
    <t>MC</t>
  </si>
  <si>
    <t>UMC</t>
  </si>
  <si>
    <t xml:space="preserve">SR </t>
  </si>
  <si>
    <t xml:space="preserve">Segmentation </t>
  </si>
  <si>
    <t xml:space="preserve">Population </t>
  </si>
  <si>
    <t xml:space="preserve">% households </t>
  </si>
  <si>
    <t xml:space="preserve">No of window 
per category </t>
  </si>
  <si>
    <t xml:space="preserve">No of Households </t>
  </si>
  <si>
    <t xml:space="preserve">Window per Pusehold </t>
  </si>
  <si>
    <t xml:space="preserve">BHk of house </t>
  </si>
  <si>
    <t xml:space="preserve">Total no of windows </t>
  </si>
  <si>
    <t>The total estimated number of  windows in my city; Mumbai would be 32500000</t>
  </si>
  <si>
    <t>Index</t>
  </si>
  <si>
    <t xml:space="preserve">Below povery line </t>
  </si>
  <si>
    <t xml:space="preserve">Lower middle class </t>
  </si>
  <si>
    <t xml:space="preserve">Each bedroom will have attached bathroom </t>
  </si>
  <si>
    <t xml:space="preserve">Each room &amp; bathroom will have a bathroom </t>
  </si>
  <si>
    <t>BPL people can afford a single room.</t>
  </si>
  <si>
    <t>Number of students in a school?</t>
  </si>
  <si>
    <t xml:space="preserve">City </t>
  </si>
  <si>
    <t>Household</t>
  </si>
  <si>
    <t xml:space="preserve">No of schools in Mumbai   </t>
  </si>
  <si>
    <t xml:space="preserve">Working </t>
  </si>
  <si>
    <t xml:space="preserve">Not- working </t>
  </si>
  <si>
    <t xml:space="preserve">Old age </t>
  </si>
  <si>
    <t xml:space="preserve">Young age </t>
  </si>
  <si>
    <t xml:space="preserve">Infant </t>
  </si>
  <si>
    <t xml:space="preserve">Teenage </t>
  </si>
  <si>
    <t xml:space="preserve">School going </t>
  </si>
  <si>
    <t>Till which class (non working population)</t>
  </si>
  <si>
    <t>Don’t go to school (BPL, drop)</t>
  </si>
  <si>
    <t xml:space="preserve">No of schools </t>
  </si>
  <si>
    <t xml:space="preserve">students in a school </t>
  </si>
  <si>
    <t xml:space="preserve">Place </t>
  </si>
  <si>
    <t>Mumbai</t>
  </si>
  <si>
    <t>The total estimated number of  students in a school is 4900</t>
  </si>
  <si>
    <t>Q5.</t>
  </si>
  <si>
    <t>Number of Iphones sold in my city?</t>
  </si>
  <si>
    <t xml:space="preserve">Affordibility </t>
  </si>
  <si>
    <t xml:space="preserve">%  choose it </t>
  </si>
  <si>
    <t xml:space="preserve">No of people choose it </t>
  </si>
  <si>
    <t xml:space="preserve">Sold </t>
  </si>
  <si>
    <t xml:space="preserve">Mostly rich people buy It </t>
  </si>
  <si>
    <t>Need to discuss</t>
  </si>
  <si>
    <t>The total estimated number of Iphones sold in Mumbai would be 2900000</t>
  </si>
  <si>
    <t>No of people</t>
  </si>
  <si>
    <t xml:space="preserve">No of people afford it
</t>
  </si>
  <si>
    <t xml:space="preserve">Need to discuss
 time duration </t>
  </si>
  <si>
    <t>Number of people who upload videos on instagram?</t>
  </si>
  <si>
    <t>Q6.</t>
  </si>
  <si>
    <t>Under 15</t>
  </si>
  <si>
    <t>15-29</t>
  </si>
  <si>
    <t>30 to 59</t>
  </si>
  <si>
    <t>Over 60</t>
  </si>
  <si>
    <t xml:space="preserve">60% likely to use insta </t>
  </si>
  <si>
    <t>Prone to  uploading videos</t>
  </si>
  <si>
    <t>Population uploading videos.</t>
  </si>
  <si>
    <t>The total estimated number of people who upload videos on instagram is 4320000</t>
  </si>
  <si>
    <t xml:space="preserve">As age increases less active </t>
  </si>
  <si>
    <t xml:space="preserve">Need to discuss prone to uploading  approach </t>
  </si>
  <si>
    <t>Internet
 penetration (90%)</t>
  </si>
  <si>
    <t>Q7.</t>
  </si>
  <si>
    <t>Number of people who would watch cricket world cup 2023?</t>
  </si>
  <si>
    <t xml:space="preserve">By visiting stadium </t>
  </si>
  <si>
    <t>yes</t>
  </si>
  <si>
    <t xml:space="preserve">no of stadiums functional </t>
  </si>
  <si>
    <t>Is match at 1 stadium?</t>
  </si>
  <si>
    <t xml:space="preserve">Seating capacity of stadium  </t>
  </si>
  <si>
    <t xml:space="preserve">Total seats </t>
  </si>
  <si>
    <t>VIP</t>
  </si>
  <si>
    <t xml:space="preserve">Special </t>
  </si>
  <si>
    <t>Economical</t>
  </si>
  <si>
    <t xml:space="preserve">Utility </t>
  </si>
  <si>
    <t xml:space="preserve">% alloted </t>
  </si>
  <si>
    <t xml:space="preserve">seats alloted </t>
  </si>
  <si>
    <t xml:space="preserve">utilised </t>
  </si>
  <si>
    <t>The total estimated number of people who watch cricket world cup 2023 is 3800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</si>
</sst>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b/>
      <i/>
      <sz val="24"/>
      <color theme="1"/>
      <name val="Calibri"/>
    </font>
    <font>
      <b/>
      <sz val="11"/>
      <color theme="1"/>
      <name val="Calibri"/>
    </font>
    <font>
      <sz val="11"/>
      <color rgb="FF7030A0"/>
      <name val="Calibri"/>
    </font>
    <font>
      <b/>
      <sz val="11"/>
      <color rgb="FF7030A0"/>
      <name val="Calibri"/>
    </font>
    <font>
      <sz val="1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3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2" fontId="3" fillId="0" borderId="0" xfId="0" applyNumberFormat="1" applyFont="1"/>
    <xf numFmtId="1" fontId="3" fillId="0" borderId="0" xfId="0" applyNumberFormat="1" applyFont="1"/>
    <xf numFmtId="165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5" fontId="3" fillId="0" borderId="8" xfId="0" applyNumberFormat="1" applyFont="1" applyBorder="1"/>
    <xf numFmtId="0" fontId="5" fillId="0" borderId="0" xfId="0" applyFont="1" applyAlignment="1">
      <alignment wrapText="1"/>
    </xf>
    <xf numFmtId="0" fontId="3" fillId="0" borderId="8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15" xfId="0" applyNumberFormat="1" applyFont="1" applyBorder="1" applyAlignment="1">
      <alignment horizontal="left"/>
    </xf>
    <xf numFmtId="1" fontId="3" fillId="0" borderId="15" xfId="0" applyNumberFormat="1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0" xfId="0" applyFont="1" applyBorder="1"/>
    <xf numFmtId="0" fontId="3" fillId="0" borderId="17" xfId="0" applyFont="1" applyBorder="1"/>
    <xf numFmtId="0" fontId="3" fillId="0" borderId="9" xfId="0" applyFont="1" applyBorder="1"/>
    <xf numFmtId="0" fontId="3" fillId="0" borderId="16" xfId="0" applyFont="1" applyBorder="1"/>
    <xf numFmtId="2" fontId="3" fillId="0" borderId="17" xfId="0" applyNumberFormat="1" applyFont="1" applyBorder="1"/>
    <xf numFmtId="0" fontId="3" fillId="0" borderId="11" xfId="0" applyFont="1" applyBorder="1"/>
    <xf numFmtId="0" fontId="3" fillId="0" borderId="18" xfId="0" applyFont="1" applyBorder="1"/>
    <xf numFmtId="2" fontId="3" fillId="0" borderId="12" xfId="0" applyNumberFormat="1" applyFont="1" applyBorder="1"/>
    <xf numFmtId="0" fontId="3" fillId="0" borderId="20" xfId="0" applyFont="1" applyBorder="1"/>
    <xf numFmtId="0" fontId="3" fillId="0" borderId="21" xfId="0" applyFont="1" applyBorder="1"/>
    <xf numFmtId="2" fontId="3" fillId="0" borderId="21" xfId="0" applyNumberFormat="1" applyFont="1" applyBorder="1"/>
    <xf numFmtId="0" fontId="8" fillId="0" borderId="22" xfId="0" applyFont="1" applyBorder="1"/>
    <xf numFmtId="0" fontId="8" fillId="0" borderId="18" xfId="0" applyFont="1" applyBorder="1"/>
    <xf numFmtId="0" fontId="8" fillId="0" borderId="12" xfId="0" applyFont="1" applyBorder="1"/>
    <xf numFmtId="0" fontId="9" fillId="0" borderId="0" xfId="0" applyFont="1"/>
    <xf numFmtId="0" fontId="7" fillId="0" borderId="0" xfId="0" applyFont="1"/>
    <xf numFmtId="0" fontId="3" fillId="0" borderId="0" xfId="0" applyFont="1"/>
    <xf numFmtId="0" fontId="3" fillId="0" borderId="23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1" fillId="0" borderId="0" xfId="0" applyFont="1"/>
    <xf numFmtId="0" fontId="0" fillId="0" borderId="33" xfId="0" applyBorder="1"/>
    <xf numFmtId="0" fontId="0" fillId="0" borderId="34" xfId="0" applyBorder="1"/>
    <xf numFmtId="0" fontId="3" fillId="0" borderId="34" xfId="0" applyFont="1" applyBorder="1" applyAlignment="1">
      <alignment horizontal="center"/>
    </xf>
    <xf numFmtId="0" fontId="0" fillId="0" borderId="35" xfId="0" applyBorder="1"/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" fillId="0" borderId="35" xfId="0" applyFont="1" applyBorder="1"/>
    <xf numFmtId="0" fontId="3" fillId="0" borderId="39" xfId="0" applyFont="1" applyBorder="1" applyAlignment="1">
      <alignment horizontal="left"/>
    </xf>
    <xf numFmtId="0" fontId="3" fillId="0" borderId="32" xfId="0" applyFont="1" applyBorder="1"/>
    <xf numFmtId="0" fontId="3" fillId="0" borderId="40" xfId="0" applyFont="1" applyBorder="1" applyAlignment="1">
      <alignment horizontal="left"/>
    </xf>
    <xf numFmtId="0" fontId="11" fillId="0" borderId="41" xfId="0" applyFont="1" applyBorder="1" applyAlignment="1">
      <alignment horizontal="left"/>
    </xf>
    <xf numFmtId="0" fontId="3" fillId="0" borderId="39" xfId="0" applyFont="1" applyBorder="1"/>
    <xf numFmtId="0" fontId="3" fillId="0" borderId="42" xfId="0" applyFont="1" applyBorder="1" applyAlignment="1">
      <alignment horizontal="left"/>
    </xf>
    <xf numFmtId="0" fontId="3" fillId="0" borderId="39" xfId="0" applyFont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11" fillId="0" borderId="39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32" xfId="0" applyFont="1" applyBorder="1" applyAlignment="1">
      <alignment wrapText="1"/>
    </xf>
    <xf numFmtId="0" fontId="11" fillId="0" borderId="39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32" xfId="0" applyFont="1" applyBorder="1"/>
    <xf numFmtId="0" fontId="3" fillId="0" borderId="38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0" borderId="23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0" fontId="3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3" fillId="0" borderId="23" xfId="0" applyFont="1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32" xfId="0" applyBorder="1"/>
    <xf numFmtId="0" fontId="2" fillId="0" borderId="0" xfId="0" applyFont="1"/>
    <xf numFmtId="0" fontId="2" fillId="0" borderId="23" xfId="0" applyFont="1" applyBorder="1"/>
    <xf numFmtId="0" fontId="11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0" fontId="14" fillId="2" borderId="48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0" borderId="34" xfId="0" applyFont="1" applyBorder="1"/>
    <xf numFmtId="0" fontId="11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0" fillId="0" borderId="37" xfId="0" applyBorder="1"/>
    <xf numFmtId="0" fontId="0" fillId="0" borderId="38" xfId="0" applyBorder="1"/>
    <xf numFmtId="0" fontId="11" fillId="0" borderId="27" xfId="0" applyFont="1" applyBorder="1"/>
    <xf numFmtId="0" fontId="3" fillId="0" borderId="27" xfId="0" applyFont="1" applyBorder="1"/>
    <xf numFmtId="0" fontId="11" fillId="0" borderId="34" xfId="0" applyFont="1" applyBorder="1" applyAlignment="1">
      <alignment horizontal="center"/>
    </xf>
    <xf numFmtId="1" fontId="3" fillId="0" borderId="27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/>
    </xf>
    <xf numFmtId="1" fontId="3" fillId="0" borderId="23" xfId="0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3" fillId="0" borderId="28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left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0" fillId="0" borderId="4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1" fillId="0" borderId="27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/>
    <xf numFmtId="0" fontId="10" fillId="0" borderId="17" xfId="0" applyFont="1" applyBorder="1"/>
    <xf numFmtId="0" fontId="3" fillId="0" borderId="11" xfId="0" applyFont="1" applyBorder="1" applyAlignment="1">
      <alignment horizontal="left"/>
    </xf>
    <xf numFmtId="0" fontId="10" fillId="0" borderId="12" xfId="0" applyFont="1" applyBorder="1"/>
    <xf numFmtId="0" fontId="3" fillId="0" borderId="4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10" fillId="0" borderId="16" xfId="0" applyFont="1" applyBorder="1"/>
    <xf numFmtId="0" fontId="10" fillId="0" borderId="18" xfId="0" applyFont="1" applyBorder="1"/>
    <xf numFmtId="0" fontId="3" fillId="0" borderId="19" xfId="0" applyFont="1" applyBorder="1" applyAlignment="1">
      <alignment horizontal="center"/>
    </xf>
    <xf numFmtId="0" fontId="10" fillId="0" borderId="14" xfId="0" applyFont="1" applyBorder="1"/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/>
    <xf numFmtId="0" fontId="10" fillId="0" borderId="10" xfId="0" applyFont="1" applyBorder="1"/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1" fillId="0" borderId="39" xfId="0" applyFont="1" applyBorder="1"/>
    <xf numFmtId="0" fontId="11" fillId="0" borderId="0" xfId="0" applyFont="1"/>
    <xf numFmtId="0" fontId="3" fillId="0" borderId="0" xfId="0" applyFont="1"/>
    <xf numFmtId="0" fontId="0" fillId="0" borderId="0" xfId="0" applyBorder="1"/>
    <xf numFmtId="0" fontId="1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2" fontId="3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3" fillId="0" borderId="0" xfId="0" applyFont="1" applyFill="1" applyBorder="1"/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3" fillId="0" borderId="23" xfId="0" applyFont="1" applyFill="1" applyBorder="1"/>
    <xf numFmtId="0" fontId="12" fillId="0" borderId="23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11" fillId="0" borderId="46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2" fontId="3" fillId="0" borderId="0" xfId="0" applyNumberFormat="1" applyFont="1" applyBorder="1"/>
    <xf numFmtId="0" fontId="11" fillId="0" borderId="17" xfId="0" applyFont="1" applyBorder="1" applyAlignment="1">
      <alignment horizontal="center"/>
    </xf>
    <xf numFmtId="0" fontId="11" fillId="0" borderId="12" xfId="0" applyFont="1" applyBorder="1"/>
    <xf numFmtId="0" fontId="3" fillId="0" borderId="18" xfId="0" applyFont="1" applyBorder="1" applyAlignment="1">
      <alignment horizontal="center"/>
    </xf>
    <xf numFmtId="0" fontId="1" fillId="0" borderId="0" xfId="0" applyFont="1" applyBorder="1"/>
    <xf numFmtId="0" fontId="11" fillId="0" borderId="0" xfId="0" applyFont="1" applyFill="1" applyBorder="1" applyAlignment="1">
      <alignment horizontal="center"/>
    </xf>
    <xf numFmtId="0" fontId="10" fillId="0" borderId="0" xfId="0" applyFont="1" applyBorder="1" applyAlignment="1"/>
    <xf numFmtId="0" fontId="1" fillId="0" borderId="0" xfId="0" applyFont="1" applyFill="1" applyBorder="1"/>
    <xf numFmtId="0" fontId="3" fillId="0" borderId="40" xfId="0" applyFont="1" applyBorder="1" applyAlignment="1">
      <alignment horizontal="center"/>
    </xf>
    <xf numFmtId="0" fontId="11" fillId="0" borderId="39" xfId="0" applyFont="1" applyBorder="1" applyAlignment="1">
      <alignment horizontal="left"/>
    </xf>
    <xf numFmtId="0" fontId="11" fillId="0" borderId="41" xfId="0" applyFont="1" applyBorder="1" applyAlignment="1">
      <alignment horizontal="left"/>
    </xf>
    <xf numFmtId="0" fontId="3" fillId="0" borderId="42" xfId="0" applyFont="1" applyBorder="1"/>
    <xf numFmtId="0" fontId="11" fillId="0" borderId="40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0" fillId="0" borderId="3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733425</xdr:colOff>
      <xdr:row>14</xdr:row>
      <xdr:rowOff>95250</xdr:rowOff>
    </xdr:from>
    <xdr:ext cx="3657600" cy="11620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686050" y="2762250"/>
          <a:ext cx="3657600" cy="1162050"/>
          <a:chOff x="3517200" y="3203663"/>
          <a:chExt cx="3657600" cy="11526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>
            <a:endCxn id="4" idx="1"/>
          </xdr:cNvCxnSpPr>
        </xdr:nvCxnSpPr>
        <xdr:spPr>
          <a:xfrm rot="10800000" flipH="1">
            <a:off x="3517200" y="3203663"/>
            <a:ext cx="3657600" cy="11526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1200150</xdr:colOff>
      <xdr:row>12</xdr:row>
      <xdr:rowOff>28575</xdr:rowOff>
    </xdr:from>
    <xdr:ext cx="228600" cy="933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31700" y="3313275"/>
          <a:ext cx="228600" cy="933450"/>
        </a:xfrm>
        <a:prstGeom prst="lef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752475</xdr:colOff>
      <xdr:row>21</xdr:row>
      <xdr:rowOff>38100</xdr:rowOff>
    </xdr:from>
    <xdr:ext cx="3695700" cy="283845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2705100" y="4048125"/>
          <a:ext cx="3695700" cy="2838450"/>
          <a:chOff x="3498150" y="2360775"/>
          <a:chExt cx="3695700" cy="2838600"/>
        </a:xfrm>
      </xdr:grpSpPr>
      <xdr:cxnSp macro="">
        <xdr:nvCxn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>
            <a:endCxn id="6" idx="1"/>
          </xdr:cNvCxnSpPr>
        </xdr:nvCxnSpPr>
        <xdr:spPr>
          <a:xfrm>
            <a:off x="3498150" y="2360775"/>
            <a:ext cx="3695700" cy="28386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1257300</xdr:colOff>
      <xdr:row>32</xdr:row>
      <xdr:rowOff>152400</xdr:rowOff>
    </xdr:from>
    <xdr:ext cx="314325" cy="1057275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93600" y="3256125"/>
          <a:ext cx="304800" cy="1047750"/>
        </a:xfrm>
        <a:prstGeom prst="lef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1323975</xdr:colOff>
      <xdr:row>49</xdr:row>
      <xdr:rowOff>28575</xdr:rowOff>
    </xdr:from>
    <xdr:ext cx="209550" cy="971550"/>
    <xdr:sp macro="" textlink="">
      <xdr:nvSpPr>
        <xdr:cNvPr id="8" name="Shap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241225" y="3298988"/>
          <a:ext cx="209550" cy="962025"/>
        </a:xfrm>
        <a:prstGeom prst="lef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800100</xdr:colOff>
      <xdr:row>51</xdr:row>
      <xdr:rowOff>104775</xdr:rowOff>
    </xdr:from>
    <xdr:ext cx="2905125" cy="1609725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3562350" y="10115550"/>
          <a:ext cx="2905125" cy="1609725"/>
          <a:chOff x="3893438" y="2975063"/>
          <a:chExt cx="2905200" cy="1609800"/>
        </a:xfrm>
      </xdr:grpSpPr>
      <xdr:cxnSp macro="">
        <xdr:nvCxnSpPr>
          <xdr:cNvPr id="10" name="Shape 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>
            <a:endCxn id="7" idx="1"/>
          </xdr:cNvCxnSpPr>
        </xdr:nvCxnSpPr>
        <xdr:spPr>
          <a:xfrm rot="10800000" flipH="1">
            <a:off x="3893438" y="2975063"/>
            <a:ext cx="2905200" cy="16098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46</xdr:row>
      <xdr:rowOff>19050</xdr:rowOff>
    </xdr:from>
    <xdr:ext cx="1152525" cy="257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156857" y="8822871"/>
          <a:ext cx="1152525" cy="257175"/>
          <a:chOff x="4769738" y="3651413"/>
          <a:chExt cx="1152525" cy="257175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 flipH="1">
            <a:off x="4769738" y="3651413"/>
            <a:ext cx="1152525" cy="2571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666750</xdr:colOff>
      <xdr:row>46</xdr:row>
      <xdr:rowOff>19050</xdr:rowOff>
    </xdr:from>
    <xdr:ext cx="1228725" cy="1714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517571" y="8822871"/>
          <a:ext cx="1228725" cy="171450"/>
          <a:chOff x="4831650" y="3646650"/>
          <a:chExt cx="1028700" cy="266700"/>
        </a:xfrm>
      </xdr:grpSpPr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CxnSpPr/>
        </xdr:nvCxnSpPr>
        <xdr:spPr>
          <a:xfrm>
            <a:off x="4831650" y="3646650"/>
            <a:ext cx="1028700" cy="2667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752475</xdr:colOff>
      <xdr:row>50</xdr:row>
      <xdr:rowOff>28575</xdr:rowOff>
    </xdr:from>
    <xdr:ext cx="28575" cy="2095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2249261" y="9594396"/>
          <a:ext cx="28575" cy="209550"/>
          <a:chOff x="5341238" y="3675225"/>
          <a:chExt cx="9525" cy="209550"/>
        </a:xfrm>
      </xdr:grpSpPr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 flipH="1">
            <a:off x="5341238" y="3675225"/>
            <a:ext cx="9525" cy="20955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666750</xdr:colOff>
      <xdr:row>50</xdr:row>
      <xdr:rowOff>38100</xdr:rowOff>
    </xdr:from>
    <xdr:ext cx="28575" cy="13335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6558643" y="9603921"/>
          <a:ext cx="28575" cy="133350"/>
          <a:chOff x="5341238" y="3713325"/>
          <a:chExt cx="9525" cy="133350"/>
        </a:xfrm>
      </xdr:grpSpPr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/>
        </xdr:nvCxnSpPr>
        <xdr:spPr>
          <a:xfrm flipH="1">
            <a:off x="5341238" y="3713325"/>
            <a:ext cx="9525" cy="13335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638175</xdr:colOff>
      <xdr:row>52</xdr:row>
      <xdr:rowOff>19050</xdr:rowOff>
    </xdr:from>
    <xdr:ext cx="1933575" cy="5429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4488996" y="9965871"/>
          <a:ext cx="1933575" cy="542925"/>
          <a:chOff x="4379213" y="3508538"/>
          <a:chExt cx="1933575" cy="542925"/>
        </a:xfrm>
      </xdr:grpSpPr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>
          <a:xfrm flipH="1">
            <a:off x="4379213" y="3508538"/>
            <a:ext cx="1933575" cy="542925"/>
          </a:xfrm>
          <a:prstGeom prst="straightConnector1">
            <a:avLst/>
          </a:prstGeom>
          <a:noFill/>
          <a:ln w="9525" cap="flat" cmpd="sng">
            <a:solidFill>
              <a:schemeClr val="accent6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304800</xdr:colOff>
      <xdr:row>52</xdr:row>
      <xdr:rowOff>19050</xdr:rowOff>
    </xdr:from>
    <xdr:ext cx="1162050" cy="581025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5271407" y="9965871"/>
          <a:ext cx="1162050" cy="581025"/>
          <a:chOff x="4764975" y="3494250"/>
          <a:chExt cx="1162050" cy="571500"/>
        </a:xfrm>
      </xdr:grpSpPr>
      <xdr:cxnSp macro="">
        <xdr:nvCxnSpPr>
          <xdr:cNvPr id="14" name="Shape 14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CxnSpPr/>
        </xdr:nvCxnSpPr>
        <xdr:spPr>
          <a:xfrm flipH="1">
            <a:off x="4764975" y="3494250"/>
            <a:ext cx="1162050" cy="571500"/>
          </a:xfrm>
          <a:prstGeom prst="straightConnector1">
            <a:avLst/>
          </a:prstGeom>
          <a:noFill/>
          <a:ln w="9525" cap="flat" cmpd="sng">
            <a:solidFill>
              <a:schemeClr val="accent6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676275</xdr:colOff>
      <xdr:row>52</xdr:row>
      <xdr:rowOff>38100</xdr:rowOff>
    </xdr:from>
    <xdr:ext cx="38100" cy="54292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568168" y="9984921"/>
          <a:ext cx="38100" cy="542925"/>
          <a:chOff x="5336475" y="3508538"/>
          <a:chExt cx="19050" cy="542925"/>
        </a:xfrm>
      </xdr:grpSpPr>
      <xdr:cxnSp macro="">
        <xdr:nvCxnSpPr>
          <xdr:cNvPr id="15" name="Shape 15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5336475" y="3508538"/>
            <a:ext cx="19050" cy="542925"/>
          </a:xfrm>
          <a:prstGeom prst="straightConnector1">
            <a:avLst/>
          </a:prstGeom>
          <a:noFill/>
          <a:ln w="9525" cap="flat" cmpd="sng">
            <a:solidFill>
              <a:schemeClr val="accent6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657225</xdr:colOff>
      <xdr:row>52</xdr:row>
      <xdr:rowOff>28575</xdr:rowOff>
    </xdr:from>
    <xdr:ext cx="1057275" cy="54292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6549118" y="9975396"/>
          <a:ext cx="1057275" cy="542925"/>
          <a:chOff x="4822125" y="3508538"/>
          <a:chExt cx="1047750" cy="542925"/>
        </a:xfrm>
      </xdr:grpSpPr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>
            <a:off x="4822125" y="3508538"/>
            <a:ext cx="1047750" cy="542925"/>
          </a:xfrm>
          <a:prstGeom prst="straightConnector1">
            <a:avLst/>
          </a:prstGeom>
          <a:noFill/>
          <a:ln w="9525" cap="flat" cmpd="sng">
            <a:solidFill>
              <a:schemeClr val="accent6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638175</xdr:colOff>
      <xdr:row>52</xdr:row>
      <xdr:rowOff>19050</xdr:rowOff>
    </xdr:from>
    <xdr:ext cx="1990725" cy="581025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6530068" y="9965871"/>
          <a:ext cx="1990725" cy="581025"/>
          <a:chOff x="4355400" y="3494250"/>
          <a:chExt cx="1981200" cy="571500"/>
        </a:xfrm>
      </xdr:grpSpPr>
      <xdr:cxnSp macro="">
        <xdr:nvCxnSpPr>
          <xdr:cNvPr id="19" name="Shape 17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>
            <a:off x="4355400" y="3494250"/>
            <a:ext cx="1981200" cy="571500"/>
          </a:xfrm>
          <a:prstGeom prst="straightConnector1">
            <a:avLst/>
          </a:prstGeom>
          <a:noFill/>
          <a:ln w="9525" cap="flat" cmpd="sng">
            <a:solidFill>
              <a:schemeClr val="accent6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276225</xdr:colOff>
      <xdr:row>176</xdr:row>
      <xdr:rowOff>0</xdr:rowOff>
    </xdr:from>
    <xdr:ext cx="914400" cy="5715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433082" y="35256107"/>
          <a:ext cx="914400" cy="571500"/>
          <a:chOff x="4893563" y="3499013"/>
          <a:chExt cx="904875" cy="561975"/>
        </a:xfrm>
      </xdr:grpSpPr>
      <xdr:cxnSp macro="">
        <xdr:nvCxnSpPr>
          <xdr:cNvPr id="21" name="Shape 18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 flipH="1">
            <a:off x="4893563" y="3499013"/>
            <a:ext cx="904875" cy="56197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485775</xdr:colOff>
      <xdr:row>176</xdr:row>
      <xdr:rowOff>9525</xdr:rowOff>
    </xdr:from>
    <xdr:ext cx="38100" cy="561975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4336596" y="35265632"/>
          <a:ext cx="38100" cy="561975"/>
          <a:chOff x="5341238" y="3499013"/>
          <a:chExt cx="9525" cy="561975"/>
        </a:xfrm>
      </xdr:grpSpPr>
      <xdr:cxnSp macro="">
        <xdr:nvCxnSpPr>
          <xdr:cNvPr id="23" name="Shape 19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5341238" y="3499013"/>
            <a:ext cx="9525" cy="56197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504825</xdr:colOff>
      <xdr:row>176</xdr:row>
      <xdr:rowOff>0</xdr:rowOff>
    </xdr:from>
    <xdr:ext cx="895350" cy="600075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4355646" y="35256107"/>
          <a:ext cx="895350" cy="600075"/>
          <a:chOff x="4903088" y="3479963"/>
          <a:chExt cx="885825" cy="600075"/>
        </a:xfrm>
      </xdr:grpSpPr>
      <xdr:cxnSp macro="">
        <xdr:nvCxnSpPr>
          <xdr:cNvPr id="25" name="Shape 20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>
            <a:off x="4903088" y="3479963"/>
            <a:ext cx="885825" cy="60007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276225</xdr:colOff>
      <xdr:row>311</xdr:row>
      <xdr:rowOff>0</xdr:rowOff>
    </xdr:from>
    <xdr:ext cx="914400" cy="5715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3433082" y="62973857"/>
          <a:ext cx="914400" cy="571500"/>
          <a:chOff x="4893563" y="3499013"/>
          <a:chExt cx="904875" cy="561975"/>
        </a:xfrm>
      </xdr:grpSpPr>
      <xdr:cxnSp macro="">
        <xdr:nvCxnSpPr>
          <xdr:cNvPr id="27" name="Shape 21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/>
        </xdr:nvCxnSpPr>
        <xdr:spPr>
          <a:xfrm flipH="1">
            <a:off x="4893563" y="3499013"/>
            <a:ext cx="904875" cy="56197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485775</xdr:colOff>
      <xdr:row>311</xdr:row>
      <xdr:rowOff>9525</xdr:rowOff>
    </xdr:from>
    <xdr:ext cx="38100" cy="561975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4336596" y="62983382"/>
          <a:ext cx="38100" cy="561975"/>
          <a:chOff x="5341238" y="3499013"/>
          <a:chExt cx="9525" cy="561975"/>
        </a:xfrm>
      </xdr:grpSpPr>
      <xdr:cxnSp macro="">
        <xdr:nvCxnSpPr>
          <xdr:cNvPr id="29" name="Shape 22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/>
        </xdr:nvCxnSpPr>
        <xdr:spPr>
          <a:xfrm>
            <a:off x="5341238" y="3499013"/>
            <a:ext cx="9525" cy="56197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504825</xdr:colOff>
      <xdr:row>311</xdr:row>
      <xdr:rowOff>0</xdr:rowOff>
    </xdr:from>
    <xdr:ext cx="895350" cy="600075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4355646" y="62973857"/>
          <a:ext cx="895350" cy="600075"/>
          <a:chOff x="4903088" y="3479963"/>
          <a:chExt cx="885825" cy="600075"/>
        </a:xfrm>
      </xdr:grpSpPr>
      <xdr:cxnSp macro="">
        <xdr:nvCxnSpPr>
          <xdr:cNvPr id="31" name="Shape 23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>
            <a:off x="4903088" y="3479963"/>
            <a:ext cx="885825" cy="60007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53687</xdr:colOff>
      <xdr:row>0</xdr:row>
      <xdr:rowOff>179244</xdr:rowOff>
    </xdr:from>
    <xdr:ext cx="10410825" cy="5905500"/>
    <xdr:pic>
      <xdr:nvPicPr>
        <xdr:cNvPr id="32" name="image2.pn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865687" y="179244"/>
          <a:ext cx="10410825" cy="5905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274493</xdr:colOff>
      <xdr:row>3</xdr:row>
      <xdr:rowOff>146339</xdr:rowOff>
    </xdr:from>
    <xdr:ext cx="8410575" cy="5486400"/>
    <xdr:pic>
      <xdr:nvPicPr>
        <xdr:cNvPr id="33" name="image3.jpg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09193" y="717839"/>
          <a:ext cx="8410575" cy="5486400"/>
        </a:xfrm>
        <a:prstGeom prst="rect">
          <a:avLst/>
        </a:prstGeom>
        <a:noFill/>
      </xdr:spPr>
    </xdr:pic>
    <xdr:clientData fLocksWithSheet="0"/>
  </xdr:oneCellAnchor>
  <xdr:oneCellAnchor>
    <xdr:from>
      <xdr:col>38</xdr:col>
      <xdr:colOff>246785</xdr:colOff>
      <xdr:row>3</xdr:row>
      <xdr:rowOff>154132</xdr:rowOff>
    </xdr:from>
    <xdr:ext cx="9686925" cy="5029200"/>
    <xdr:pic>
      <xdr:nvPicPr>
        <xdr:cNvPr id="34" name="image1.png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1107785" y="725632"/>
          <a:ext cx="9686925" cy="502920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40822</xdr:colOff>
      <xdr:row>78</xdr:row>
      <xdr:rowOff>40822</xdr:rowOff>
    </xdr:from>
    <xdr:to>
      <xdr:col>6</xdr:col>
      <xdr:colOff>557893</xdr:colOff>
      <xdr:row>79</xdr:row>
      <xdr:rowOff>163286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9DA20A05-8C09-8E22-FA36-EF205837E2A6}"/>
            </a:ext>
          </a:extLst>
        </xdr:cNvPr>
        <xdr:cNvCxnSpPr/>
      </xdr:nvCxnSpPr>
      <xdr:spPr>
        <a:xfrm flipH="1">
          <a:off x="5878286" y="15294429"/>
          <a:ext cx="517071" cy="3265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830036</xdr:colOff>
      <xdr:row>78</xdr:row>
      <xdr:rowOff>13607</xdr:rowOff>
    </xdr:from>
    <xdr:to>
      <xdr:col>7</xdr:col>
      <xdr:colOff>721179</xdr:colOff>
      <xdr:row>80</xdr:row>
      <xdr:rowOff>40822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18AE1E96-5A25-3B3F-361E-CD62F21D83DA}"/>
            </a:ext>
          </a:extLst>
        </xdr:cNvPr>
        <xdr:cNvCxnSpPr/>
      </xdr:nvCxnSpPr>
      <xdr:spPr>
        <a:xfrm>
          <a:off x="6667500" y="15267214"/>
          <a:ext cx="1319893" cy="435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748393</xdr:colOff>
      <xdr:row>83</xdr:row>
      <xdr:rowOff>54428</xdr:rowOff>
    </xdr:from>
    <xdr:to>
      <xdr:col>8</xdr:col>
      <xdr:colOff>408214</xdr:colOff>
      <xdr:row>84</xdr:row>
      <xdr:rowOff>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BE385D5C-8CFD-8DF9-23BB-5CA1116DD5D0}"/>
            </a:ext>
          </a:extLst>
        </xdr:cNvPr>
        <xdr:cNvCxnSpPr/>
      </xdr:nvCxnSpPr>
      <xdr:spPr>
        <a:xfrm flipH="1">
          <a:off x="8014607" y="16328571"/>
          <a:ext cx="449036" cy="149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83</xdr:row>
      <xdr:rowOff>0</xdr:rowOff>
    </xdr:from>
    <xdr:to>
      <xdr:col>8</xdr:col>
      <xdr:colOff>789214</xdr:colOff>
      <xdr:row>84</xdr:row>
      <xdr:rowOff>27214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F63CB469-9DA8-5064-2794-283FFF7089D3}"/>
            </a:ext>
          </a:extLst>
        </xdr:cNvPr>
        <xdr:cNvCxnSpPr/>
      </xdr:nvCxnSpPr>
      <xdr:spPr>
        <a:xfrm>
          <a:off x="8626929" y="16274143"/>
          <a:ext cx="217714" cy="2313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816428</xdr:colOff>
      <xdr:row>87</xdr:row>
      <xdr:rowOff>13608</xdr:rowOff>
    </xdr:from>
    <xdr:to>
      <xdr:col>9</xdr:col>
      <xdr:colOff>816428</xdr:colOff>
      <xdr:row>89</xdr:row>
      <xdr:rowOff>54428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47F94A3C-A388-2DC0-387D-568547589839}"/>
            </a:ext>
          </a:extLst>
        </xdr:cNvPr>
        <xdr:cNvCxnSpPr/>
      </xdr:nvCxnSpPr>
      <xdr:spPr>
        <a:xfrm flipH="1">
          <a:off x="8871857" y="17104179"/>
          <a:ext cx="857250" cy="4490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979714</xdr:colOff>
      <xdr:row>87</xdr:row>
      <xdr:rowOff>27215</xdr:rowOff>
    </xdr:from>
    <xdr:to>
      <xdr:col>9</xdr:col>
      <xdr:colOff>1741714</xdr:colOff>
      <xdr:row>89</xdr:row>
      <xdr:rowOff>27214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91D8F160-1BB1-0AD7-55A7-2CB3BDE7C5EB}"/>
            </a:ext>
          </a:extLst>
        </xdr:cNvPr>
        <xdr:cNvCxnSpPr/>
      </xdr:nvCxnSpPr>
      <xdr:spPr>
        <a:xfrm>
          <a:off x="9892393" y="17117786"/>
          <a:ext cx="762000" cy="408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1564821</xdr:colOff>
      <xdr:row>92</xdr:row>
      <xdr:rowOff>13607</xdr:rowOff>
    </xdr:from>
    <xdr:to>
      <xdr:col>10</xdr:col>
      <xdr:colOff>557893</xdr:colOff>
      <xdr:row>93</xdr:row>
      <xdr:rowOff>176893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91418BDE-BB15-9C31-FE3F-9CADDAC2A10C}"/>
            </a:ext>
          </a:extLst>
        </xdr:cNvPr>
        <xdr:cNvCxnSpPr/>
      </xdr:nvCxnSpPr>
      <xdr:spPr>
        <a:xfrm flipH="1">
          <a:off x="10477500" y="18124714"/>
          <a:ext cx="789214" cy="367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92</xdr:row>
      <xdr:rowOff>0</xdr:rowOff>
    </xdr:from>
    <xdr:to>
      <xdr:col>11</xdr:col>
      <xdr:colOff>449035</xdr:colOff>
      <xdr:row>93</xdr:row>
      <xdr:rowOff>176893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3426CD9-51C0-D91C-9069-DB73FC96B2D5}"/>
            </a:ext>
          </a:extLst>
        </xdr:cNvPr>
        <xdr:cNvCxnSpPr/>
      </xdr:nvCxnSpPr>
      <xdr:spPr>
        <a:xfrm>
          <a:off x="11389179" y="18111107"/>
          <a:ext cx="35378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97</xdr:row>
      <xdr:rowOff>27214</xdr:rowOff>
    </xdr:from>
    <xdr:to>
      <xdr:col>12</xdr:col>
      <xdr:colOff>0</xdr:colOff>
      <xdr:row>98</xdr:row>
      <xdr:rowOff>40821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206BC6B4-B4F9-62A7-506C-57ED4F2F2120}"/>
            </a:ext>
          </a:extLst>
        </xdr:cNvPr>
        <xdr:cNvCxnSpPr/>
      </xdr:nvCxnSpPr>
      <xdr:spPr>
        <a:xfrm>
          <a:off x="11879036" y="19158857"/>
          <a:ext cx="0" cy="217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100</xdr:row>
      <xdr:rowOff>0</xdr:rowOff>
    </xdr:from>
    <xdr:to>
      <xdr:col>11</xdr:col>
      <xdr:colOff>571500</xdr:colOff>
      <xdr:row>101</xdr:row>
      <xdr:rowOff>13608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32D67AEE-5D3D-A539-5EB6-9435DEC93AB4}"/>
            </a:ext>
          </a:extLst>
        </xdr:cNvPr>
        <xdr:cNvCxnSpPr/>
      </xdr:nvCxnSpPr>
      <xdr:spPr>
        <a:xfrm>
          <a:off x="11865429" y="19743964"/>
          <a:ext cx="0" cy="217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40822</xdr:colOff>
      <xdr:row>120</xdr:row>
      <xdr:rowOff>40822</xdr:rowOff>
    </xdr:from>
    <xdr:to>
      <xdr:col>6</xdr:col>
      <xdr:colOff>557893</xdr:colOff>
      <xdr:row>121</xdr:row>
      <xdr:rowOff>163286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1660A266-FF62-447F-B7E6-E89B24A6CBB1}"/>
            </a:ext>
          </a:extLst>
        </xdr:cNvPr>
        <xdr:cNvCxnSpPr/>
      </xdr:nvCxnSpPr>
      <xdr:spPr>
        <a:xfrm flipH="1">
          <a:off x="5878286" y="15294429"/>
          <a:ext cx="517071" cy="3265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830036</xdr:colOff>
      <xdr:row>120</xdr:row>
      <xdr:rowOff>13607</xdr:rowOff>
    </xdr:from>
    <xdr:to>
      <xdr:col>7</xdr:col>
      <xdr:colOff>721179</xdr:colOff>
      <xdr:row>122</xdr:row>
      <xdr:rowOff>40822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565393FE-E18A-4E2D-B630-81573FDC57F7}"/>
            </a:ext>
          </a:extLst>
        </xdr:cNvPr>
        <xdr:cNvCxnSpPr/>
      </xdr:nvCxnSpPr>
      <xdr:spPr>
        <a:xfrm>
          <a:off x="6667500" y="15267214"/>
          <a:ext cx="1319893" cy="435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748393</xdr:colOff>
      <xdr:row>125</xdr:row>
      <xdr:rowOff>54428</xdr:rowOff>
    </xdr:from>
    <xdr:to>
      <xdr:col>8</xdr:col>
      <xdr:colOff>408214</xdr:colOff>
      <xdr:row>126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5662CEE6-8EDD-4FA0-A0B2-2D16B4A7EDD9}"/>
            </a:ext>
          </a:extLst>
        </xdr:cNvPr>
        <xdr:cNvCxnSpPr/>
      </xdr:nvCxnSpPr>
      <xdr:spPr>
        <a:xfrm flipH="1">
          <a:off x="8014607" y="16328571"/>
          <a:ext cx="449036" cy="149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125</xdr:row>
      <xdr:rowOff>0</xdr:rowOff>
    </xdr:from>
    <xdr:to>
      <xdr:col>8</xdr:col>
      <xdr:colOff>789214</xdr:colOff>
      <xdr:row>126</xdr:row>
      <xdr:rowOff>27214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48E7CFAD-72B3-43A9-B77D-611AC3758C64}"/>
            </a:ext>
          </a:extLst>
        </xdr:cNvPr>
        <xdr:cNvCxnSpPr/>
      </xdr:nvCxnSpPr>
      <xdr:spPr>
        <a:xfrm>
          <a:off x="8626929" y="16274143"/>
          <a:ext cx="217714" cy="2313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816428</xdr:colOff>
      <xdr:row>129</xdr:row>
      <xdr:rowOff>13608</xdr:rowOff>
    </xdr:from>
    <xdr:to>
      <xdr:col>9</xdr:col>
      <xdr:colOff>816428</xdr:colOff>
      <xdr:row>131</xdr:row>
      <xdr:rowOff>54428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8DC6511C-369E-475C-99F7-A0583718DE48}"/>
            </a:ext>
          </a:extLst>
        </xdr:cNvPr>
        <xdr:cNvCxnSpPr/>
      </xdr:nvCxnSpPr>
      <xdr:spPr>
        <a:xfrm flipH="1">
          <a:off x="8871857" y="17104179"/>
          <a:ext cx="857250" cy="4490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979714</xdr:colOff>
      <xdr:row>129</xdr:row>
      <xdr:rowOff>27215</xdr:rowOff>
    </xdr:from>
    <xdr:to>
      <xdr:col>9</xdr:col>
      <xdr:colOff>1741714</xdr:colOff>
      <xdr:row>131</xdr:row>
      <xdr:rowOff>27214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6E1F4949-65C6-4A20-9EF1-3D7FC714E981}"/>
            </a:ext>
          </a:extLst>
        </xdr:cNvPr>
        <xdr:cNvCxnSpPr/>
      </xdr:nvCxnSpPr>
      <xdr:spPr>
        <a:xfrm>
          <a:off x="9892393" y="17117786"/>
          <a:ext cx="762000" cy="408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1564821</xdr:colOff>
      <xdr:row>134</xdr:row>
      <xdr:rowOff>13607</xdr:rowOff>
    </xdr:from>
    <xdr:to>
      <xdr:col>10</xdr:col>
      <xdr:colOff>557893</xdr:colOff>
      <xdr:row>135</xdr:row>
      <xdr:rowOff>176893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7CCFF31C-0D94-440F-A54C-DEE0CF19998D}"/>
            </a:ext>
          </a:extLst>
        </xdr:cNvPr>
        <xdr:cNvCxnSpPr/>
      </xdr:nvCxnSpPr>
      <xdr:spPr>
        <a:xfrm flipH="1">
          <a:off x="10477500" y="18124714"/>
          <a:ext cx="789214" cy="367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134</xdr:row>
      <xdr:rowOff>0</xdr:rowOff>
    </xdr:from>
    <xdr:to>
      <xdr:col>11</xdr:col>
      <xdr:colOff>449035</xdr:colOff>
      <xdr:row>135</xdr:row>
      <xdr:rowOff>176893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95E4F82-1F33-4A61-B9B4-F0311CB11B25}"/>
            </a:ext>
          </a:extLst>
        </xdr:cNvPr>
        <xdr:cNvCxnSpPr/>
      </xdr:nvCxnSpPr>
      <xdr:spPr>
        <a:xfrm>
          <a:off x="11389179" y="18111107"/>
          <a:ext cx="35378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139</xdr:row>
      <xdr:rowOff>27214</xdr:rowOff>
    </xdr:from>
    <xdr:to>
      <xdr:col>12</xdr:col>
      <xdr:colOff>0</xdr:colOff>
      <xdr:row>140</xdr:row>
      <xdr:rowOff>40821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D78FF20E-73DA-4D66-A66B-A976B40A0541}"/>
            </a:ext>
          </a:extLst>
        </xdr:cNvPr>
        <xdr:cNvCxnSpPr/>
      </xdr:nvCxnSpPr>
      <xdr:spPr>
        <a:xfrm>
          <a:off x="11879036" y="19158857"/>
          <a:ext cx="0" cy="217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142</xdr:row>
      <xdr:rowOff>0</xdr:rowOff>
    </xdr:from>
    <xdr:to>
      <xdr:col>11</xdr:col>
      <xdr:colOff>571500</xdr:colOff>
      <xdr:row>143</xdr:row>
      <xdr:rowOff>13608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D2B039FF-9F30-411E-96F8-52159DC90584}"/>
            </a:ext>
          </a:extLst>
        </xdr:cNvPr>
        <xdr:cNvCxnSpPr/>
      </xdr:nvCxnSpPr>
      <xdr:spPr>
        <a:xfrm>
          <a:off x="11865429" y="19743964"/>
          <a:ext cx="0" cy="217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108245</xdr:colOff>
      <xdr:row>220</xdr:row>
      <xdr:rowOff>27213</xdr:rowOff>
    </xdr:from>
    <xdr:to>
      <xdr:col>26</xdr:col>
      <xdr:colOff>242152</xdr:colOff>
      <xdr:row>242</xdr:row>
      <xdr:rowOff>40821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C2E3BBD-472E-2238-7A1E-4E59CF2B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3352" y="44264034"/>
          <a:ext cx="8325407" cy="4680858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220</xdr:row>
      <xdr:rowOff>0</xdr:rowOff>
    </xdr:from>
    <xdr:to>
      <xdr:col>34</xdr:col>
      <xdr:colOff>832246</xdr:colOff>
      <xdr:row>242</xdr:row>
      <xdr:rowOff>136072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018B384-7064-3190-1AE8-11ABA9E67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1714" y="44236821"/>
          <a:ext cx="7594996" cy="4803322"/>
        </a:xfrm>
        <a:prstGeom prst="rect">
          <a:avLst/>
        </a:prstGeom>
      </xdr:spPr>
    </xdr:pic>
    <xdr:clientData/>
  </xdr:twoCellAnchor>
  <xdr:twoCellAnchor>
    <xdr:from>
      <xdr:col>6</xdr:col>
      <xdr:colOff>680357</xdr:colOff>
      <xdr:row>232</xdr:row>
      <xdr:rowOff>68036</xdr:rowOff>
    </xdr:from>
    <xdr:to>
      <xdr:col>6</xdr:col>
      <xdr:colOff>680357</xdr:colOff>
      <xdr:row>233</xdr:row>
      <xdr:rowOff>163286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9E42E88C-E806-790D-F5A6-373EE1339D21}"/>
            </a:ext>
          </a:extLst>
        </xdr:cNvPr>
        <xdr:cNvCxnSpPr/>
      </xdr:nvCxnSpPr>
      <xdr:spPr>
        <a:xfrm>
          <a:off x="6572250" y="46754143"/>
          <a:ext cx="0" cy="29935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653143</xdr:colOff>
      <xdr:row>236</xdr:row>
      <xdr:rowOff>13607</xdr:rowOff>
    </xdr:from>
    <xdr:to>
      <xdr:col>6</xdr:col>
      <xdr:colOff>721178</xdr:colOff>
      <xdr:row>237</xdr:row>
      <xdr:rowOff>190500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A8368AFE-B769-986F-EA16-7A9AB48BB694}"/>
            </a:ext>
          </a:extLst>
        </xdr:cNvPr>
        <xdr:cNvCxnSpPr/>
      </xdr:nvCxnSpPr>
      <xdr:spPr>
        <a:xfrm flipH="1">
          <a:off x="5619750" y="47693036"/>
          <a:ext cx="993321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748393</xdr:colOff>
      <xdr:row>236</xdr:row>
      <xdr:rowOff>54428</xdr:rowOff>
    </xdr:from>
    <xdr:to>
      <xdr:col>6</xdr:col>
      <xdr:colOff>762000</xdr:colOff>
      <xdr:row>238</xdr:row>
      <xdr:rowOff>13607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C7301EA-3426-E79A-66C0-527F34A72D91}"/>
            </a:ext>
          </a:extLst>
        </xdr:cNvPr>
        <xdr:cNvCxnSpPr/>
      </xdr:nvCxnSpPr>
      <xdr:spPr>
        <a:xfrm>
          <a:off x="6640286" y="47733857"/>
          <a:ext cx="13607" cy="367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775607</xdr:colOff>
      <xdr:row>236</xdr:row>
      <xdr:rowOff>27214</xdr:rowOff>
    </xdr:from>
    <xdr:to>
      <xdr:col>7</xdr:col>
      <xdr:colOff>462642</xdr:colOff>
      <xdr:row>237</xdr:row>
      <xdr:rowOff>176892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2D0A572E-B2B2-A4BD-45CE-B9CEF052CD1E}"/>
            </a:ext>
          </a:extLst>
        </xdr:cNvPr>
        <xdr:cNvCxnSpPr/>
      </xdr:nvCxnSpPr>
      <xdr:spPr>
        <a:xfrm>
          <a:off x="6667500" y="47706643"/>
          <a:ext cx="1115785" cy="35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721178</xdr:colOff>
      <xdr:row>236</xdr:row>
      <xdr:rowOff>13607</xdr:rowOff>
    </xdr:from>
    <xdr:to>
      <xdr:col>8</xdr:col>
      <xdr:colOff>408214</xdr:colOff>
      <xdr:row>237</xdr:row>
      <xdr:rowOff>149678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FF371F9A-09A4-4236-67AF-7F075AA4B254}"/>
            </a:ext>
          </a:extLst>
        </xdr:cNvPr>
        <xdr:cNvCxnSpPr/>
      </xdr:nvCxnSpPr>
      <xdr:spPr>
        <a:xfrm>
          <a:off x="6613071" y="47693036"/>
          <a:ext cx="1986643" cy="340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44" workbookViewId="0"/>
  </sheetViews>
  <sheetFormatPr defaultColWidth="14.42578125" defaultRowHeight="15" customHeight="1" x14ac:dyDescent="0.25"/>
  <cols>
    <col min="1" max="1" width="10.28515625" customWidth="1"/>
    <col min="2" max="2" width="19" customWidth="1"/>
    <col min="3" max="3" width="12.140625" customWidth="1"/>
    <col min="4" max="4" width="16.140625" customWidth="1"/>
    <col min="5" max="5" width="19.5703125" customWidth="1"/>
    <col min="6" max="6" width="27.7109375" customWidth="1"/>
    <col min="7" max="7" width="28.85546875" customWidth="1"/>
    <col min="8" max="8" width="22.7109375" customWidth="1"/>
    <col min="9" max="9" width="22.28515625" customWidth="1"/>
    <col min="10" max="10" width="20.28515625" customWidth="1"/>
    <col min="11" max="26" width="8.7109375" customWidth="1"/>
  </cols>
  <sheetData>
    <row r="1" spans="1:10" x14ac:dyDescent="0.25">
      <c r="A1" s="1">
        <v>45150</v>
      </c>
      <c r="B1" s="148" t="s">
        <v>0</v>
      </c>
      <c r="C1" s="149"/>
      <c r="D1" s="149"/>
      <c r="E1" s="149"/>
      <c r="F1" s="149"/>
      <c r="G1" s="149"/>
    </row>
    <row r="2" spans="1:10" ht="15" customHeight="1" x14ac:dyDescent="0.25">
      <c r="B2" s="149"/>
      <c r="C2" s="149"/>
      <c r="D2" s="149"/>
      <c r="E2" s="149"/>
      <c r="F2" s="149"/>
      <c r="G2" s="149"/>
    </row>
    <row r="6" spans="1:10" x14ac:dyDescent="0.25">
      <c r="A6" s="3" t="s">
        <v>1</v>
      </c>
      <c r="B6" s="148" t="s">
        <v>2</v>
      </c>
      <c r="C6" s="149"/>
      <c r="D6" s="149"/>
      <c r="E6" s="149"/>
      <c r="F6" s="149"/>
      <c r="G6" s="149"/>
    </row>
    <row r="7" spans="1:10" x14ac:dyDescent="0.25">
      <c r="B7" s="3" t="s">
        <v>3</v>
      </c>
    </row>
    <row r="8" spans="1:10" x14ac:dyDescent="0.25">
      <c r="B8" s="3" t="s">
        <v>4</v>
      </c>
      <c r="C8" s="3" t="s">
        <v>5</v>
      </c>
      <c r="D8" s="3" t="s">
        <v>6</v>
      </c>
      <c r="E8" s="3" t="s">
        <v>7</v>
      </c>
    </row>
    <row r="9" spans="1:10" x14ac:dyDescent="0.25">
      <c r="C9" s="3">
        <v>75000</v>
      </c>
      <c r="D9" s="3">
        <v>300000</v>
      </c>
      <c r="E9" s="3">
        <f>D9/C9</f>
        <v>4</v>
      </c>
    </row>
    <row r="11" spans="1:10" x14ac:dyDescent="0.25">
      <c r="B11" s="4"/>
      <c r="C11" s="5"/>
      <c r="D11" s="5"/>
      <c r="E11" s="5"/>
      <c r="F11" s="5" t="s">
        <v>8</v>
      </c>
      <c r="G11" s="5" t="s">
        <v>8</v>
      </c>
      <c r="H11" s="5"/>
      <c r="I11" s="5"/>
      <c r="J11" s="6"/>
    </row>
    <row r="12" spans="1:10" ht="15" customHeight="1" x14ac:dyDescent="0.25">
      <c r="B12" s="7" t="s">
        <v>9</v>
      </c>
      <c r="C12" s="3" t="s">
        <v>10</v>
      </c>
      <c r="D12" s="3" t="s">
        <v>11</v>
      </c>
      <c r="E12" s="3" t="s">
        <v>12</v>
      </c>
      <c r="F12" s="3" t="s">
        <v>13</v>
      </c>
      <c r="G12" s="3" t="s">
        <v>14</v>
      </c>
      <c r="H12" s="3" t="s">
        <v>15</v>
      </c>
      <c r="I12" s="3" t="s">
        <v>16</v>
      </c>
      <c r="J12" s="8" t="s">
        <v>17</v>
      </c>
    </row>
    <row r="13" spans="1:10" x14ac:dyDescent="0.25">
      <c r="B13" s="7" t="s">
        <v>18</v>
      </c>
      <c r="C13" s="9">
        <v>0.05</v>
      </c>
      <c r="D13" s="10">
        <f t="shared" ref="D13:D17" si="0">$D$9*C13</f>
        <v>15000</v>
      </c>
      <c r="E13" s="3" t="s">
        <v>19</v>
      </c>
      <c r="F13" s="3">
        <v>15</v>
      </c>
      <c r="G13" s="3">
        <v>4</v>
      </c>
      <c r="H13" s="3">
        <f t="shared" ref="H13:H17" si="1">F13*G13</f>
        <v>60</v>
      </c>
      <c r="I13" s="3">
        <f t="shared" ref="I13:I17" si="2">H13*$E$9</f>
        <v>240</v>
      </c>
      <c r="J13" s="11">
        <f>ROUND(D13/I13,0)</f>
        <v>63</v>
      </c>
    </row>
    <row r="14" spans="1:10" x14ac:dyDescent="0.25">
      <c r="B14" s="7" t="s">
        <v>20</v>
      </c>
      <c r="C14" s="9">
        <v>0.15</v>
      </c>
      <c r="D14" s="10">
        <f t="shared" si="0"/>
        <v>45000</v>
      </c>
      <c r="E14" s="3" t="s">
        <v>19</v>
      </c>
      <c r="F14" s="3">
        <v>10</v>
      </c>
      <c r="G14" s="3">
        <v>3</v>
      </c>
      <c r="H14" s="3">
        <f t="shared" si="1"/>
        <v>30</v>
      </c>
      <c r="I14" s="3">
        <f t="shared" si="2"/>
        <v>120</v>
      </c>
      <c r="J14" s="8">
        <f t="shared" ref="J14:J16" si="3">D14/I14</f>
        <v>375</v>
      </c>
    </row>
    <row r="15" spans="1:10" x14ac:dyDescent="0.25">
      <c r="B15" s="7" t="s">
        <v>21</v>
      </c>
      <c r="C15" s="9">
        <v>0.3</v>
      </c>
      <c r="D15" s="10">
        <f t="shared" si="0"/>
        <v>90000</v>
      </c>
      <c r="E15" s="3" t="s">
        <v>19</v>
      </c>
      <c r="F15" s="3">
        <v>3</v>
      </c>
      <c r="G15" s="3">
        <v>2</v>
      </c>
      <c r="H15" s="3">
        <f t="shared" si="1"/>
        <v>6</v>
      </c>
      <c r="I15" s="3">
        <f t="shared" si="2"/>
        <v>24</v>
      </c>
      <c r="J15" s="8">
        <f t="shared" si="3"/>
        <v>3750</v>
      </c>
    </row>
    <row r="16" spans="1:10" x14ac:dyDescent="0.25">
      <c r="B16" s="7" t="s">
        <v>22</v>
      </c>
      <c r="C16" s="9">
        <v>0.3</v>
      </c>
      <c r="D16" s="10">
        <f t="shared" si="0"/>
        <v>90000</v>
      </c>
      <c r="E16" s="3" t="s">
        <v>23</v>
      </c>
      <c r="F16" s="3">
        <v>2</v>
      </c>
      <c r="G16" s="3">
        <v>2</v>
      </c>
      <c r="H16" s="3">
        <f t="shared" si="1"/>
        <v>4</v>
      </c>
      <c r="I16" s="3">
        <f t="shared" si="2"/>
        <v>16</v>
      </c>
      <c r="J16" s="8">
        <f t="shared" si="3"/>
        <v>5625</v>
      </c>
    </row>
    <row r="17" spans="1:10" x14ac:dyDescent="0.25">
      <c r="B17" s="7" t="s">
        <v>24</v>
      </c>
      <c r="C17" s="9">
        <v>0.1</v>
      </c>
      <c r="D17" s="10">
        <f t="shared" si="0"/>
        <v>30000</v>
      </c>
      <c r="E17" s="3" t="s">
        <v>23</v>
      </c>
      <c r="F17" s="3">
        <v>0</v>
      </c>
      <c r="G17" s="3">
        <v>0</v>
      </c>
      <c r="H17" s="3">
        <f t="shared" si="1"/>
        <v>0</v>
      </c>
      <c r="I17" s="3">
        <f t="shared" si="2"/>
        <v>0</v>
      </c>
      <c r="J17" s="8"/>
    </row>
    <row r="18" spans="1:10" x14ac:dyDescent="0.25">
      <c r="B18" s="7"/>
      <c r="J18" s="8"/>
    </row>
    <row r="19" spans="1:10" x14ac:dyDescent="0.25">
      <c r="B19" s="12" t="s">
        <v>25</v>
      </c>
      <c r="C19" s="13"/>
      <c r="D19" s="13"/>
      <c r="E19" s="13"/>
      <c r="F19" s="13"/>
      <c r="G19" s="13"/>
      <c r="H19" s="13"/>
      <c r="I19" s="13"/>
      <c r="J19" s="14">
        <f>SUM(J13:J17)</f>
        <v>9813</v>
      </c>
    </row>
    <row r="21" spans="1:10" ht="15.75" customHeight="1" x14ac:dyDescent="0.25">
      <c r="C21" s="15" t="s">
        <v>26</v>
      </c>
    </row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>
      <c r="A27" s="3" t="s">
        <v>27</v>
      </c>
      <c r="B27" s="148" t="s">
        <v>28</v>
      </c>
      <c r="C27" s="149"/>
      <c r="D27" s="149"/>
      <c r="E27" s="149"/>
      <c r="F27" s="149"/>
      <c r="G27" s="149"/>
    </row>
    <row r="28" spans="1:10" ht="15.75" customHeight="1" x14ac:dyDescent="0.25">
      <c r="B28" s="3" t="s">
        <v>3</v>
      </c>
    </row>
    <row r="29" spans="1:10" ht="15.75" customHeight="1" x14ac:dyDescent="0.25">
      <c r="B29" s="3" t="s">
        <v>4</v>
      </c>
      <c r="C29" s="3" t="s">
        <v>6</v>
      </c>
    </row>
    <row r="30" spans="1:10" ht="15.75" customHeight="1" x14ac:dyDescent="0.25">
      <c r="C30" s="3">
        <v>300000</v>
      </c>
    </row>
    <row r="31" spans="1:10" ht="15.75" customHeight="1" x14ac:dyDescent="0.25"/>
    <row r="32" spans="1:10" ht="15.75" customHeight="1" x14ac:dyDescent="0.25">
      <c r="B32" s="4"/>
      <c r="C32" s="5"/>
      <c r="D32" s="5"/>
      <c r="E32" s="5"/>
      <c r="F32" s="5" t="s">
        <v>8</v>
      </c>
      <c r="G32" s="5" t="s">
        <v>8</v>
      </c>
      <c r="H32" s="5" t="s">
        <v>8</v>
      </c>
      <c r="I32" s="6"/>
    </row>
    <row r="33" spans="1:9" ht="15.75" customHeight="1" x14ac:dyDescent="0.25">
      <c r="B33" s="7" t="s">
        <v>9</v>
      </c>
      <c r="C33" s="3" t="s">
        <v>10</v>
      </c>
      <c r="D33" s="3" t="s">
        <v>11</v>
      </c>
      <c r="E33" s="3" t="s">
        <v>29</v>
      </c>
      <c r="F33" s="3" t="s">
        <v>30</v>
      </c>
      <c r="G33" s="3" t="s">
        <v>31</v>
      </c>
      <c r="H33" s="3" t="s">
        <v>32</v>
      </c>
      <c r="I33" s="8" t="s">
        <v>33</v>
      </c>
    </row>
    <row r="34" spans="1:9" ht="15.75" customHeight="1" x14ac:dyDescent="0.25">
      <c r="B34" s="7" t="s">
        <v>18</v>
      </c>
      <c r="C34" s="3">
        <v>0.05</v>
      </c>
      <c r="D34" s="3">
        <v>15000</v>
      </c>
      <c r="E34" s="3" t="s">
        <v>19</v>
      </c>
      <c r="F34" s="3">
        <v>0.5</v>
      </c>
      <c r="G34" s="3">
        <f t="shared" ref="G34:G38" si="4">D34*F34</f>
        <v>7500</v>
      </c>
      <c r="H34" s="3">
        <v>1</v>
      </c>
      <c r="I34" s="8">
        <f t="shared" ref="I34:I38" si="5">G34*H34</f>
        <v>7500</v>
      </c>
    </row>
    <row r="35" spans="1:9" ht="15.75" customHeight="1" x14ac:dyDescent="0.25">
      <c r="B35" s="7" t="s">
        <v>20</v>
      </c>
      <c r="C35" s="3">
        <v>0.15</v>
      </c>
      <c r="D35" s="3">
        <v>45000</v>
      </c>
      <c r="E35" s="3" t="s">
        <v>19</v>
      </c>
      <c r="F35" s="3">
        <v>0.6</v>
      </c>
      <c r="G35" s="3">
        <f t="shared" si="4"/>
        <v>27000</v>
      </c>
      <c r="H35" s="3">
        <v>2</v>
      </c>
      <c r="I35" s="8">
        <f t="shared" si="5"/>
        <v>54000</v>
      </c>
    </row>
    <row r="36" spans="1:9" ht="15.75" customHeight="1" x14ac:dyDescent="0.25">
      <c r="B36" s="7" t="s">
        <v>21</v>
      </c>
      <c r="C36" s="3">
        <v>0.3</v>
      </c>
      <c r="D36" s="3">
        <v>90000</v>
      </c>
      <c r="E36" s="3" t="s">
        <v>19</v>
      </c>
      <c r="F36" s="3">
        <v>0.4</v>
      </c>
      <c r="G36" s="3">
        <f t="shared" si="4"/>
        <v>36000</v>
      </c>
      <c r="H36" s="3">
        <v>1</v>
      </c>
      <c r="I36" s="8">
        <f t="shared" si="5"/>
        <v>36000</v>
      </c>
    </row>
    <row r="37" spans="1:9" ht="15.75" customHeight="1" x14ac:dyDescent="0.25">
      <c r="B37" s="7" t="s">
        <v>22</v>
      </c>
      <c r="C37" s="3">
        <v>0.3</v>
      </c>
      <c r="D37" s="3">
        <v>90000</v>
      </c>
      <c r="E37" s="3" t="s">
        <v>34</v>
      </c>
      <c r="F37" s="3">
        <v>0.3</v>
      </c>
      <c r="G37" s="3">
        <f t="shared" si="4"/>
        <v>27000</v>
      </c>
      <c r="H37" s="3">
        <v>1</v>
      </c>
      <c r="I37" s="8">
        <f t="shared" si="5"/>
        <v>27000</v>
      </c>
    </row>
    <row r="38" spans="1:9" ht="15.75" customHeight="1" x14ac:dyDescent="0.25">
      <c r="B38" s="7" t="s">
        <v>24</v>
      </c>
      <c r="C38" s="3">
        <v>0.1</v>
      </c>
      <c r="D38" s="3">
        <v>30000</v>
      </c>
      <c r="E38" s="3" t="s">
        <v>23</v>
      </c>
      <c r="F38" s="3">
        <v>0</v>
      </c>
      <c r="G38" s="3">
        <f t="shared" si="4"/>
        <v>0</v>
      </c>
      <c r="H38" s="3">
        <v>0</v>
      </c>
      <c r="I38" s="8">
        <f t="shared" si="5"/>
        <v>0</v>
      </c>
    </row>
    <row r="39" spans="1:9" ht="15.75" customHeight="1" x14ac:dyDescent="0.25">
      <c r="B39" s="7"/>
      <c r="I39" s="8"/>
    </row>
    <row r="40" spans="1:9" ht="15.75" customHeight="1" x14ac:dyDescent="0.25">
      <c r="B40" s="12" t="s">
        <v>25</v>
      </c>
      <c r="C40" s="13"/>
      <c r="D40" s="13"/>
      <c r="E40" s="13"/>
      <c r="F40" s="13"/>
      <c r="G40" s="13"/>
      <c r="H40" s="13"/>
      <c r="I40" s="16">
        <f>SUM(I34:I39)</f>
        <v>124500</v>
      </c>
    </row>
    <row r="41" spans="1:9" ht="15.75" customHeight="1" x14ac:dyDescent="0.25"/>
    <row r="42" spans="1:9" ht="15.75" customHeight="1" x14ac:dyDescent="0.25"/>
    <row r="43" spans="1:9" ht="15.75" customHeight="1" x14ac:dyDescent="0.25">
      <c r="A43" s="3" t="s">
        <v>35</v>
      </c>
      <c r="B43" s="148" t="s">
        <v>36</v>
      </c>
      <c r="C43" s="149"/>
      <c r="D43" s="149"/>
      <c r="E43" s="149"/>
      <c r="F43" s="149"/>
      <c r="G43" s="149"/>
    </row>
    <row r="44" spans="1:9" ht="15.75" customHeight="1" x14ac:dyDescent="0.25">
      <c r="B44" s="3" t="s">
        <v>3</v>
      </c>
    </row>
    <row r="45" spans="1:9" ht="15.75" customHeight="1" x14ac:dyDescent="0.25">
      <c r="B45" s="3" t="s">
        <v>4</v>
      </c>
      <c r="C45" s="3" t="s">
        <v>6</v>
      </c>
    </row>
    <row r="46" spans="1:9" ht="15.75" customHeight="1" x14ac:dyDescent="0.25">
      <c r="C46" s="3">
        <v>300000</v>
      </c>
    </row>
    <row r="47" spans="1:9" ht="15.75" customHeight="1" x14ac:dyDescent="0.25"/>
    <row r="48" spans="1:9" ht="15.75" customHeight="1" x14ac:dyDescent="0.25">
      <c r="B48" s="4"/>
      <c r="C48" s="5"/>
      <c r="D48" s="5"/>
      <c r="E48" s="5"/>
      <c r="F48" s="5" t="s">
        <v>8</v>
      </c>
      <c r="G48" s="5"/>
      <c r="H48" s="5" t="s">
        <v>8</v>
      </c>
      <c r="I48" s="6"/>
    </row>
    <row r="49" spans="2:9" ht="15.75" customHeight="1" x14ac:dyDescent="0.25">
      <c r="B49" s="7" t="s">
        <v>9</v>
      </c>
      <c r="C49" s="3" t="s">
        <v>10</v>
      </c>
      <c r="D49" s="3" t="s">
        <v>11</v>
      </c>
      <c r="E49" s="3" t="s">
        <v>37</v>
      </c>
      <c r="F49" s="3" t="s">
        <v>38</v>
      </c>
      <c r="G49" s="3" t="s">
        <v>39</v>
      </c>
      <c r="H49" s="3" t="s">
        <v>40</v>
      </c>
      <c r="I49" s="8" t="s">
        <v>41</v>
      </c>
    </row>
    <row r="50" spans="2:9" ht="15.75" customHeight="1" x14ac:dyDescent="0.25">
      <c r="B50" s="7" t="s">
        <v>18</v>
      </c>
      <c r="C50" s="3">
        <v>0.05</v>
      </c>
      <c r="D50" s="3">
        <v>15000</v>
      </c>
      <c r="E50" s="3" t="s">
        <v>19</v>
      </c>
      <c r="F50" s="3">
        <v>0.8</v>
      </c>
      <c r="G50" s="3">
        <f t="shared" ref="G50:G54" si="6">D50*F50</f>
        <v>12000</v>
      </c>
      <c r="H50" s="3">
        <v>50</v>
      </c>
      <c r="I50" s="8">
        <f t="shared" ref="I50:I53" si="7">G50/H50</f>
        <v>240</v>
      </c>
    </row>
    <row r="51" spans="2:9" ht="15.75" customHeight="1" x14ac:dyDescent="0.25">
      <c r="B51" s="7" t="s">
        <v>20</v>
      </c>
      <c r="C51" s="3">
        <v>0.15</v>
      </c>
      <c r="D51" s="3">
        <v>45000</v>
      </c>
      <c r="E51" s="3" t="s">
        <v>19</v>
      </c>
      <c r="F51" s="3">
        <v>0.7</v>
      </c>
      <c r="G51" s="3">
        <f t="shared" si="6"/>
        <v>31499.999999999996</v>
      </c>
      <c r="H51" s="3">
        <v>100</v>
      </c>
      <c r="I51" s="8">
        <f t="shared" si="7"/>
        <v>314.99999999999994</v>
      </c>
    </row>
    <row r="52" spans="2:9" ht="15.75" customHeight="1" x14ac:dyDescent="0.25">
      <c r="B52" s="7" t="s">
        <v>21</v>
      </c>
      <c r="C52" s="3">
        <v>0.3</v>
      </c>
      <c r="D52" s="3">
        <v>90000</v>
      </c>
      <c r="E52" s="3" t="s">
        <v>19</v>
      </c>
      <c r="F52" s="3">
        <v>0.4</v>
      </c>
      <c r="G52" s="3">
        <f t="shared" si="6"/>
        <v>36000</v>
      </c>
      <c r="H52" s="3">
        <v>200</v>
      </c>
      <c r="I52" s="8">
        <f t="shared" si="7"/>
        <v>180</v>
      </c>
    </row>
    <row r="53" spans="2:9" ht="15.75" customHeight="1" x14ac:dyDescent="0.25">
      <c r="B53" s="7" t="s">
        <v>22</v>
      </c>
      <c r="C53" s="3">
        <v>0.3</v>
      </c>
      <c r="D53" s="3">
        <v>90000</v>
      </c>
      <c r="E53" s="3" t="s">
        <v>19</v>
      </c>
      <c r="F53" s="3">
        <v>0.2</v>
      </c>
      <c r="G53" s="3">
        <f t="shared" si="6"/>
        <v>18000</v>
      </c>
      <c r="H53" s="3">
        <v>250</v>
      </c>
      <c r="I53" s="8">
        <f t="shared" si="7"/>
        <v>72</v>
      </c>
    </row>
    <row r="54" spans="2:9" ht="15.75" customHeight="1" x14ac:dyDescent="0.25">
      <c r="B54" s="7" t="s">
        <v>24</v>
      </c>
      <c r="C54" s="3">
        <v>0.1</v>
      </c>
      <c r="D54" s="3">
        <v>30000</v>
      </c>
      <c r="E54" s="3" t="s">
        <v>23</v>
      </c>
      <c r="F54" s="3">
        <v>0</v>
      </c>
      <c r="G54" s="3">
        <f t="shared" si="6"/>
        <v>0</v>
      </c>
      <c r="H54" s="3">
        <v>0</v>
      </c>
      <c r="I54" s="8"/>
    </row>
    <row r="55" spans="2:9" ht="15.75" customHeight="1" x14ac:dyDescent="0.25">
      <c r="B55" s="7"/>
      <c r="I55" s="8"/>
    </row>
    <row r="56" spans="2:9" ht="15.75" customHeight="1" x14ac:dyDescent="0.25">
      <c r="B56" s="12" t="s">
        <v>25</v>
      </c>
      <c r="C56" s="13"/>
      <c r="D56" s="13"/>
      <c r="E56" s="13"/>
      <c r="F56" s="13"/>
      <c r="G56" s="13"/>
      <c r="H56" s="13"/>
      <c r="I56" s="16">
        <v>124500</v>
      </c>
    </row>
    <row r="57" spans="2:9" ht="15.75" customHeight="1" x14ac:dyDescent="0.25"/>
    <row r="58" spans="2:9" ht="15.75" customHeight="1" x14ac:dyDescent="0.25"/>
    <row r="59" spans="2:9" ht="15.75" customHeight="1" x14ac:dyDescent="0.25"/>
    <row r="60" spans="2:9" ht="15.75" customHeight="1" x14ac:dyDescent="0.25">
      <c r="D60" s="15" t="s">
        <v>26</v>
      </c>
    </row>
    <row r="61" spans="2:9" ht="15.75" customHeight="1" x14ac:dyDescent="0.25"/>
    <row r="62" spans="2:9" ht="15.75" customHeight="1" x14ac:dyDescent="0.25"/>
    <row r="63" spans="2:9" ht="15.75" customHeight="1" x14ac:dyDescent="0.25"/>
    <row r="64" spans="2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1:G2"/>
    <mergeCell ref="B6:G6"/>
    <mergeCell ref="B27:G27"/>
    <mergeCell ref="B43:G4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1251"/>
  <sheetViews>
    <sheetView tabSelected="1" topLeftCell="A219" zoomScale="70" zoomScaleNormal="70" workbookViewId="0">
      <selection activeCell="J302" sqref="J302"/>
    </sheetView>
  </sheetViews>
  <sheetFormatPr defaultColWidth="14.42578125" defaultRowHeight="15" customHeight="1" x14ac:dyDescent="0.25"/>
  <cols>
    <col min="1" max="1" width="8.7109375" customWidth="1"/>
    <col min="2" max="2" width="13.7109375" customWidth="1"/>
    <col min="3" max="3" width="24.85546875" customWidth="1"/>
    <col min="4" max="4" width="10.42578125" customWidth="1"/>
    <col min="5" max="5" width="16.7109375" customWidth="1"/>
    <col min="6" max="6" width="13.85546875" bestFit="1" customWidth="1"/>
    <col min="7" max="7" width="21.42578125" customWidth="1"/>
    <col min="8" max="8" width="13" bestFit="1" customWidth="1"/>
    <col min="9" max="9" width="12.85546875" customWidth="1"/>
    <col min="10" max="10" width="27" bestFit="1" customWidth="1"/>
    <col min="11" max="27" width="8.7109375" customWidth="1"/>
  </cols>
  <sheetData>
    <row r="1" spans="2:11" x14ac:dyDescent="0.25">
      <c r="B1" s="183">
        <v>45150</v>
      </c>
      <c r="C1" s="184" t="s">
        <v>0</v>
      </c>
      <c r="D1" s="149"/>
      <c r="E1" s="149"/>
      <c r="F1" s="149"/>
      <c r="G1" s="149"/>
      <c r="H1" s="149"/>
      <c r="I1" s="149"/>
      <c r="J1" s="149"/>
    </row>
    <row r="2" spans="2:11" ht="15" customHeight="1" x14ac:dyDescent="0.25">
      <c r="B2" s="149"/>
      <c r="C2" s="149"/>
      <c r="D2" s="149"/>
      <c r="E2" s="149"/>
      <c r="F2" s="149"/>
      <c r="G2" s="149"/>
      <c r="H2" s="149"/>
      <c r="I2" s="149"/>
      <c r="J2" s="149"/>
    </row>
    <row r="3" spans="2:11" ht="15" customHeight="1" thickBot="1" x14ac:dyDescent="0.3"/>
    <row r="4" spans="2:11" ht="15" customHeight="1" x14ac:dyDescent="0.25">
      <c r="B4" s="85"/>
      <c r="C4" s="86"/>
      <c r="D4" s="86"/>
      <c r="E4" s="86"/>
      <c r="F4" s="86"/>
      <c r="G4" s="86"/>
      <c r="H4" s="86"/>
      <c r="I4" s="86"/>
      <c r="J4" s="86"/>
      <c r="K4" s="87"/>
    </row>
    <row r="5" spans="2:11" ht="15" customHeight="1" x14ac:dyDescent="0.25">
      <c r="B5" s="88" t="s">
        <v>1</v>
      </c>
      <c r="C5" s="168" t="s">
        <v>107</v>
      </c>
      <c r="D5" s="149"/>
      <c r="E5" s="149"/>
      <c r="F5" s="149"/>
      <c r="G5" s="149"/>
      <c r="H5" s="149"/>
      <c r="I5" s="20"/>
      <c r="J5" s="20"/>
      <c r="K5" s="89"/>
    </row>
    <row r="6" spans="2:11" ht="15" customHeight="1" x14ac:dyDescent="0.25">
      <c r="B6" s="88"/>
      <c r="C6" s="149"/>
      <c r="D6" s="149"/>
      <c r="E6" s="149"/>
      <c r="F6" s="149"/>
      <c r="G6" s="149"/>
      <c r="H6" s="149"/>
      <c r="I6" s="20"/>
      <c r="J6" s="20"/>
      <c r="K6" s="89"/>
    </row>
    <row r="7" spans="2:11" ht="15" customHeight="1" x14ac:dyDescent="0.25">
      <c r="B7" s="88" t="s">
        <v>3</v>
      </c>
      <c r="C7" s="21"/>
      <c r="D7" s="21"/>
      <c r="E7" s="21"/>
      <c r="F7" s="21"/>
      <c r="G7" s="21"/>
      <c r="H7" s="21"/>
      <c r="I7" s="20"/>
      <c r="J7" s="20"/>
      <c r="K7" s="89"/>
    </row>
    <row r="8" spans="2:11" ht="15" customHeight="1" x14ac:dyDescent="0.25">
      <c r="B8" s="88" t="s">
        <v>42</v>
      </c>
      <c r="C8" s="20"/>
      <c r="D8" s="20"/>
      <c r="E8" s="20"/>
      <c r="F8" s="20"/>
      <c r="G8" s="20"/>
      <c r="H8" s="20"/>
      <c r="I8" s="20"/>
      <c r="J8" s="20"/>
      <c r="K8" s="89"/>
    </row>
    <row r="9" spans="2:11" ht="15" customHeight="1" x14ac:dyDescent="0.25">
      <c r="B9" s="90" t="s">
        <v>43</v>
      </c>
      <c r="C9" s="23" t="s">
        <v>108</v>
      </c>
      <c r="D9" s="20"/>
      <c r="E9" s="20"/>
      <c r="F9" s="20"/>
      <c r="G9" s="20"/>
      <c r="H9" s="20"/>
      <c r="I9" s="20"/>
      <c r="J9" s="20"/>
      <c r="K9" s="89"/>
    </row>
    <row r="10" spans="2:11" ht="15" customHeight="1" x14ac:dyDescent="0.25">
      <c r="B10" s="91" t="s">
        <v>109</v>
      </c>
      <c r="C10" s="25">
        <v>5</v>
      </c>
      <c r="D10" s="20"/>
      <c r="E10" s="20"/>
      <c r="F10" s="20"/>
      <c r="G10" s="20"/>
      <c r="H10" s="20"/>
      <c r="I10" s="20"/>
      <c r="J10" s="20"/>
      <c r="K10" s="89"/>
    </row>
    <row r="11" spans="2:11" ht="15" customHeight="1" x14ac:dyDescent="0.25">
      <c r="B11" s="92"/>
      <c r="D11" s="20"/>
      <c r="E11" s="20"/>
      <c r="F11" s="20"/>
      <c r="G11" s="20"/>
      <c r="H11" s="20"/>
      <c r="I11" s="20"/>
      <c r="J11" s="20"/>
      <c r="K11" s="89"/>
    </row>
    <row r="12" spans="2:11" ht="15" customHeight="1" x14ac:dyDescent="0.25">
      <c r="B12" s="93" t="s">
        <v>46</v>
      </c>
      <c r="C12" s="27" t="s">
        <v>47</v>
      </c>
      <c r="D12" s="20"/>
      <c r="E12" s="20"/>
      <c r="F12" s="20"/>
      <c r="G12" s="20"/>
      <c r="H12" s="20"/>
      <c r="I12" s="20"/>
      <c r="J12" s="20"/>
      <c r="K12" s="89"/>
    </row>
    <row r="13" spans="2:11" ht="15" customHeight="1" x14ac:dyDescent="0.25">
      <c r="B13" s="94"/>
      <c r="E13" s="2"/>
      <c r="F13" s="2"/>
      <c r="H13" s="2"/>
      <c r="I13" s="2"/>
      <c r="J13" s="20"/>
      <c r="K13" s="95"/>
    </row>
    <row r="14" spans="2:11" ht="15" customHeight="1" thickBot="1" x14ac:dyDescent="0.3">
      <c r="B14" s="94"/>
      <c r="E14" s="2"/>
      <c r="F14" s="2"/>
      <c r="H14" s="2"/>
      <c r="I14" s="2"/>
      <c r="J14" s="20"/>
      <c r="K14" s="95"/>
    </row>
    <row r="15" spans="2:11" ht="15" customHeight="1" x14ac:dyDescent="0.25">
      <c r="B15" s="96" t="s">
        <v>124</v>
      </c>
      <c r="E15" s="78"/>
      <c r="F15" s="79"/>
      <c r="G15" s="80" t="s">
        <v>5</v>
      </c>
      <c r="H15" s="79"/>
      <c r="I15" s="81"/>
      <c r="J15" s="20"/>
      <c r="K15" s="95"/>
    </row>
    <row r="16" spans="2:11" ht="15" customHeight="1" thickBot="1" x14ac:dyDescent="0.3">
      <c r="B16" s="137" t="s">
        <v>110</v>
      </c>
      <c r="C16" s="120" t="s">
        <v>125</v>
      </c>
      <c r="E16" s="82"/>
      <c r="F16" s="83"/>
      <c r="G16" s="83">
        <f>C10*1000000</f>
        <v>5000000</v>
      </c>
      <c r="H16" s="83"/>
      <c r="I16" s="84"/>
      <c r="J16" s="20"/>
      <c r="K16" s="95"/>
    </row>
    <row r="17" spans="2:11" ht="15" customHeight="1" x14ac:dyDescent="0.25">
      <c r="B17" s="138" t="s">
        <v>111</v>
      </c>
      <c r="C17" s="120" t="s">
        <v>126</v>
      </c>
      <c r="D17" s="118"/>
      <c r="E17" s="67" t="s">
        <v>110</v>
      </c>
      <c r="F17" s="68" t="s">
        <v>111</v>
      </c>
      <c r="G17" s="68" t="s">
        <v>112</v>
      </c>
      <c r="H17" s="68" t="s">
        <v>113</v>
      </c>
      <c r="I17" s="69" t="s">
        <v>114</v>
      </c>
      <c r="J17" s="64" t="s">
        <v>115</v>
      </c>
      <c r="K17" s="89"/>
    </row>
    <row r="18" spans="2:11" ht="15" customHeight="1" x14ac:dyDescent="0.25">
      <c r="B18" s="138" t="s">
        <v>112</v>
      </c>
      <c r="C18" s="120" t="s">
        <v>21</v>
      </c>
      <c r="D18" s="118"/>
      <c r="E18" s="70">
        <v>0.1</v>
      </c>
      <c r="F18" s="66">
        <v>0.4</v>
      </c>
      <c r="G18" s="66">
        <v>0.3</v>
      </c>
      <c r="H18" s="66">
        <v>0.15</v>
      </c>
      <c r="I18" s="71">
        <v>0.05</v>
      </c>
      <c r="J18" s="64" t="s">
        <v>117</v>
      </c>
      <c r="K18" s="89"/>
    </row>
    <row r="19" spans="2:11" ht="15" customHeight="1" x14ac:dyDescent="0.25">
      <c r="B19" s="138" t="s">
        <v>113</v>
      </c>
      <c r="C19" s="120" t="s">
        <v>20</v>
      </c>
      <c r="D19" s="119"/>
      <c r="E19" s="70">
        <f>$G$16*E18</f>
        <v>500000</v>
      </c>
      <c r="F19" s="66">
        <f>$G$16*F18</f>
        <v>2000000</v>
      </c>
      <c r="G19" s="66">
        <f>$G$16*G18</f>
        <v>1500000</v>
      </c>
      <c r="H19" s="66">
        <f>$G$16*H18</f>
        <v>750000</v>
      </c>
      <c r="I19" s="71">
        <f>$G$16*I18</f>
        <v>250000</v>
      </c>
      <c r="J19" s="64" t="s">
        <v>119</v>
      </c>
      <c r="K19" s="89"/>
    </row>
    <row r="20" spans="2:11" ht="15" customHeight="1" x14ac:dyDescent="0.25">
      <c r="B20" s="138" t="s">
        <v>114</v>
      </c>
      <c r="C20" s="120" t="s">
        <v>18</v>
      </c>
      <c r="D20" s="118"/>
      <c r="E20" s="72">
        <v>0</v>
      </c>
      <c r="F20" s="65">
        <v>1</v>
      </c>
      <c r="G20" s="65">
        <v>2</v>
      </c>
      <c r="H20" s="65">
        <v>5</v>
      </c>
      <c r="I20" s="73">
        <v>10</v>
      </c>
      <c r="J20" s="64" t="s">
        <v>121</v>
      </c>
      <c r="K20" s="89"/>
    </row>
    <row r="21" spans="2:11" ht="15" customHeight="1" x14ac:dyDescent="0.25">
      <c r="B21" s="92"/>
      <c r="E21" s="72">
        <f t="shared" ref="E21:H21" si="0">(E20*2)+2</f>
        <v>2</v>
      </c>
      <c r="F21" s="65">
        <f t="shared" si="0"/>
        <v>4</v>
      </c>
      <c r="G21" s="65">
        <f t="shared" si="0"/>
        <v>6</v>
      </c>
      <c r="H21" s="65">
        <f t="shared" si="0"/>
        <v>12</v>
      </c>
      <c r="I21" s="73">
        <f>(I20*2)+2</f>
        <v>22</v>
      </c>
      <c r="J21" s="97" t="s">
        <v>120</v>
      </c>
      <c r="K21" s="98"/>
    </row>
    <row r="22" spans="2:11" ht="15.75" thickBot="1" x14ac:dyDescent="0.3">
      <c r="B22" s="99" t="s">
        <v>70</v>
      </c>
      <c r="E22" s="74">
        <f>E21*E19</f>
        <v>1000000</v>
      </c>
      <c r="F22" s="75">
        <f t="shared" ref="F22:I22" si="1">F21*F19</f>
        <v>8000000</v>
      </c>
      <c r="G22" s="75">
        <f t="shared" si="1"/>
        <v>9000000</v>
      </c>
      <c r="H22" s="75">
        <f t="shared" si="1"/>
        <v>9000000</v>
      </c>
      <c r="I22" s="76">
        <f t="shared" si="1"/>
        <v>5500000</v>
      </c>
      <c r="J22" s="64" t="s">
        <v>118</v>
      </c>
      <c r="K22" s="89"/>
    </row>
    <row r="23" spans="2:11" ht="15" customHeight="1" x14ac:dyDescent="0.25">
      <c r="B23" s="186" t="s">
        <v>127</v>
      </c>
      <c r="C23" s="187"/>
      <c r="D23" s="187"/>
      <c r="E23" s="100"/>
      <c r="F23" s="100"/>
      <c r="G23" s="100"/>
      <c r="H23" s="100"/>
      <c r="I23" s="101">
        <f>SUM(E22:I22)</f>
        <v>32500000</v>
      </c>
      <c r="J23" s="77" t="s">
        <v>122</v>
      </c>
      <c r="K23" s="102"/>
    </row>
    <row r="24" spans="2:11" ht="15" customHeight="1" x14ac:dyDescent="0.25">
      <c r="B24" s="186" t="s">
        <v>128</v>
      </c>
      <c r="C24" s="188"/>
      <c r="D24" s="188"/>
      <c r="E24" s="64"/>
      <c r="F24" s="64"/>
      <c r="G24" s="64"/>
      <c r="H24" s="64"/>
      <c r="I24" s="64"/>
      <c r="J24" s="20"/>
      <c r="K24" s="89"/>
    </row>
    <row r="25" spans="2:11" ht="15" customHeight="1" x14ac:dyDescent="0.25">
      <c r="B25" s="186" t="s">
        <v>129</v>
      </c>
      <c r="C25" s="188"/>
      <c r="D25" s="188"/>
      <c r="E25" s="64"/>
      <c r="F25" s="64"/>
      <c r="G25" s="64"/>
      <c r="H25" s="64"/>
      <c r="I25" s="64"/>
      <c r="J25" s="20"/>
      <c r="K25" s="89"/>
    </row>
    <row r="26" spans="2:11" ht="15" customHeight="1" x14ac:dyDescent="0.25">
      <c r="B26" s="88"/>
      <c r="C26" s="20"/>
      <c r="D26" s="20"/>
      <c r="E26" s="64"/>
      <c r="F26" s="64"/>
      <c r="G26" s="64"/>
      <c r="H26" s="64"/>
      <c r="I26" s="64"/>
      <c r="J26" s="20"/>
      <c r="K26" s="89"/>
    </row>
    <row r="27" spans="2:11" ht="15" customHeight="1" x14ac:dyDescent="0.25">
      <c r="B27" s="88"/>
      <c r="C27" s="20"/>
      <c r="D27" s="20"/>
      <c r="E27" s="64"/>
      <c r="F27" s="64"/>
      <c r="G27" s="64"/>
      <c r="H27" s="64"/>
      <c r="I27" s="64"/>
      <c r="J27" s="20"/>
      <c r="K27" s="89"/>
    </row>
    <row r="28" spans="2:11" ht="15" customHeight="1" x14ac:dyDescent="0.25">
      <c r="B28" s="88"/>
      <c r="C28" s="20"/>
      <c r="D28" s="20"/>
      <c r="E28" s="64"/>
      <c r="F28" s="64"/>
      <c r="G28" s="64"/>
      <c r="H28" s="64"/>
      <c r="I28" s="64"/>
      <c r="J28" s="20"/>
      <c r="K28" s="89"/>
    </row>
    <row r="29" spans="2:11" ht="15" customHeight="1" x14ac:dyDescent="0.25">
      <c r="B29" s="88"/>
      <c r="C29" s="20"/>
      <c r="D29" s="20"/>
      <c r="E29" s="20"/>
      <c r="F29" s="20"/>
      <c r="G29" s="20"/>
      <c r="H29" s="20"/>
      <c r="I29" s="36"/>
      <c r="J29" s="20"/>
      <c r="K29" s="89"/>
    </row>
    <row r="30" spans="2:11" ht="15" customHeight="1" x14ac:dyDescent="0.25">
      <c r="B30" s="88"/>
      <c r="C30" s="20"/>
      <c r="D30" s="20"/>
      <c r="E30" s="20"/>
      <c r="F30" s="20"/>
      <c r="G30" s="20"/>
      <c r="H30" s="20"/>
      <c r="I30" s="20"/>
      <c r="J30" s="20"/>
      <c r="K30" s="89"/>
    </row>
    <row r="31" spans="2:11" ht="15" customHeight="1" x14ac:dyDescent="0.25">
      <c r="B31" s="88"/>
      <c r="C31" s="20"/>
      <c r="D31" s="20"/>
      <c r="E31" s="20"/>
      <c r="F31" s="20"/>
      <c r="G31" s="20"/>
      <c r="H31" s="20"/>
      <c r="I31" s="20"/>
      <c r="J31" s="20"/>
      <c r="K31" s="89"/>
    </row>
    <row r="32" spans="2:11" ht="15" customHeight="1" x14ac:dyDescent="0.25">
      <c r="B32" s="88"/>
      <c r="C32" s="157" t="s">
        <v>123</v>
      </c>
      <c r="D32" s="149"/>
      <c r="E32" s="149"/>
      <c r="F32" s="149"/>
      <c r="G32" s="149"/>
      <c r="H32" s="149"/>
      <c r="I32" s="149"/>
      <c r="J32" s="20"/>
      <c r="K32" s="89"/>
    </row>
    <row r="33" spans="2:11" ht="15" customHeight="1" thickBot="1" x14ac:dyDescent="0.3">
      <c r="B33" s="82"/>
      <c r="C33" s="83"/>
      <c r="D33" s="83"/>
      <c r="E33" s="83"/>
      <c r="F33" s="83"/>
      <c r="G33" s="83"/>
      <c r="H33" s="83"/>
      <c r="I33" s="83"/>
      <c r="J33" s="83"/>
      <c r="K33" s="103"/>
    </row>
    <row r="34" spans="2:11" ht="17.25" customHeight="1" x14ac:dyDescent="0.25">
      <c r="B34" s="2"/>
      <c r="C34" s="2"/>
      <c r="D34" s="2"/>
      <c r="E34" s="2"/>
      <c r="F34" s="2"/>
      <c r="G34" s="2"/>
      <c r="H34" s="2"/>
      <c r="I34" s="2"/>
      <c r="J34" s="2"/>
    </row>
    <row r="35" spans="2:11" ht="15" customHeight="1" thickBot="1" x14ac:dyDescent="0.3"/>
    <row r="36" spans="2:11" x14ac:dyDescent="0.25">
      <c r="B36" s="17"/>
      <c r="C36" s="18"/>
      <c r="D36" s="18"/>
      <c r="E36" s="18"/>
      <c r="F36" s="18"/>
      <c r="G36" s="18"/>
      <c r="H36" s="18"/>
      <c r="I36" s="18"/>
      <c r="J36" s="18"/>
      <c r="K36" s="6"/>
    </row>
    <row r="37" spans="2:11" x14ac:dyDescent="0.25">
      <c r="B37" s="19" t="s">
        <v>27</v>
      </c>
      <c r="C37" s="168" t="s">
        <v>2</v>
      </c>
      <c r="D37" s="149"/>
      <c r="E37" s="149"/>
      <c r="F37" s="149"/>
      <c r="G37" s="149"/>
      <c r="H37" s="149"/>
      <c r="I37" s="20"/>
      <c r="J37" s="20"/>
      <c r="K37" s="8"/>
    </row>
    <row r="38" spans="2:11" x14ac:dyDescent="0.25">
      <c r="B38" s="19"/>
      <c r="C38" s="149"/>
      <c r="D38" s="149"/>
      <c r="E38" s="149"/>
      <c r="F38" s="149"/>
      <c r="G38" s="149"/>
      <c r="H38" s="149"/>
      <c r="I38" s="20"/>
      <c r="J38" s="20"/>
      <c r="K38" s="8"/>
    </row>
    <row r="39" spans="2:11" x14ac:dyDescent="0.25">
      <c r="B39" s="19" t="s">
        <v>3</v>
      </c>
      <c r="C39" s="21"/>
      <c r="D39" s="21"/>
      <c r="E39" s="21"/>
      <c r="F39" s="21"/>
      <c r="G39" s="21"/>
      <c r="H39" s="21"/>
      <c r="I39" s="20"/>
      <c r="J39" s="20"/>
      <c r="K39" s="8"/>
    </row>
    <row r="40" spans="2:11" x14ac:dyDescent="0.25">
      <c r="B40" s="19" t="s">
        <v>42</v>
      </c>
      <c r="C40" s="20"/>
      <c r="D40" s="20"/>
      <c r="E40" s="20"/>
      <c r="F40" s="20"/>
      <c r="G40" s="20"/>
      <c r="H40" s="20"/>
      <c r="I40" s="20"/>
      <c r="J40" s="20"/>
      <c r="K40" s="8"/>
    </row>
    <row r="41" spans="2:11" x14ac:dyDescent="0.25">
      <c r="B41" s="22" t="s">
        <v>43</v>
      </c>
      <c r="C41" s="23" t="s">
        <v>44</v>
      </c>
      <c r="D41" s="20"/>
      <c r="E41" s="20"/>
      <c r="F41" s="20"/>
      <c r="G41" s="20"/>
      <c r="H41" s="20"/>
      <c r="I41" s="20"/>
      <c r="J41" s="20"/>
      <c r="K41" s="8"/>
    </row>
    <row r="42" spans="2:11" x14ac:dyDescent="0.25">
      <c r="B42" s="24" t="s">
        <v>45</v>
      </c>
      <c r="C42" s="25">
        <v>600</v>
      </c>
      <c r="D42" s="20"/>
      <c r="E42" s="20"/>
      <c r="F42" s="20"/>
      <c r="G42" s="20"/>
      <c r="H42" s="20"/>
      <c r="I42" s="20"/>
      <c r="J42" s="20"/>
      <c r="K42" s="8"/>
    </row>
    <row r="43" spans="2:11" x14ac:dyDescent="0.25">
      <c r="B43" s="7"/>
      <c r="D43" s="20"/>
      <c r="E43" s="20"/>
      <c r="F43" s="20"/>
      <c r="G43" s="20"/>
      <c r="H43" s="20"/>
      <c r="I43" s="20"/>
      <c r="J43" s="20"/>
      <c r="K43" s="8"/>
    </row>
    <row r="44" spans="2:11" x14ac:dyDescent="0.25">
      <c r="B44" s="26" t="s">
        <v>46</v>
      </c>
      <c r="C44" s="27" t="s">
        <v>47</v>
      </c>
      <c r="D44" s="20"/>
      <c r="E44" s="20"/>
      <c r="F44" s="20"/>
      <c r="G44" s="20"/>
      <c r="H44" s="20"/>
      <c r="I44" s="20"/>
      <c r="J44" s="20"/>
      <c r="K44" s="8"/>
    </row>
    <row r="45" spans="2:11" x14ac:dyDescent="0.25">
      <c r="B45" s="28"/>
      <c r="C45" s="2"/>
      <c r="D45" s="2"/>
      <c r="E45" s="2" t="s">
        <v>48</v>
      </c>
      <c r="F45" s="2"/>
      <c r="G45" s="2"/>
      <c r="H45" s="20"/>
      <c r="I45" s="20"/>
      <c r="J45" s="20"/>
      <c r="K45" s="8"/>
    </row>
    <row r="46" spans="2:11" x14ac:dyDescent="0.25">
      <c r="B46" s="28"/>
      <c r="C46" s="2"/>
      <c r="D46" s="2"/>
      <c r="E46" s="2">
        <f>C42*1000000</f>
        <v>600000000</v>
      </c>
      <c r="F46" s="2"/>
      <c r="G46" s="2"/>
      <c r="H46" s="20"/>
      <c r="I46" s="20"/>
      <c r="J46" s="20"/>
      <c r="K46" s="8"/>
    </row>
    <row r="47" spans="2:11" x14ac:dyDescent="0.25">
      <c r="B47" s="28"/>
      <c r="C47" s="2"/>
      <c r="D47" s="2"/>
      <c r="E47" s="2"/>
      <c r="F47" s="2"/>
      <c r="G47" s="2"/>
      <c r="H47" s="20"/>
      <c r="I47" s="20"/>
      <c r="J47" s="20"/>
      <c r="K47" s="8"/>
    </row>
    <row r="48" spans="2:11" x14ac:dyDescent="0.25">
      <c r="B48" s="28"/>
      <c r="C48" s="2" t="s">
        <v>49</v>
      </c>
      <c r="D48" s="2"/>
      <c r="E48" s="2"/>
      <c r="F48" s="2"/>
      <c r="G48" s="2" t="s">
        <v>50</v>
      </c>
      <c r="H48" s="20"/>
      <c r="I48" s="20"/>
      <c r="J48" s="20"/>
      <c r="K48" s="8"/>
    </row>
    <row r="49" spans="2:11" x14ac:dyDescent="0.25">
      <c r="B49" s="28"/>
      <c r="C49" s="29">
        <v>0.4</v>
      </c>
      <c r="D49" s="2"/>
      <c r="E49" s="2"/>
      <c r="F49" s="2"/>
      <c r="G49" s="29">
        <v>0.6</v>
      </c>
      <c r="H49" s="20"/>
      <c r="I49" s="20"/>
      <c r="J49" s="20"/>
      <c r="K49" s="8"/>
    </row>
    <row r="50" spans="2:11" x14ac:dyDescent="0.25">
      <c r="B50" s="28"/>
      <c r="C50" s="2">
        <f>C49*E46</f>
        <v>240000000</v>
      </c>
      <c r="D50" s="2"/>
      <c r="E50" s="2"/>
      <c r="F50" s="2"/>
      <c r="G50" s="2">
        <f>G49*E46</f>
        <v>360000000</v>
      </c>
      <c r="H50" s="20"/>
      <c r="I50" s="20"/>
      <c r="J50" s="20"/>
      <c r="K50" s="8"/>
    </row>
    <row r="51" spans="2:11" x14ac:dyDescent="0.25">
      <c r="B51" s="28"/>
      <c r="C51" s="2"/>
      <c r="D51" s="2"/>
      <c r="E51" s="2"/>
      <c r="F51" s="2"/>
      <c r="G51" s="2"/>
      <c r="H51" s="20"/>
      <c r="I51" s="20"/>
      <c r="J51" s="20"/>
      <c r="K51" s="8"/>
    </row>
    <row r="52" spans="2:11" x14ac:dyDescent="0.25">
      <c r="B52" s="179" t="s">
        <v>51</v>
      </c>
      <c r="C52" s="149"/>
      <c r="D52" s="149"/>
      <c r="E52" s="2"/>
      <c r="F52" s="2"/>
      <c r="G52" s="2" t="s">
        <v>52</v>
      </c>
      <c r="H52" s="20"/>
      <c r="I52" s="20"/>
      <c r="J52" s="20"/>
      <c r="K52" s="8"/>
    </row>
    <row r="53" spans="2:11" ht="15.75" customHeight="1" x14ac:dyDescent="0.25">
      <c r="B53" s="19"/>
      <c r="C53" s="20"/>
      <c r="D53" s="20"/>
      <c r="E53" s="20"/>
      <c r="F53" s="20"/>
      <c r="G53" s="20"/>
      <c r="H53" s="20"/>
      <c r="I53" s="20"/>
      <c r="J53" s="20"/>
      <c r="K53" s="8"/>
    </row>
    <row r="54" spans="2:11" ht="15.75" customHeight="1" x14ac:dyDescent="0.25">
      <c r="B54" s="19"/>
      <c r="C54" s="20"/>
      <c r="D54" s="20"/>
      <c r="E54" s="20"/>
      <c r="F54" s="20"/>
      <c r="G54" s="20"/>
      <c r="H54" s="20"/>
      <c r="I54" s="20"/>
      <c r="J54" s="20"/>
      <c r="K54" s="8"/>
    </row>
    <row r="55" spans="2:11" ht="15.75" customHeight="1" x14ac:dyDescent="0.25">
      <c r="B55" s="19"/>
      <c r="C55" s="20"/>
      <c r="D55" s="20"/>
      <c r="E55" s="20"/>
      <c r="F55" s="20"/>
      <c r="G55" s="20"/>
      <c r="H55" s="20"/>
      <c r="I55" s="20"/>
      <c r="J55" s="20"/>
      <c r="K55" s="8"/>
    </row>
    <row r="56" spans="2:11" ht="15.75" customHeight="1" x14ac:dyDescent="0.25">
      <c r="B56" s="19"/>
      <c r="C56" s="20"/>
      <c r="D56" s="20"/>
      <c r="E56" s="20" t="s">
        <v>53</v>
      </c>
      <c r="F56" s="20" t="s">
        <v>54</v>
      </c>
      <c r="G56" s="20" t="s">
        <v>55</v>
      </c>
      <c r="H56" s="20" t="s">
        <v>56</v>
      </c>
      <c r="I56" s="20" t="s">
        <v>57</v>
      </c>
      <c r="J56" s="20"/>
      <c r="K56" s="8"/>
    </row>
    <row r="57" spans="2:11" ht="15.75" customHeight="1" x14ac:dyDescent="0.25">
      <c r="B57" s="19"/>
      <c r="C57" s="20"/>
      <c r="D57" s="20"/>
      <c r="E57" s="30">
        <v>0.15</v>
      </c>
      <c r="F57" s="30">
        <v>0.15</v>
      </c>
      <c r="G57" s="30">
        <v>0.2</v>
      </c>
      <c r="H57" s="30">
        <v>0.2</v>
      </c>
      <c r="I57" s="30">
        <v>0.3</v>
      </c>
      <c r="J57" s="20" t="s">
        <v>58</v>
      </c>
      <c r="K57" s="8"/>
    </row>
    <row r="58" spans="2:11" ht="15.75" customHeight="1" x14ac:dyDescent="0.25">
      <c r="B58" s="19"/>
      <c r="C58" s="20"/>
      <c r="D58" s="20"/>
      <c r="E58" s="31">
        <f t="shared" ref="E58:I58" si="2">E57*$G$50</f>
        <v>54000000</v>
      </c>
      <c r="F58" s="31">
        <f t="shared" si="2"/>
        <v>54000000</v>
      </c>
      <c r="G58" s="31">
        <f t="shared" si="2"/>
        <v>72000000</v>
      </c>
      <c r="H58" s="31">
        <f t="shared" si="2"/>
        <v>72000000</v>
      </c>
      <c r="I58" s="31">
        <f t="shared" si="2"/>
        <v>108000000</v>
      </c>
      <c r="J58" s="20" t="s">
        <v>59</v>
      </c>
      <c r="K58" s="8"/>
    </row>
    <row r="59" spans="2:11" ht="15.75" customHeight="1" x14ac:dyDescent="0.25">
      <c r="B59" s="19"/>
      <c r="C59" s="20"/>
      <c r="D59" s="20"/>
      <c r="E59" s="32">
        <v>150</v>
      </c>
      <c r="F59" s="32">
        <v>400</v>
      </c>
      <c r="G59" s="32">
        <v>200</v>
      </c>
      <c r="H59" s="32">
        <v>5000</v>
      </c>
      <c r="I59" s="32">
        <v>20000</v>
      </c>
      <c r="J59" s="20" t="s">
        <v>60</v>
      </c>
      <c r="K59" s="8"/>
    </row>
    <row r="60" spans="2:11" ht="15.75" customHeight="1" x14ac:dyDescent="0.25">
      <c r="B60" s="19"/>
      <c r="C60" s="20"/>
      <c r="D60" s="20"/>
      <c r="E60" s="33">
        <f t="shared" ref="E60:I60" si="3">E58/E59</f>
        <v>360000</v>
      </c>
      <c r="F60" s="34">
        <f t="shared" si="3"/>
        <v>135000</v>
      </c>
      <c r="G60" s="34">
        <f t="shared" si="3"/>
        <v>360000</v>
      </c>
      <c r="H60" s="34">
        <f t="shared" si="3"/>
        <v>14400</v>
      </c>
      <c r="I60" s="35">
        <f t="shared" si="3"/>
        <v>5400</v>
      </c>
      <c r="J60" s="20" t="s">
        <v>61</v>
      </c>
      <c r="K60" s="8"/>
    </row>
    <row r="61" spans="2:11" ht="15.75" customHeight="1" x14ac:dyDescent="0.25">
      <c r="B61" s="19"/>
      <c r="C61" s="20"/>
      <c r="D61" s="20"/>
      <c r="E61" s="20"/>
      <c r="F61" s="20"/>
      <c r="G61" s="20"/>
      <c r="H61" s="20"/>
      <c r="I61" s="36">
        <f>SUM(E60:I60)</f>
        <v>874800</v>
      </c>
      <c r="J61" s="20" t="s">
        <v>62</v>
      </c>
      <c r="K61" s="8"/>
    </row>
    <row r="62" spans="2:11" ht="15.75" customHeight="1" x14ac:dyDescent="0.25">
      <c r="B62" s="19"/>
      <c r="C62" s="20"/>
      <c r="D62" s="20"/>
      <c r="E62" s="20"/>
      <c r="F62" s="20"/>
      <c r="G62" s="20"/>
      <c r="H62" s="20"/>
      <c r="I62" s="20"/>
      <c r="J62" s="20"/>
      <c r="K62" s="8"/>
    </row>
    <row r="63" spans="2:11" ht="15.75" customHeight="1" x14ac:dyDescent="0.25">
      <c r="B63" s="19"/>
      <c r="C63" s="20"/>
      <c r="D63" s="20"/>
      <c r="E63" s="20"/>
      <c r="F63" s="20"/>
      <c r="G63" s="20"/>
      <c r="H63" s="20"/>
      <c r="I63" s="20"/>
      <c r="J63" s="20"/>
      <c r="K63" s="8"/>
    </row>
    <row r="64" spans="2:11" ht="15.75" customHeight="1" x14ac:dyDescent="0.25">
      <c r="B64" s="19"/>
      <c r="C64" s="185" t="s">
        <v>63</v>
      </c>
      <c r="D64" s="149"/>
      <c r="E64" s="149"/>
      <c r="F64" s="149"/>
      <c r="G64" s="149"/>
      <c r="H64" s="149"/>
      <c r="I64" s="149"/>
      <c r="J64" s="20"/>
      <c r="K64" s="8"/>
    </row>
    <row r="65" spans="2:14" ht="15.75" customHeight="1" x14ac:dyDescent="0.25">
      <c r="B65" s="37"/>
      <c r="C65" s="38"/>
      <c r="D65" s="38"/>
      <c r="E65" s="38"/>
      <c r="F65" s="38"/>
      <c r="G65" s="38"/>
      <c r="H65" s="38"/>
      <c r="I65" s="38"/>
      <c r="J65" s="38"/>
      <c r="K65" s="16"/>
    </row>
    <row r="66" spans="2:14" ht="15.75" customHeight="1" x14ac:dyDescent="0.25">
      <c r="B66" s="2"/>
      <c r="C66" s="2"/>
      <c r="D66" s="2"/>
      <c r="E66" s="2"/>
      <c r="F66" s="2"/>
      <c r="G66" s="2"/>
      <c r="H66" s="2"/>
      <c r="I66" s="2"/>
      <c r="J66" s="2"/>
    </row>
    <row r="67" spans="2:14" ht="15.75" customHeight="1" thickBot="1" x14ac:dyDescent="0.3">
      <c r="B67" s="2"/>
      <c r="C67" s="2"/>
      <c r="D67" s="2"/>
      <c r="E67" s="2"/>
      <c r="F67" s="2"/>
      <c r="G67" s="2"/>
      <c r="H67" s="2"/>
      <c r="I67" s="2"/>
      <c r="J67" s="2"/>
    </row>
    <row r="68" spans="2:14" ht="15.75" customHeight="1" x14ac:dyDescent="0.25">
      <c r="B68" s="85"/>
      <c r="C68" s="86"/>
      <c r="D68" s="86"/>
      <c r="E68" s="86"/>
      <c r="F68" s="86"/>
      <c r="G68" s="86"/>
      <c r="H68" s="86"/>
      <c r="I68" s="86"/>
      <c r="J68" s="86"/>
      <c r="K68" s="132"/>
      <c r="L68" s="79"/>
      <c r="M68" s="79"/>
      <c r="N68" s="81"/>
    </row>
    <row r="69" spans="2:14" ht="15.75" customHeight="1" x14ac:dyDescent="0.25">
      <c r="B69" s="99" t="s">
        <v>35</v>
      </c>
      <c r="C69" s="153" t="s">
        <v>130</v>
      </c>
      <c r="D69" s="149"/>
      <c r="E69" s="149"/>
      <c r="F69" s="149"/>
      <c r="G69" s="149"/>
      <c r="H69" s="149"/>
      <c r="I69" s="20"/>
      <c r="J69" s="20"/>
      <c r="K69" s="64"/>
      <c r="N69" s="118"/>
    </row>
    <row r="70" spans="2:14" ht="15.75" customHeight="1" x14ac:dyDescent="0.25">
      <c r="B70" s="88"/>
      <c r="C70" s="149"/>
      <c r="D70" s="149"/>
      <c r="E70" s="149"/>
      <c r="F70" s="149"/>
      <c r="G70" s="149"/>
      <c r="H70" s="149"/>
      <c r="I70" s="20"/>
      <c r="J70" s="20"/>
      <c r="K70" s="64"/>
      <c r="N70" s="118"/>
    </row>
    <row r="71" spans="2:14" ht="15.75" customHeight="1" x14ac:dyDescent="0.25">
      <c r="B71" s="88" t="s">
        <v>3</v>
      </c>
      <c r="C71" s="21"/>
      <c r="D71" s="21"/>
      <c r="E71" s="21"/>
      <c r="F71" s="21"/>
      <c r="G71" s="21"/>
      <c r="H71" s="21"/>
      <c r="I71" s="20"/>
      <c r="J71" s="20"/>
      <c r="K71" s="64"/>
      <c r="N71" s="118"/>
    </row>
    <row r="72" spans="2:14" ht="15.75" customHeight="1" x14ac:dyDescent="0.25">
      <c r="B72" s="88" t="s">
        <v>42</v>
      </c>
      <c r="C72" s="20"/>
      <c r="D72" s="20"/>
      <c r="E72" s="20"/>
      <c r="F72" s="20"/>
      <c r="H72" s="20"/>
      <c r="I72" s="20"/>
      <c r="J72" s="20"/>
      <c r="K72" s="64"/>
      <c r="N72" s="118"/>
    </row>
    <row r="73" spans="2:14" ht="15.75" customHeight="1" x14ac:dyDescent="0.25">
      <c r="B73" s="133" t="s">
        <v>131</v>
      </c>
      <c r="C73" s="106" t="s">
        <v>44</v>
      </c>
      <c r="D73" s="20"/>
      <c r="E73" s="20"/>
      <c r="F73" s="20"/>
      <c r="H73" s="20"/>
      <c r="I73" s="20"/>
      <c r="J73" s="20"/>
      <c r="K73" s="64"/>
      <c r="N73" s="118"/>
    </row>
    <row r="74" spans="2:14" ht="15.75" customHeight="1" x14ac:dyDescent="0.25">
      <c r="B74" s="133" t="s">
        <v>116</v>
      </c>
      <c r="C74" s="106">
        <v>20000000</v>
      </c>
      <c r="D74" s="20"/>
      <c r="E74" s="20"/>
      <c r="F74" s="20"/>
      <c r="G74" s="20"/>
      <c r="H74" s="20"/>
      <c r="I74" s="20"/>
      <c r="J74" s="20"/>
      <c r="K74" s="64"/>
      <c r="N74" s="118"/>
    </row>
    <row r="75" spans="2:14" ht="15.75" customHeight="1" x14ac:dyDescent="0.25">
      <c r="B75" s="92"/>
      <c r="D75" s="20"/>
      <c r="E75" s="20"/>
      <c r="F75" s="20"/>
      <c r="G75" s="20"/>
      <c r="H75" s="20"/>
      <c r="I75" s="20"/>
      <c r="J75" s="20"/>
      <c r="K75" s="64"/>
      <c r="N75" s="118"/>
    </row>
    <row r="76" spans="2:14" ht="15.75" customHeight="1" thickBot="1" x14ac:dyDescent="0.3">
      <c r="B76" s="134" t="s">
        <v>46</v>
      </c>
      <c r="C76" s="107" t="s">
        <v>132</v>
      </c>
      <c r="D76" s="20"/>
      <c r="E76" s="20"/>
      <c r="F76" s="20"/>
      <c r="H76" s="20"/>
      <c r="I76" s="20"/>
      <c r="J76" s="20"/>
      <c r="K76" s="64"/>
      <c r="N76" s="118"/>
    </row>
    <row r="77" spans="2:14" ht="15.75" customHeight="1" x14ac:dyDescent="0.25">
      <c r="B77" s="94"/>
      <c r="C77" s="2"/>
      <c r="D77" s="2"/>
      <c r="E77" s="2"/>
      <c r="F77" s="2"/>
      <c r="G77" s="121" t="s">
        <v>116</v>
      </c>
      <c r="H77" s="20"/>
      <c r="I77" s="20"/>
      <c r="J77" s="20"/>
      <c r="K77" s="64"/>
      <c r="N77" s="118"/>
    </row>
    <row r="78" spans="2:14" ht="15.75" customHeight="1" thickBot="1" x14ac:dyDescent="0.3">
      <c r="B78" s="96" t="s">
        <v>70</v>
      </c>
      <c r="C78" s="2"/>
      <c r="D78" s="2"/>
      <c r="E78" s="100"/>
      <c r="F78" s="100"/>
      <c r="G78" s="122">
        <f>C74</f>
        <v>20000000</v>
      </c>
      <c r="H78" s="100"/>
      <c r="I78" s="100"/>
      <c r="J78" s="100"/>
      <c r="K78" s="100"/>
      <c r="L78" s="112"/>
      <c r="M78" s="112"/>
      <c r="N78" s="118"/>
    </row>
    <row r="79" spans="2:14" ht="15.75" customHeight="1" x14ac:dyDescent="0.25">
      <c r="B79" s="162" t="s">
        <v>133</v>
      </c>
      <c r="C79" s="154"/>
      <c r="D79" s="108">
        <v>500</v>
      </c>
      <c r="E79" s="100"/>
      <c r="F79" s="100"/>
      <c r="H79" s="100"/>
      <c r="I79" s="100"/>
      <c r="J79" s="100"/>
      <c r="K79" s="100"/>
      <c r="L79" s="112"/>
      <c r="M79" s="112"/>
      <c r="N79" s="118"/>
    </row>
    <row r="80" spans="2:14" ht="15.75" customHeight="1" x14ac:dyDescent="0.25">
      <c r="B80" s="162" t="s">
        <v>141</v>
      </c>
      <c r="C80" s="163"/>
      <c r="D80" s="108">
        <v>12</v>
      </c>
      <c r="E80" s="100"/>
      <c r="F80" s="100"/>
      <c r="G80" s="100"/>
      <c r="H80" s="100"/>
      <c r="I80" s="100"/>
      <c r="J80" s="100"/>
      <c r="K80" s="100"/>
      <c r="L80" s="112"/>
      <c r="M80" s="112"/>
      <c r="N80" s="118"/>
    </row>
    <row r="81" spans="2:25" ht="15.75" customHeight="1" x14ac:dyDescent="0.25">
      <c r="B81" s="162" t="s">
        <v>145</v>
      </c>
      <c r="C81" s="154"/>
      <c r="D81" s="109" t="s">
        <v>146</v>
      </c>
      <c r="F81" s="123" t="s">
        <v>134</v>
      </c>
      <c r="G81" s="113"/>
      <c r="H81" s="112"/>
      <c r="I81" s="123" t="s">
        <v>135</v>
      </c>
      <c r="J81" s="100"/>
      <c r="K81" s="100"/>
      <c r="L81" s="112"/>
      <c r="M81" s="112"/>
      <c r="N81" s="118"/>
    </row>
    <row r="82" spans="2:25" ht="15.75" customHeight="1" x14ac:dyDescent="0.25">
      <c r="B82" s="92"/>
      <c r="C82" s="64"/>
      <c r="D82" s="2"/>
      <c r="F82" s="124">
        <v>0.5</v>
      </c>
      <c r="G82" s="113"/>
      <c r="H82" s="112"/>
      <c r="I82" s="124">
        <v>0.5</v>
      </c>
      <c r="J82" s="100"/>
      <c r="K82" s="100"/>
      <c r="L82" s="112"/>
      <c r="M82" s="112"/>
      <c r="N82" s="118"/>
    </row>
    <row r="83" spans="2:25" ht="15.75" customHeight="1" x14ac:dyDescent="0.25">
      <c r="B83" s="94"/>
      <c r="C83" s="2"/>
      <c r="D83" s="2"/>
      <c r="F83" s="125">
        <f>G78*F82</f>
        <v>10000000</v>
      </c>
      <c r="G83" s="100"/>
      <c r="H83" s="112"/>
      <c r="I83" s="125">
        <f>G78*I82</f>
        <v>10000000</v>
      </c>
      <c r="J83" s="100"/>
      <c r="K83" s="100"/>
      <c r="L83" s="112"/>
      <c r="M83" s="112"/>
      <c r="N83" s="118"/>
    </row>
    <row r="84" spans="2:25" ht="15.75" customHeight="1" x14ac:dyDescent="0.25">
      <c r="B84" s="92"/>
      <c r="E84" s="100"/>
      <c r="F84" s="100"/>
      <c r="G84" s="100"/>
      <c r="H84" s="100"/>
      <c r="I84" s="100"/>
      <c r="J84" s="100"/>
      <c r="K84" s="100"/>
      <c r="L84" s="112"/>
      <c r="M84" s="112"/>
      <c r="N84" s="118"/>
    </row>
    <row r="85" spans="2:25" ht="15.75" customHeight="1" x14ac:dyDescent="0.25">
      <c r="B85" s="88"/>
      <c r="C85" s="20"/>
      <c r="D85" s="20"/>
      <c r="E85" s="100"/>
      <c r="F85" s="100"/>
      <c r="G85" s="100"/>
      <c r="H85" s="123" t="s">
        <v>136</v>
      </c>
      <c r="I85" s="100"/>
      <c r="J85" s="123" t="s">
        <v>137</v>
      </c>
      <c r="K85" s="100"/>
      <c r="L85" s="112"/>
      <c r="M85" s="112"/>
      <c r="N85" s="118"/>
      <c r="S85" s="152" t="s">
        <v>155</v>
      </c>
      <c r="T85" s="152"/>
      <c r="U85" s="152"/>
      <c r="V85" s="152"/>
      <c r="W85" s="152"/>
      <c r="X85" s="152"/>
      <c r="Y85" s="152"/>
    </row>
    <row r="86" spans="2:25" ht="15.75" customHeight="1" x14ac:dyDescent="0.25">
      <c r="B86" s="88"/>
      <c r="C86" s="20"/>
      <c r="D86" s="20"/>
      <c r="E86" s="100"/>
      <c r="F86" s="100"/>
      <c r="G86" s="100"/>
      <c r="H86" s="124">
        <v>0.5</v>
      </c>
      <c r="I86" s="100"/>
      <c r="J86" s="124">
        <v>0.5</v>
      </c>
      <c r="K86" s="100"/>
      <c r="L86" s="112"/>
      <c r="M86" s="112"/>
      <c r="N86" s="118"/>
      <c r="S86" s="152"/>
      <c r="T86" s="152"/>
      <c r="U86" s="152"/>
      <c r="V86" s="152"/>
      <c r="W86" s="152"/>
      <c r="X86" s="152"/>
      <c r="Y86" s="152"/>
    </row>
    <row r="87" spans="2:25" ht="15.75" customHeight="1" x14ac:dyDescent="0.25">
      <c r="B87" s="88"/>
      <c r="C87" s="20"/>
      <c r="D87" s="20"/>
      <c r="E87" s="100"/>
      <c r="F87" s="100"/>
      <c r="G87" s="100"/>
      <c r="H87" s="125">
        <f>I83*H86</f>
        <v>5000000</v>
      </c>
      <c r="I87" s="100"/>
      <c r="J87" s="125">
        <f>J86*I83</f>
        <v>5000000</v>
      </c>
      <c r="K87" s="100"/>
      <c r="L87" s="112"/>
      <c r="M87" s="112"/>
      <c r="N87" s="118"/>
      <c r="S87" s="152"/>
      <c r="T87" s="152"/>
      <c r="U87" s="152"/>
      <c r="V87" s="152"/>
      <c r="W87" s="152"/>
      <c r="X87" s="152"/>
      <c r="Y87" s="152"/>
    </row>
    <row r="88" spans="2:25" ht="15.75" customHeight="1" x14ac:dyDescent="0.25">
      <c r="B88" s="88"/>
      <c r="C88" s="20"/>
      <c r="D88" s="20"/>
      <c r="E88" s="100"/>
      <c r="F88" s="100"/>
      <c r="G88" s="100"/>
      <c r="H88" s="100"/>
      <c r="I88" s="100"/>
      <c r="J88" s="100"/>
      <c r="K88" s="100"/>
      <c r="L88" s="112"/>
      <c r="M88" s="112"/>
      <c r="N88" s="118"/>
      <c r="S88" s="152"/>
      <c r="T88" s="152"/>
      <c r="U88" s="152"/>
      <c r="V88" s="152"/>
      <c r="W88" s="152"/>
      <c r="X88" s="152"/>
      <c r="Y88" s="152"/>
    </row>
    <row r="89" spans="2:25" ht="15.75" customHeight="1" x14ac:dyDescent="0.25">
      <c r="B89" s="88"/>
      <c r="C89" s="20"/>
      <c r="D89" s="20"/>
      <c r="E89" s="113"/>
      <c r="F89" s="113"/>
      <c r="G89" s="113"/>
      <c r="H89" s="113"/>
      <c r="I89" s="114"/>
      <c r="J89" s="100"/>
      <c r="K89" s="100"/>
      <c r="L89" s="112"/>
      <c r="M89" s="112"/>
      <c r="N89" s="118"/>
      <c r="S89" s="152"/>
      <c r="T89" s="152"/>
      <c r="U89" s="152"/>
      <c r="V89" s="152"/>
      <c r="W89" s="152"/>
      <c r="X89" s="152"/>
      <c r="Y89" s="152"/>
    </row>
    <row r="90" spans="2:25" ht="15.75" customHeight="1" x14ac:dyDescent="0.25">
      <c r="B90" s="88"/>
      <c r="C90" s="20"/>
      <c r="D90" s="20"/>
      <c r="E90" s="115"/>
      <c r="F90" s="115"/>
      <c r="G90" s="115"/>
      <c r="H90" s="115"/>
      <c r="I90" s="126" t="s">
        <v>138</v>
      </c>
      <c r="J90" s="100"/>
      <c r="K90" s="128" t="s">
        <v>139</v>
      </c>
      <c r="L90" s="129"/>
      <c r="M90" s="112"/>
      <c r="N90" s="118"/>
      <c r="S90" s="152"/>
      <c r="T90" s="152"/>
      <c r="U90" s="152"/>
      <c r="V90" s="152"/>
      <c r="W90" s="152"/>
      <c r="X90" s="152"/>
      <c r="Y90" s="152"/>
    </row>
    <row r="91" spans="2:25" ht="15.75" customHeight="1" x14ac:dyDescent="0.25">
      <c r="B91" s="88"/>
      <c r="C91" s="20"/>
      <c r="D91" s="20"/>
      <c r="E91" s="100"/>
      <c r="F91" s="100"/>
      <c r="G91" s="100"/>
      <c r="H91" s="100"/>
      <c r="I91" s="124">
        <v>0.3</v>
      </c>
      <c r="J91" s="100"/>
      <c r="K91" s="130">
        <v>0.7</v>
      </c>
      <c r="L91" s="131"/>
      <c r="M91" s="112"/>
      <c r="N91" s="118"/>
    </row>
    <row r="92" spans="2:25" ht="15.75" customHeight="1" x14ac:dyDescent="0.25">
      <c r="B92" s="88"/>
      <c r="C92" s="20"/>
      <c r="D92" s="20"/>
      <c r="E92" s="116"/>
      <c r="F92" s="116"/>
      <c r="G92" s="116"/>
      <c r="H92" s="116"/>
      <c r="I92" s="127">
        <f>J87*I91</f>
        <v>1500000</v>
      </c>
      <c r="J92" s="100"/>
      <c r="K92" s="164">
        <f>K91*J87</f>
        <v>3500000</v>
      </c>
      <c r="L92" s="165"/>
      <c r="M92" s="112"/>
      <c r="N92" s="118"/>
    </row>
    <row r="93" spans="2:25" ht="15.75" customHeight="1" x14ac:dyDescent="0.25">
      <c r="B93" s="88"/>
      <c r="C93" s="20"/>
      <c r="D93" s="20"/>
      <c r="E93" s="100"/>
      <c r="F93" s="100"/>
      <c r="G93" s="100"/>
      <c r="H93" s="100"/>
      <c r="I93" s="117"/>
      <c r="J93" s="100"/>
      <c r="K93" s="100"/>
      <c r="L93" s="112"/>
      <c r="M93" s="112"/>
      <c r="N93" s="118"/>
    </row>
    <row r="94" spans="2:25" ht="15.75" customHeight="1" x14ac:dyDescent="0.25">
      <c r="B94" s="88"/>
      <c r="C94" s="20"/>
      <c r="D94" s="20"/>
      <c r="E94" s="100"/>
      <c r="F94" s="100"/>
      <c r="G94" s="100"/>
      <c r="H94" s="100"/>
      <c r="I94" s="100"/>
      <c r="J94" s="100"/>
      <c r="K94" s="100"/>
      <c r="L94" s="112"/>
      <c r="M94" s="112"/>
      <c r="N94" s="118"/>
    </row>
    <row r="95" spans="2:25" ht="15.75" customHeight="1" x14ac:dyDescent="0.25">
      <c r="B95" s="88"/>
      <c r="C95" s="20"/>
      <c r="D95" s="20"/>
      <c r="E95" s="100"/>
      <c r="F95" s="100"/>
      <c r="G95" s="100"/>
      <c r="H95" s="100"/>
      <c r="I95" s="100"/>
      <c r="J95" s="123" t="s">
        <v>142</v>
      </c>
      <c r="K95" s="111"/>
      <c r="L95" s="160" t="s">
        <v>140</v>
      </c>
      <c r="M95" s="166"/>
      <c r="N95" s="118"/>
    </row>
    <row r="96" spans="2:25" ht="15.75" customHeight="1" x14ac:dyDescent="0.25">
      <c r="B96" s="88"/>
      <c r="E96" s="112"/>
      <c r="F96" s="112"/>
      <c r="G96" s="112"/>
      <c r="H96" s="112"/>
      <c r="I96" s="112"/>
      <c r="J96" s="125">
        <v>0.3</v>
      </c>
      <c r="K96" s="100"/>
      <c r="L96" s="158">
        <v>0.7</v>
      </c>
      <c r="M96" s="159"/>
      <c r="N96" s="118"/>
    </row>
    <row r="97" spans="2:14" ht="15.75" customHeight="1" x14ac:dyDescent="0.25">
      <c r="B97" s="94"/>
      <c r="C97" s="2"/>
      <c r="D97" s="2"/>
      <c r="E97" s="100"/>
      <c r="F97" s="100"/>
      <c r="G97" s="100"/>
      <c r="H97" s="100"/>
      <c r="I97" s="100"/>
      <c r="J97" s="100">
        <f>J96*K92</f>
        <v>1050000</v>
      </c>
      <c r="K97" s="100"/>
      <c r="L97" s="155">
        <f>L96*K92</f>
        <v>2450000</v>
      </c>
      <c r="M97" s="156"/>
      <c r="N97" s="118"/>
    </row>
    <row r="98" spans="2:14" ht="15.75" customHeight="1" x14ac:dyDescent="0.25">
      <c r="B98" s="94"/>
      <c r="C98" s="2"/>
      <c r="D98" s="2"/>
      <c r="E98" s="100"/>
      <c r="F98" s="100"/>
      <c r="G98" s="100"/>
      <c r="H98" s="100"/>
      <c r="I98" s="100"/>
      <c r="J98" s="100"/>
      <c r="K98" s="112"/>
      <c r="L98" s="112"/>
      <c r="M98" s="112"/>
      <c r="N98" s="118"/>
    </row>
    <row r="99" spans="2:14" ht="15.75" customHeight="1" x14ac:dyDescent="0.25">
      <c r="B99" s="94"/>
      <c r="C99" s="2"/>
      <c r="D99" s="2"/>
      <c r="E99" s="100"/>
      <c r="F99" s="100"/>
      <c r="G99" s="100"/>
      <c r="H99" s="100"/>
      <c r="I99" s="100"/>
      <c r="J99" s="100"/>
      <c r="K99" s="112"/>
      <c r="L99" s="160" t="s">
        <v>143</v>
      </c>
      <c r="M99" s="161"/>
      <c r="N99" s="118"/>
    </row>
    <row r="100" spans="2:14" ht="15.75" customHeight="1" x14ac:dyDescent="0.25">
      <c r="B100" s="94"/>
      <c r="C100" s="2"/>
      <c r="D100" s="2"/>
      <c r="E100" s="100"/>
      <c r="F100" s="100"/>
      <c r="G100" s="100"/>
      <c r="H100" s="100"/>
      <c r="I100" s="100"/>
      <c r="J100" s="100"/>
      <c r="K100" s="112"/>
      <c r="L100" s="155">
        <f>D79</f>
        <v>500</v>
      </c>
      <c r="M100" s="156"/>
      <c r="N100" s="118"/>
    </row>
    <row r="101" spans="2:14" ht="15.75" customHeight="1" x14ac:dyDescent="0.25">
      <c r="B101" s="94"/>
      <c r="C101" s="2"/>
      <c r="D101" s="2"/>
      <c r="E101" s="100"/>
      <c r="F101" s="100"/>
      <c r="G101" s="100"/>
      <c r="H101" s="100"/>
      <c r="I101" s="100"/>
      <c r="J101" s="100"/>
      <c r="K101" s="112"/>
      <c r="L101" s="112"/>
      <c r="M101" s="112"/>
      <c r="N101" s="118"/>
    </row>
    <row r="102" spans="2:14" ht="15.75" customHeight="1" x14ac:dyDescent="0.25">
      <c r="B102" s="94"/>
      <c r="C102" s="2"/>
      <c r="D102" s="2"/>
      <c r="E102" s="100"/>
      <c r="F102" s="100"/>
      <c r="G102" s="100"/>
      <c r="H102" s="100"/>
      <c r="I102" s="100"/>
      <c r="J102" s="100"/>
      <c r="K102" s="112"/>
      <c r="L102" s="160" t="s">
        <v>144</v>
      </c>
      <c r="M102" s="161"/>
      <c r="N102" s="118"/>
    </row>
    <row r="103" spans="2:14" ht="15.75" customHeight="1" x14ac:dyDescent="0.25">
      <c r="B103" s="94"/>
      <c r="C103" s="2"/>
      <c r="D103" s="2"/>
      <c r="E103" s="100"/>
      <c r="F103" s="100"/>
      <c r="G103" s="100"/>
      <c r="H103" s="100"/>
      <c r="I103" s="100"/>
      <c r="J103" s="100"/>
      <c r="K103" s="112"/>
      <c r="L103" s="155">
        <f>ROUND(L97/L100,0)</f>
        <v>4900</v>
      </c>
      <c r="M103" s="156"/>
      <c r="N103" s="118"/>
    </row>
    <row r="104" spans="2:14" ht="15.75" customHeight="1" x14ac:dyDescent="0.25">
      <c r="B104" s="94"/>
      <c r="C104" s="2"/>
      <c r="D104" s="2"/>
      <c r="E104" s="2"/>
      <c r="F104" s="2"/>
      <c r="G104" s="2"/>
      <c r="H104" s="2"/>
      <c r="I104" s="2"/>
      <c r="J104" s="2"/>
      <c r="N104" s="118"/>
    </row>
    <row r="105" spans="2:14" ht="15.75" customHeight="1" x14ac:dyDescent="0.25">
      <c r="B105" s="94"/>
      <c r="C105" s="2"/>
      <c r="D105" s="2"/>
      <c r="E105" s="2"/>
      <c r="F105" s="2"/>
      <c r="G105" s="2"/>
      <c r="H105" s="2"/>
      <c r="I105" s="2"/>
      <c r="J105" s="2"/>
      <c r="N105" s="118"/>
    </row>
    <row r="106" spans="2:14" ht="15.75" customHeight="1" x14ac:dyDescent="0.25">
      <c r="B106" s="94"/>
      <c r="C106" s="157" t="s">
        <v>147</v>
      </c>
      <c r="D106" s="157"/>
      <c r="E106" s="157"/>
      <c r="F106" s="157"/>
      <c r="G106" s="157"/>
      <c r="H106" s="2"/>
      <c r="I106" s="2"/>
      <c r="J106" s="2"/>
      <c r="N106" s="118"/>
    </row>
    <row r="107" spans="2:14" ht="15.75" customHeight="1" thickBot="1" x14ac:dyDescent="0.3">
      <c r="B107" s="82"/>
      <c r="C107" s="83"/>
      <c r="D107" s="83"/>
      <c r="E107" s="83"/>
      <c r="F107" s="83"/>
      <c r="G107" s="83"/>
      <c r="H107" s="83"/>
      <c r="I107" s="83"/>
      <c r="J107" s="83"/>
      <c r="K107" s="135"/>
      <c r="L107" s="135"/>
      <c r="M107" s="135"/>
      <c r="N107" s="136"/>
    </row>
    <row r="108" spans="2:14" ht="15.75" customHeight="1" x14ac:dyDescent="0.25">
      <c r="B108" s="2"/>
      <c r="C108" s="2"/>
      <c r="D108" s="2"/>
      <c r="E108" s="2"/>
      <c r="F108" s="2"/>
      <c r="G108" s="2"/>
      <c r="H108" s="2"/>
      <c r="I108" s="2"/>
      <c r="J108" s="2"/>
    </row>
    <row r="109" spans="2:14" ht="15.75" customHeight="1" thickBot="1" x14ac:dyDescent="0.3">
      <c r="B109" s="2"/>
      <c r="C109" s="2"/>
      <c r="D109" s="2"/>
      <c r="E109" s="2"/>
      <c r="F109" s="2"/>
      <c r="G109" s="2"/>
      <c r="H109" s="2"/>
      <c r="I109" s="2"/>
      <c r="J109" s="2"/>
    </row>
    <row r="110" spans="2:14" ht="15.75" customHeight="1" x14ac:dyDescent="0.25">
      <c r="B110" s="85"/>
      <c r="C110" s="86"/>
      <c r="D110" s="86"/>
      <c r="E110" s="86"/>
      <c r="F110" s="86"/>
      <c r="G110" s="86"/>
      <c r="H110" s="86"/>
      <c r="I110" s="86"/>
      <c r="J110" s="86"/>
      <c r="K110" s="132"/>
      <c r="L110" s="79"/>
      <c r="M110" s="79"/>
      <c r="N110" s="81"/>
    </row>
    <row r="111" spans="2:14" ht="15.75" customHeight="1" x14ac:dyDescent="0.25">
      <c r="B111" s="99" t="s">
        <v>35</v>
      </c>
      <c r="C111" s="153" t="s">
        <v>130</v>
      </c>
      <c r="D111" s="149"/>
      <c r="E111" s="149"/>
      <c r="F111" s="149"/>
      <c r="G111" s="149"/>
      <c r="H111" s="149"/>
      <c r="I111" s="20"/>
      <c r="J111" s="20"/>
      <c r="K111" s="64"/>
      <c r="N111" s="118"/>
    </row>
    <row r="112" spans="2:14" ht="15.75" customHeight="1" x14ac:dyDescent="0.25">
      <c r="B112" s="88"/>
      <c r="C112" s="149"/>
      <c r="D112" s="149"/>
      <c r="E112" s="149"/>
      <c r="F112" s="149"/>
      <c r="G112" s="149"/>
      <c r="H112" s="149"/>
      <c r="I112" s="20"/>
      <c r="J112" s="20"/>
      <c r="K112" s="64"/>
      <c r="N112" s="118"/>
    </row>
    <row r="113" spans="2:25" ht="15.75" customHeight="1" x14ac:dyDescent="0.25">
      <c r="B113" s="88" t="s">
        <v>3</v>
      </c>
      <c r="C113" s="21"/>
      <c r="D113" s="21"/>
      <c r="E113" s="21"/>
      <c r="F113" s="21"/>
      <c r="G113" s="21"/>
      <c r="H113" s="21"/>
      <c r="I113" s="20"/>
      <c r="J113" s="20"/>
      <c r="K113" s="64"/>
      <c r="N113" s="118"/>
    </row>
    <row r="114" spans="2:25" ht="15.75" customHeight="1" x14ac:dyDescent="0.25">
      <c r="B114" s="88" t="s">
        <v>42</v>
      </c>
      <c r="C114" s="20"/>
      <c r="D114" s="20"/>
      <c r="E114" s="20"/>
      <c r="F114" s="20"/>
      <c r="H114" s="20"/>
      <c r="I114" s="20"/>
      <c r="J114" s="20"/>
      <c r="K114" s="64"/>
      <c r="N114" s="118"/>
    </row>
    <row r="115" spans="2:25" ht="15.75" customHeight="1" x14ac:dyDescent="0.25">
      <c r="B115" s="133" t="s">
        <v>131</v>
      </c>
      <c r="C115" s="106" t="s">
        <v>44</v>
      </c>
      <c r="D115" s="20"/>
      <c r="E115" s="20"/>
      <c r="F115" s="20"/>
      <c r="H115" s="20"/>
      <c r="I115" s="20"/>
      <c r="J115" s="20"/>
      <c r="K115" s="64"/>
      <c r="N115" s="118"/>
    </row>
    <row r="116" spans="2:25" ht="15.75" customHeight="1" x14ac:dyDescent="0.25">
      <c r="B116" s="133" t="s">
        <v>116</v>
      </c>
      <c r="C116" s="106">
        <v>20000000</v>
      </c>
      <c r="D116" s="20"/>
      <c r="E116" s="20"/>
      <c r="F116" s="20"/>
      <c r="G116" s="20"/>
      <c r="H116" s="20"/>
      <c r="I116" s="20"/>
      <c r="J116" s="20"/>
      <c r="K116" s="64"/>
      <c r="N116" s="118"/>
    </row>
    <row r="117" spans="2:25" ht="15.75" customHeight="1" x14ac:dyDescent="0.25">
      <c r="B117" s="92"/>
      <c r="D117" s="20"/>
      <c r="E117" s="20"/>
      <c r="F117" s="20"/>
      <c r="G117" s="20"/>
      <c r="H117" s="20"/>
      <c r="I117" s="20"/>
      <c r="J117" s="20"/>
      <c r="K117" s="64"/>
      <c r="N117" s="118"/>
    </row>
    <row r="118" spans="2:25" ht="15.75" customHeight="1" thickBot="1" x14ac:dyDescent="0.3">
      <c r="B118" s="134" t="s">
        <v>46</v>
      </c>
      <c r="C118" s="107" t="s">
        <v>132</v>
      </c>
      <c r="D118" s="20"/>
      <c r="E118" s="20"/>
      <c r="F118" s="20"/>
      <c r="H118" s="20"/>
      <c r="I118" s="20"/>
      <c r="J118" s="20"/>
      <c r="K118" s="64"/>
      <c r="N118" s="118"/>
    </row>
    <row r="119" spans="2:25" ht="15.75" customHeight="1" x14ac:dyDescent="0.25">
      <c r="B119" s="94"/>
      <c r="C119" s="2"/>
      <c r="D119" s="2"/>
      <c r="E119" s="2"/>
      <c r="F119" s="2"/>
      <c r="G119" s="121" t="s">
        <v>116</v>
      </c>
      <c r="H119" s="20"/>
      <c r="I119" s="20"/>
      <c r="J119" s="20"/>
      <c r="K119" s="64"/>
      <c r="N119" s="118"/>
    </row>
    <row r="120" spans="2:25" ht="15.75" customHeight="1" thickBot="1" x14ac:dyDescent="0.3">
      <c r="B120" s="96" t="s">
        <v>70</v>
      </c>
      <c r="C120" s="2"/>
      <c r="D120" s="2"/>
      <c r="E120" s="100"/>
      <c r="F120" s="100"/>
      <c r="G120" s="122">
        <f>C116</f>
        <v>20000000</v>
      </c>
      <c r="H120" s="100"/>
      <c r="I120" s="100"/>
      <c r="J120" s="100"/>
      <c r="K120" s="100"/>
      <c r="L120" s="112"/>
      <c r="M120" s="112"/>
      <c r="N120" s="118"/>
    </row>
    <row r="121" spans="2:25" ht="15.75" customHeight="1" x14ac:dyDescent="0.25">
      <c r="B121" s="162" t="s">
        <v>133</v>
      </c>
      <c r="C121" s="154"/>
      <c r="D121" s="108">
        <v>500</v>
      </c>
      <c r="E121" s="100"/>
      <c r="F121" s="100"/>
      <c r="H121" s="100"/>
      <c r="I121" s="100"/>
      <c r="J121" s="100"/>
      <c r="K121" s="100"/>
      <c r="L121" s="112"/>
      <c r="M121" s="112"/>
      <c r="N121" s="118"/>
    </row>
    <row r="122" spans="2:25" ht="15.75" customHeight="1" x14ac:dyDescent="0.25">
      <c r="B122" s="162" t="s">
        <v>141</v>
      </c>
      <c r="C122" s="163"/>
      <c r="D122" s="108">
        <v>12</v>
      </c>
      <c r="E122" s="100"/>
      <c r="F122" s="100"/>
      <c r="G122" s="100"/>
      <c r="H122" s="100"/>
      <c r="I122" s="100"/>
      <c r="J122" s="100"/>
      <c r="K122" s="100"/>
      <c r="L122" s="112"/>
      <c r="M122" s="112"/>
      <c r="N122" s="118"/>
    </row>
    <row r="123" spans="2:25" ht="15.75" customHeight="1" x14ac:dyDescent="0.25">
      <c r="B123" s="162" t="s">
        <v>145</v>
      </c>
      <c r="C123" s="154"/>
      <c r="D123" s="109" t="s">
        <v>146</v>
      </c>
      <c r="F123" s="123" t="s">
        <v>134</v>
      </c>
      <c r="G123" s="113"/>
      <c r="H123" s="112"/>
      <c r="I123" s="123" t="s">
        <v>135</v>
      </c>
      <c r="J123" s="100"/>
      <c r="K123" s="100"/>
      <c r="L123" s="112"/>
      <c r="M123" s="112"/>
      <c r="N123" s="118"/>
    </row>
    <row r="124" spans="2:25" ht="15.75" customHeight="1" x14ac:dyDescent="0.25">
      <c r="B124" s="92"/>
      <c r="C124" s="64"/>
      <c r="D124" s="2"/>
      <c r="F124" s="124">
        <v>0.5</v>
      </c>
      <c r="G124" s="113"/>
      <c r="H124" s="112"/>
      <c r="I124" s="124">
        <v>0.5</v>
      </c>
      <c r="J124" s="100"/>
      <c r="K124" s="100"/>
      <c r="L124" s="112"/>
      <c r="M124" s="112"/>
      <c r="N124" s="118"/>
    </row>
    <row r="125" spans="2:25" ht="15.75" customHeight="1" x14ac:dyDescent="0.25">
      <c r="B125" s="94"/>
      <c r="C125" s="2"/>
      <c r="D125" s="2"/>
      <c r="F125" s="125">
        <f>G120*F124</f>
        <v>10000000</v>
      </c>
      <c r="G125" s="100"/>
      <c r="H125" s="112"/>
      <c r="I125" s="125">
        <f>G120*I124</f>
        <v>10000000</v>
      </c>
      <c r="J125" s="100"/>
      <c r="K125" s="100"/>
      <c r="L125" s="112"/>
      <c r="M125" s="112"/>
      <c r="N125" s="118"/>
    </row>
    <row r="126" spans="2:25" ht="15.75" customHeight="1" x14ac:dyDescent="0.25">
      <c r="B126" s="92"/>
      <c r="E126" s="100"/>
      <c r="F126" s="100"/>
      <c r="G126" s="100"/>
      <c r="H126" s="100"/>
      <c r="I126" s="100"/>
      <c r="J126" s="100"/>
      <c r="K126" s="100"/>
      <c r="L126" s="112"/>
      <c r="M126" s="112"/>
      <c r="N126" s="118"/>
    </row>
    <row r="127" spans="2:25" ht="15.75" customHeight="1" x14ac:dyDescent="0.25">
      <c r="B127" s="88"/>
      <c r="C127" s="20"/>
      <c r="D127" s="20"/>
      <c r="E127" s="100"/>
      <c r="F127" s="100"/>
      <c r="G127" s="100"/>
      <c r="H127" s="123" t="s">
        <v>136</v>
      </c>
      <c r="I127" s="100"/>
      <c r="J127" s="123" t="s">
        <v>137</v>
      </c>
      <c r="K127" s="100"/>
      <c r="L127" s="112"/>
      <c r="M127" s="112"/>
      <c r="N127" s="118"/>
      <c r="S127" s="152" t="s">
        <v>155</v>
      </c>
      <c r="T127" s="152"/>
      <c r="U127" s="152"/>
      <c r="V127" s="152"/>
      <c r="W127" s="152"/>
      <c r="X127" s="152"/>
      <c r="Y127" s="152"/>
    </row>
    <row r="128" spans="2:25" ht="15.75" customHeight="1" x14ac:dyDescent="0.25">
      <c r="B128" s="88"/>
      <c r="C128" s="20"/>
      <c r="D128" s="20"/>
      <c r="E128" s="100"/>
      <c r="F128" s="100"/>
      <c r="G128" s="100"/>
      <c r="H128" s="124">
        <v>0.5</v>
      </c>
      <c r="I128" s="100"/>
      <c r="J128" s="124">
        <v>0.5</v>
      </c>
      <c r="K128" s="100"/>
      <c r="L128" s="112"/>
      <c r="M128" s="112"/>
      <c r="N128" s="118"/>
      <c r="S128" s="152"/>
      <c r="T128" s="152"/>
      <c r="U128" s="152"/>
      <c r="V128" s="152"/>
      <c r="W128" s="152"/>
      <c r="X128" s="152"/>
      <c r="Y128" s="152"/>
    </row>
    <row r="129" spans="2:25" ht="15.75" customHeight="1" x14ac:dyDescent="0.25">
      <c r="B129" s="88"/>
      <c r="C129" s="20"/>
      <c r="D129" s="20"/>
      <c r="E129" s="100"/>
      <c r="F129" s="100"/>
      <c r="G129" s="100"/>
      <c r="H129" s="125">
        <f>I125*H128</f>
        <v>5000000</v>
      </c>
      <c r="I129" s="100"/>
      <c r="J129" s="125">
        <f>J128*I125</f>
        <v>5000000</v>
      </c>
      <c r="K129" s="100"/>
      <c r="L129" s="112"/>
      <c r="M129" s="112"/>
      <c r="N129" s="118"/>
      <c r="S129" s="152"/>
      <c r="T129" s="152"/>
      <c r="U129" s="152"/>
      <c r="V129" s="152"/>
      <c r="W129" s="152"/>
      <c r="X129" s="152"/>
      <c r="Y129" s="152"/>
    </row>
    <row r="130" spans="2:25" ht="15.75" customHeight="1" x14ac:dyDescent="0.25">
      <c r="B130" s="88"/>
      <c r="C130" s="20"/>
      <c r="D130" s="20"/>
      <c r="E130" s="100"/>
      <c r="F130" s="100"/>
      <c r="G130" s="100"/>
      <c r="H130" s="100"/>
      <c r="I130" s="100"/>
      <c r="J130" s="100"/>
      <c r="K130" s="100"/>
      <c r="L130" s="112"/>
      <c r="M130" s="112"/>
      <c r="N130" s="118"/>
      <c r="S130" s="152"/>
      <c r="T130" s="152"/>
      <c r="U130" s="152"/>
      <c r="V130" s="152"/>
      <c r="W130" s="152"/>
      <c r="X130" s="152"/>
      <c r="Y130" s="152"/>
    </row>
    <row r="131" spans="2:25" ht="15.75" customHeight="1" x14ac:dyDescent="0.25">
      <c r="B131" s="88"/>
      <c r="C131" s="20"/>
      <c r="D131" s="20"/>
      <c r="E131" s="113"/>
      <c r="F131" s="113"/>
      <c r="G131" s="113"/>
      <c r="H131" s="113"/>
      <c r="I131" s="114"/>
      <c r="J131" s="100"/>
      <c r="K131" s="100"/>
      <c r="L131" s="112"/>
      <c r="M131" s="112"/>
      <c r="N131" s="118"/>
      <c r="S131" s="152"/>
      <c r="T131" s="152"/>
      <c r="U131" s="152"/>
      <c r="V131" s="152"/>
      <c r="W131" s="152"/>
      <c r="X131" s="152"/>
      <c r="Y131" s="152"/>
    </row>
    <row r="132" spans="2:25" ht="15.75" customHeight="1" x14ac:dyDescent="0.25">
      <c r="B132" s="88"/>
      <c r="C132" s="20"/>
      <c r="D132" s="20"/>
      <c r="E132" s="115"/>
      <c r="F132" s="115"/>
      <c r="G132" s="115"/>
      <c r="H132" s="115"/>
      <c r="I132" s="126" t="s">
        <v>138</v>
      </c>
      <c r="J132" s="100"/>
      <c r="K132" s="128" t="s">
        <v>139</v>
      </c>
      <c r="L132" s="129"/>
      <c r="M132" s="112"/>
      <c r="N132" s="118"/>
      <c r="S132" s="152"/>
      <c r="T132" s="152"/>
      <c r="U132" s="152"/>
      <c r="V132" s="152"/>
      <c r="W132" s="152"/>
      <c r="X132" s="152"/>
      <c r="Y132" s="152"/>
    </row>
    <row r="133" spans="2:25" ht="15.75" customHeight="1" x14ac:dyDescent="0.25">
      <c r="B133" s="88"/>
      <c r="C133" s="20"/>
      <c r="D133" s="20"/>
      <c r="E133" s="100"/>
      <c r="F133" s="100"/>
      <c r="G133" s="100"/>
      <c r="H133" s="100"/>
      <c r="I133" s="124">
        <v>0.3</v>
      </c>
      <c r="J133" s="100"/>
      <c r="K133" s="130">
        <v>0.7</v>
      </c>
      <c r="L133" s="131"/>
      <c r="M133" s="112"/>
      <c r="N133" s="118"/>
    </row>
    <row r="134" spans="2:25" ht="15.75" customHeight="1" x14ac:dyDescent="0.25">
      <c r="B134" s="88"/>
      <c r="C134" s="20"/>
      <c r="D134" s="20"/>
      <c r="E134" s="116"/>
      <c r="F134" s="116"/>
      <c r="G134" s="116"/>
      <c r="H134" s="116"/>
      <c r="I134" s="127">
        <f>J129*I133</f>
        <v>1500000</v>
      </c>
      <c r="J134" s="100"/>
      <c r="K134" s="164">
        <f>K133*J129</f>
        <v>3500000</v>
      </c>
      <c r="L134" s="165"/>
      <c r="M134" s="112"/>
      <c r="N134" s="118"/>
    </row>
    <row r="135" spans="2:25" ht="15.75" customHeight="1" x14ac:dyDescent="0.25">
      <c r="B135" s="88"/>
      <c r="C135" s="20"/>
      <c r="D135" s="20"/>
      <c r="E135" s="100"/>
      <c r="F135" s="100"/>
      <c r="G135" s="100"/>
      <c r="H135" s="100"/>
      <c r="I135" s="117"/>
      <c r="J135" s="100"/>
      <c r="K135" s="100"/>
      <c r="L135" s="112"/>
      <c r="M135" s="112"/>
      <c r="N135" s="118"/>
    </row>
    <row r="136" spans="2:25" ht="15.75" customHeight="1" x14ac:dyDescent="0.25">
      <c r="B136" s="88"/>
      <c r="C136" s="20"/>
      <c r="D136" s="20"/>
      <c r="E136" s="100"/>
      <c r="F136" s="100"/>
      <c r="G136" s="100"/>
      <c r="H136" s="100"/>
      <c r="I136" s="100"/>
      <c r="J136" s="100"/>
      <c r="K136" s="100"/>
      <c r="L136" s="112"/>
      <c r="M136" s="112"/>
      <c r="N136" s="118"/>
    </row>
    <row r="137" spans="2:25" ht="15.75" customHeight="1" x14ac:dyDescent="0.25">
      <c r="B137" s="88"/>
      <c r="C137" s="20"/>
      <c r="D137" s="20"/>
      <c r="E137" s="100"/>
      <c r="F137" s="100"/>
      <c r="G137" s="100"/>
      <c r="H137" s="100"/>
      <c r="I137" s="100"/>
      <c r="J137" s="123" t="s">
        <v>142</v>
      </c>
      <c r="K137" s="111"/>
      <c r="L137" s="160" t="s">
        <v>140</v>
      </c>
      <c r="M137" s="166"/>
      <c r="N137" s="118"/>
    </row>
    <row r="138" spans="2:25" ht="15.75" customHeight="1" x14ac:dyDescent="0.25">
      <c r="B138" s="88"/>
      <c r="E138" s="112"/>
      <c r="F138" s="112"/>
      <c r="G138" s="112"/>
      <c r="H138" s="112"/>
      <c r="I138" s="112"/>
      <c r="J138" s="125">
        <v>0.3</v>
      </c>
      <c r="K138" s="100"/>
      <c r="L138" s="158">
        <v>0.7</v>
      </c>
      <c r="M138" s="159"/>
      <c r="N138" s="118"/>
    </row>
    <row r="139" spans="2:25" ht="15.75" customHeight="1" x14ac:dyDescent="0.25">
      <c r="B139" s="94"/>
      <c r="C139" s="2"/>
      <c r="D139" s="2"/>
      <c r="E139" s="100"/>
      <c r="F139" s="100"/>
      <c r="G139" s="100"/>
      <c r="H139" s="100"/>
      <c r="I139" s="100"/>
      <c r="J139" s="100">
        <f>J138*K134</f>
        <v>1050000</v>
      </c>
      <c r="K139" s="100"/>
      <c r="L139" s="155">
        <f>L138*K134</f>
        <v>2450000</v>
      </c>
      <c r="M139" s="156"/>
      <c r="N139" s="118"/>
    </row>
    <row r="140" spans="2:25" ht="15.75" customHeight="1" x14ac:dyDescent="0.25">
      <c r="B140" s="94"/>
      <c r="C140" s="2"/>
      <c r="D140" s="2"/>
      <c r="E140" s="100"/>
      <c r="F140" s="100"/>
      <c r="G140" s="100"/>
      <c r="H140" s="100"/>
      <c r="I140" s="100"/>
      <c r="J140" s="100"/>
      <c r="K140" s="112"/>
      <c r="L140" s="112"/>
      <c r="M140" s="112"/>
      <c r="N140" s="118"/>
    </row>
    <row r="141" spans="2:25" ht="15.75" customHeight="1" x14ac:dyDescent="0.25">
      <c r="B141" s="94"/>
      <c r="C141" s="2"/>
      <c r="D141" s="2"/>
      <c r="E141" s="100"/>
      <c r="F141" s="100"/>
      <c r="G141" s="100"/>
      <c r="H141" s="100"/>
      <c r="I141" s="100"/>
      <c r="J141" s="100"/>
      <c r="K141" s="112"/>
      <c r="L141" s="160" t="s">
        <v>143</v>
      </c>
      <c r="M141" s="161"/>
      <c r="N141" s="118"/>
    </row>
    <row r="142" spans="2:25" ht="15.75" customHeight="1" x14ac:dyDescent="0.25">
      <c r="B142" s="94"/>
      <c r="C142" s="2"/>
      <c r="D142" s="2"/>
      <c r="E142" s="100"/>
      <c r="F142" s="100"/>
      <c r="G142" s="100"/>
      <c r="H142" s="100"/>
      <c r="I142" s="100"/>
      <c r="J142" s="100"/>
      <c r="K142" s="112"/>
      <c r="L142" s="155">
        <f>D121</f>
        <v>500</v>
      </c>
      <c r="M142" s="156"/>
      <c r="N142" s="118"/>
    </row>
    <row r="143" spans="2:25" ht="15.75" customHeight="1" x14ac:dyDescent="0.25">
      <c r="B143" s="94"/>
      <c r="C143" s="2"/>
      <c r="D143" s="2"/>
      <c r="E143" s="100"/>
      <c r="F143" s="100"/>
      <c r="G143" s="100"/>
      <c r="H143" s="100"/>
      <c r="I143" s="100"/>
      <c r="J143" s="100"/>
      <c r="K143" s="112"/>
      <c r="L143" s="112"/>
      <c r="M143" s="112"/>
      <c r="N143" s="118"/>
    </row>
    <row r="144" spans="2:25" ht="15.75" customHeight="1" x14ac:dyDescent="0.25">
      <c r="B144" s="94"/>
      <c r="C144" s="2"/>
      <c r="D144" s="2"/>
      <c r="E144" s="100"/>
      <c r="F144" s="100"/>
      <c r="G144" s="100"/>
      <c r="H144" s="100"/>
      <c r="I144" s="100"/>
      <c r="J144" s="100"/>
      <c r="K144" s="112"/>
      <c r="L144" s="160" t="s">
        <v>144</v>
      </c>
      <c r="M144" s="161"/>
      <c r="N144" s="118"/>
    </row>
    <row r="145" spans="2:14" ht="15.75" customHeight="1" x14ac:dyDescent="0.25">
      <c r="B145" s="94"/>
      <c r="C145" s="2"/>
      <c r="D145" s="2"/>
      <c r="E145" s="100"/>
      <c r="F145" s="100"/>
      <c r="G145" s="100"/>
      <c r="H145" s="100"/>
      <c r="I145" s="100"/>
      <c r="J145" s="100"/>
      <c r="K145" s="112"/>
      <c r="L145" s="155">
        <f>ROUND(L139/L142,0)</f>
        <v>4900</v>
      </c>
      <c r="M145" s="156"/>
      <c r="N145" s="118"/>
    </row>
    <row r="146" spans="2:14" ht="15.75" customHeight="1" x14ac:dyDescent="0.25">
      <c r="B146" s="94"/>
      <c r="C146" s="2"/>
      <c r="D146" s="2"/>
      <c r="E146" s="2"/>
      <c r="F146" s="2"/>
      <c r="G146" s="2"/>
      <c r="H146" s="2"/>
      <c r="I146" s="2"/>
      <c r="J146" s="2"/>
      <c r="N146" s="118"/>
    </row>
    <row r="147" spans="2:14" ht="15.75" customHeight="1" x14ac:dyDescent="0.25">
      <c r="B147" s="94"/>
      <c r="C147" s="2"/>
      <c r="D147" s="2"/>
      <c r="E147" s="2"/>
      <c r="F147" s="2"/>
      <c r="G147" s="2"/>
      <c r="H147" s="2"/>
      <c r="I147" s="2"/>
      <c r="J147" s="2"/>
      <c r="N147" s="118"/>
    </row>
    <row r="148" spans="2:14" ht="15.75" customHeight="1" x14ac:dyDescent="0.25">
      <c r="B148" s="94"/>
      <c r="C148" s="157" t="s">
        <v>147</v>
      </c>
      <c r="D148" s="157"/>
      <c r="E148" s="157"/>
      <c r="F148" s="157"/>
      <c r="G148" s="157"/>
      <c r="H148" s="2"/>
      <c r="I148" s="2"/>
      <c r="J148" s="2"/>
      <c r="N148" s="118"/>
    </row>
    <row r="149" spans="2:14" ht="15.75" customHeight="1" thickBot="1" x14ac:dyDescent="0.3">
      <c r="B149" s="82"/>
      <c r="C149" s="83"/>
      <c r="D149" s="83"/>
      <c r="E149" s="83"/>
      <c r="F149" s="83"/>
      <c r="G149" s="83"/>
      <c r="H149" s="83"/>
      <c r="I149" s="83"/>
      <c r="J149" s="83"/>
      <c r="K149" s="135"/>
      <c r="L149" s="135"/>
      <c r="M149" s="135"/>
      <c r="N149" s="136"/>
    </row>
    <row r="150" spans="2:14" ht="15.75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</row>
    <row r="151" spans="2:14" ht="15.75" customHeight="1" thickBot="1" x14ac:dyDescent="0.3">
      <c r="B151" s="2"/>
      <c r="C151" s="2"/>
      <c r="D151" s="2"/>
      <c r="E151" s="2"/>
      <c r="F151" s="2"/>
      <c r="G151" s="2"/>
      <c r="H151" s="2"/>
      <c r="I151" s="2"/>
      <c r="J151" s="2"/>
    </row>
    <row r="152" spans="2:14" ht="15.75" customHeight="1" x14ac:dyDescent="0.25">
      <c r="B152" s="39"/>
      <c r="C152" s="40"/>
      <c r="D152" s="40"/>
      <c r="E152" s="40"/>
      <c r="F152" s="40"/>
      <c r="G152" s="41"/>
      <c r="H152" s="2"/>
      <c r="I152" s="2"/>
      <c r="J152" s="2"/>
    </row>
    <row r="153" spans="2:14" ht="15.75" customHeight="1" x14ac:dyDescent="0.25">
      <c r="B153" s="7" t="s">
        <v>88</v>
      </c>
      <c r="C153" s="168" t="s">
        <v>89</v>
      </c>
      <c r="D153" s="149"/>
      <c r="E153" s="149"/>
      <c r="F153" s="149"/>
      <c r="G153" s="42"/>
      <c r="H153" s="63"/>
      <c r="I153" s="2"/>
      <c r="J153" s="2"/>
    </row>
    <row r="154" spans="2:14" ht="15.75" customHeight="1" x14ac:dyDescent="0.25">
      <c r="B154" s="28" t="s">
        <v>3</v>
      </c>
      <c r="C154" s="149"/>
      <c r="D154" s="149"/>
      <c r="E154" s="149"/>
      <c r="F154" s="149"/>
      <c r="G154" s="43"/>
      <c r="H154" s="2"/>
      <c r="I154" s="2"/>
      <c r="J154" s="2"/>
    </row>
    <row r="155" spans="2:14" ht="15.75" customHeight="1" x14ac:dyDescent="0.25">
      <c r="B155" s="28"/>
      <c r="C155" s="2"/>
      <c r="D155" s="2"/>
      <c r="E155" s="2"/>
      <c r="F155" s="2"/>
      <c r="G155" s="43"/>
      <c r="H155" s="2"/>
      <c r="I155" s="2"/>
      <c r="J155" s="2"/>
    </row>
    <row r="156" spans="2:14" ht="15.75" customHeight="1" x14ac:dyDescent="0.25">
      <c r="B156" s="174" t="s">
        <v>66</v>
      </c>
      <c r="C156" s="175"/>
      <c r="D156" s="44" t="s">
        <v>67</v>
      </c>
      <c r="E156" s="2"/>
      <c r="F156" s="2"/>
      <c r="G156" s="8"/>
      <c r="J156" s="2"/>
    </row>
    <row r="157" spans="2:14" ht="15.75" customHeight="1" x14ac:dyDescent="0.25">
      <c r="B157" s="173" t="s">
        <v>90</v>
      </c>
      <c r="C157" s="149"/>
      <c r="D157" s="45" t="s">
        <v>91</v>
      </c>
      <c r="E157" s="2"/>
      <c r="F157" s="2"/>
      <c r="G157" s="43"/>
      <c r="H157" s="2"/>
      <c r="I157" s="2"/>
      <c r="J157" s="2"/>
    </row>
    <row r="158" spans="2:14" ht="15.75" customHeight="1" x14ac:dyDescent="0.25">
      <c r="B158" s="171" t="s">
        <v>92</v>
      </c>
      <c r="C158" s="176"/>
      <c r="D158" s="46" t="s">
        <v>93</v>
      </c>
      <c r="G158" s="8"/>
    </row>
    <row r="159" spans="2:14" ht="15.75" customHeight="1" x14ac:dyDescent="0.25">
      <c r="B159" s="7"/>
      <c r="G159" s="8"/>
    </row>
    <row r="160" spans="2:14" ht="15.75" customHeight="1" x14ac:dyDescent="0.25">
      <c r="B160" s="7"/>
      <c r="G160" s="8"/>
    </row>
    <row r="161" spans="2:7" ht="15.75" customHeight="1" x14ac:dyDescent="0.25">
      <c r="B161" s="7" t="s">
        <v>46</v>
      </c>
      <c r="G161" s="8"/>
    </row>
    <row r="162" spans="2:7" ht="15.75" customHeight="1" x14ac:dyDescent="0.25">
      <c r="B162" s="47" t="s">
        <v>94</v>
      </c>
      <c r="C162" s="177" t="s">
        <v>47</v>
      </c>
      <c r="D162" s="178"/>
      <c r="G162" s="8"/>
    </row>
    <row r="163" spans="2:7" ht="15.75" customHeight="1" x14ac:dyDescent="0.25">
      <c r="B163" s="7"/>
      <c r="G163" s="8"/>
    </row>
    <row r="164" spans="2:7" ht="15.75" customHeight="1" x14ac:dyDescent="0.25">
      <c r="B164" s="7"/>
      <c r="G164" s="8"/>
    </row>
    <row r="165" spans="2:7" ht="15.75" customHeight="1" x14ac:dyDescent="0.25">
      <c r="B165" s="7" t="s">
        <v>70</v>
      </c>
      <c r="G165" s="8"/>
    </row>
    <row r="166" spans="2:7" ht="15.75" customHeight="1" x14ac:dyDescent="0.25">
      <c r="B166" s="174" t="s">
        <v>95</v>
      </c>
      <c r="C166" s="175"/>
      <c r="D166" s="48">
        <v>10</v>
      </c>
      <c r="G166" s="8"/>
    </row>
    <row r="167" spans="2:7" ht="15.75" customHeight="1" x14ac:dyDescent="0.25">
      <c r="B167" s="179" t="s">
        <v>96</v>
      </c>
      <c r="C167" s="149"/>
      <c r="D167" s="49">
        <v>12</v>
      </c>
      <c r="G167" s="8"/>
    </row>
    <row r="168" spans="2:7" ht="15.75" customHeight="1" x14ac:dyDescent="0.25">
      <c r="B168" s="180" t="s">
        <v>97</v>
      </c>
      <c r="C168" s="176"/>
      <c r="D168" s="46">
        <v>12</v>
      </c>
      <c r="G168" s="8"/>
    </row>
    <row r="169" spans="2:7" ht="15.75" customHeight="1" x14ac:dyDescent="0.25">
      <c r="B169" s="7"/>
      <c r="G169" s="8"/>
    </row>
    <row r="170" spans="2:7" ht="15.75" customHeight="1" x14ac:dyDescent="0.25">
      <c r="B170" s="50" t="s">
        <v>98</v>
      </c>
      <c r="C170" s="51" t="s">
        <v>75</v>
      </c>
      <c r="D170" s="48" t="s">
        <v>76</v>
      </c>
      <c r="G170" s="8"/>
    </row>
    <row r="171" spans="2:7" ht="15.75" customHeight="1" x14ac:dyDescent="0.25">
      <c r="B171" s="7" t="s">
        <v>99</v>
      </c>
      <c r="C171" s="3">
        <v>3</v>
      </c>
      <c r="D171" s="52">
        <v>0.5</v>
      </c>
      <c r="G171" s="8"/>
    </row>
    <row r="172" spans="2:7" ht="15.75" customHeight="1" x14ac:dyDescent="0.25">
      <c r="B172" s="7" t="s">
        <v>100</v>
      </c>
      <c r="C172" s="3">
        <v>3</v>
      </c>
      <c r="D172" s="52">
        <v>0.6</v>
      </c>
      <c r="G172" s="8"/>
    </row>
    <row r="173" spans="2:7" ht="15.75" customHeight="1" x14ac:dyDescent="0.25">
      <c r="B173" s="53" t="s">
        <v>101</v>
      </c>
      <c r="C173" s="54">
        <v>6</v>
      </c>
      <c r="D173" s="55">
        <v>1</v>
      </c>
      <c r="G173" s="8"/>
    </row>
    <row r="174" spans="2:7" ht="15.75" customHeight="1" x14ac:dyDescent="0.25">
      <c r="B174" s="7"/>
      <c r="G174" s="8"/>
    </row>
    <row r="175" spans="2:7" ht="15.75" customHeight="1" x14ac:dyDescent="0.25">
      <c r="B175" s="7"/>
      <c r="G175" s="8"/>
    </row>
    <row r="176" spans="2:7" ht="15.75" customHeight="1" x14ac:dyDescent="0.25">
      <c r="B176" s="7"/>
      <c r="D176" s="148" t="s">
        <v>102</v>
      </c>
      <c r="E176" s="149"/>
      <c r="F176" s="149"/>
      <c r="G176" s="8"/>
    </row>
    <row r="177" spans="2:11" ht="15.75" customHeight="1" x14ac:dyDescent="0.25">
      <c r="B177" s="7"/>
      <c r="G177" s="8"/>
    </row>
    <row r="178" spans="2:11" ht="15.75" customHeight="1" x14ac:dyDescent="0.25">
      <c r="B178" s="7"/>
      <c r="G178" s="8"/>
    </row>
    <row r="179" spans="2:11" ht="15.75" customHeight="1" x14ac:dyDescent="0.25">
      <c r="B179" s="7"/>
      <c r="G179" s="8"/>
    </row>
    <row r="180" spans="2:11" ht="15.75" customHeight="1" x14ac:dyDescent="0.25">
      <c r="B180" s="7"/>
      <c r="D180" s="3" t="s">
        <v>99</v>
      </c>
      <c r="E180" s="3" t="s">
        <v>103</v>
      </c>
      <c r="F180" s="3" t="s">
        <v>101</v>
      </c>
      <c r="G180" s="8"/>
    </row>
    <row r="181" spans="2:11" ht="15.75" customHeight="1" x14ac:dyDescent="0.25">
      <c r="B181" s="181" t="s">
        <v>104</v>
      </c>
      <c r="C181" s="182"/>
      <c r="D181" s="56">
        <f>$D$166</f>
        <v>10</v>
      </c>
      <c r="E181" s="51">
        <f>$D$166</f>
        <v>10</v>
      </c>
      <c r="F181" s="48">
        <f>$D$166</f>
        <v>10</v>
      </c>
      <c r="G181" s="8"/>
    </row>
    <row r="182" spans="2:11" ht="15.75" customHeight="1" x14ac:dyDescent="0.25">
      <c r="B182" s="169" t="s">
        <v>105</v>
      </c>
      <c r="C182" s="170"/>
      <c r="D182" s="57">
        <f>$D$167</f>
        <v>12</v>
      </c>
      <c r="E182" s="3">
        <f>$D$167</f>
        <v>12</v>
      </c>
      <c r="F182" s="49">
        <f>$D$167</f>
        <v>12</v>
      </c>
      <c r="G182" s="8"/>
    </row>
    <row r="183" spans="2:11" ht="15.75" customHeight="1" x14ac:dyDescent="0.25">
      <c r="B183" s="169" t="s">
        <v>83</v>
      </c>
      <c r="C183" s="170"/>
      <c r="D183" s="57">
        <f>C171</f>
        <v>3</v>
      </c>
      <c r="E183" s="3">
        <f>C172</f>
        <v>3</v>
      </c>
      <c r="F183" s="49">
        <f>C173</f>
        <v>6</v>
      </c>
      <c r="G183" s="8"/>
    </row>
    <row r="184" spans="2:11" ht="15.75" customHeight="1" x14ac:dyDescent="0.25">
      <c r="B184" s="169" t="s">
        <v>84</v>
      </c>
      <c r="C184" s="170"/>
      <c r="D184" s="58">
        <f>D171</f>
        <v>0.5</v>
      </c>
      <c r="E184" s="9">
        <f>D172</f>
        <v>0.6</v>
      </c>
      <c r="F184" s="52">
        <f>D173</f>
        <v>1</v>
      </c>
      <c r="G184" s="8"/>
    </row>
    <row r="185" spans="2:11" ht="15.75" customHeight="1" x14ac:dyDescent="0.25">
      <c r="B185" s="171" t="s">
        <v>85</v>
      </c>
      <c r="C185" s="172"/>
      <c r="D185" s="59">
        <f t="shared" ref="D185:F185" si="4">PRODUCT(D181:D184)</f>
        <v>180</v>
      </c>
      <c r="E185" s="60">
        <f t="shared" si="4"/>
        <v>216</v>
      </c>
      <c r="F185" s="61">
        <f t="shared" si="4"/>
        <v>720</v>
      </c>
      <c r="G185" s="8"/>
    </row>
    <row r="186" spans="2:11" ht="15.75" customHeight="1" x14ac:dyDescent="0.25">
      <c r="B186" s="173" t="s">
        <v>86</v>
      </c>
      <c r="C186" s="149"/>
      <c r="F186" s="62">
        <f>SUM(D185:F185)</f>
        <v>1116</v>
      </c>
      <c r="G186" s="8"/>
    </row>
    <row r="187" spans="2:11" ht="15.75" customHeight="1" x14ac:dyDescent="0.25">
      <c r="B187" s="7"/>
      <c r="G187" s="8"/>
    </row>
    <row r="188" spans="2:11" ht="15.75" customHeight="1" x14ac:dyDescent="0.25">
      <c r="B188" s="7"/>
      <c r="C188" s="167" t="s">
        <v>106</v>
      </c>
      <c r="D188" s="149"/>
      <c r="E188" s="149"/>
      <c r="F188" s="149"/>
      <c r="G188" s="42"/>
      <c r="H188" s="63"/>
    </row>
    <row r="189" spans="2:11" ht="15.75" customHeight="1" thickBot="1" x14ac:dyDescent="0.3">
      <c r="B189" s="12"/>
      <c r="C189" s="13"/>
      <c r="D189" s="13"/>
      <c r="E189" s="13"/>
      <c r="F189" s="13"/>
      <c r="G189" s="16"/>
    </row>
    <row r="190" spans="2:11" ht="15.75" customHeight="1" x14ac:dyDescent="0.25">
      <c r="B190" s="2"/>
      <c r="C190" s="2"/>
      <c r="D190" s="2"/>
      <c r="E190" s="2"/>
      <c r="F190" s="2"/>
      <c r="G190" s="2"/>
      <c r="H190" s="2"/>
      <c r="I190" s="2"/>
      <c r="J190" s="2"/>
    </row>
    <row r="191" spans="2:11" ht="15.75" customHeight="1" thickBot="1" x14ac:dyDescent="0.3">
      <c r="B191" s="2"/>
      <c r="C191" s="2"/>
      <c r="D191" s="2"/>
      <c r="E191" s="2"/>
      <c r="F191" s="2"/>
      <c r="G191" s="2"/>
      <c r="H191" s="2"/>
      <c r="I191" s="2"/>
      <c r="J191" s="2"/>
    </row>
    <row r="192" spans="2:11" ht="15.75" customHeight="1" x14ac:dyDescent="0.25">
      <c r="B192" s="85"/>
      <c r="C192" s="86"/>
      <c r="D192" s="86"/>
      <c r="E192" s="86"/>
      <c r="F192" s="86"/>
      <c r="G192" s="86"/>
      <c r="H192" s="86"/>
      <c r="I192" s="80"/>
      <c r="J192" s="80"/>
      <c r="K192" s="81"/>
    </row>
    <row r="193" spans="2:21" ht="15.75" customHeight="1" x14ac:dyDescent="0.25">
      <c r="B193" s="99" t="s">
        <v>148</v>
      </c>
      <c r="C193" s="153" t="s">
        <v>149</v>
      </c>
      <c r="D193" s="149"/>
      <c r="E193" s="149"/>
      <c r="F193" s="149"/>
      <c r="G193" s="149"/>
      <c r="H193" s="149"/>
      <c r="I193" s="2"/>
      <c r="J193" s="2"/>
      <c r="K193" s="118"/>
    </row>
    <row r="194" spans="2:21" ht="15.75" customHeight="1" x14ac:dyDescent="0.25">
      <c r="B194" s="88"/>
      <c r="C194" s="149"/>
      <c r="D194" s="149"/>
      <c r="E194" s="149"/>
      <c r="F194" s="149"/>
      <c r="G194" s="149"/>
      <c r="H194" s="149"/>
      <c r="I194" s="2"/>
      <c r="J194" s="2"/>
      <c r="K194" s="118"/>
    </row>
    <row r="195" spans="2:21" ht="15.75" customHeight="1" x14ac:dyDescent="0.25">
      <c r="B195" s="88" t="s">
        <v>3</v>
      </c>
      <c r="C195" s="21"/>
      <c r="D195" s="21"/>
      <c r="E195" s="21"/>
      <c r="F195" s="21"/>
      <c r="G195" s="21"/>
      <c r="H195" s="21"/>
      <c r="I195" s="2"/>
      <c r="J195" s="2"/>
      <c r="K195" s="118"/>
    </row>
    <row r="196" spans="2:21" ht="15.75" customHeight="1" x14ac:dyDescent="0.25">
      <c r="B196" s="88" t="s">
        <v>42</v>
      </c>
      <c r="C196" s="20"/>
      <c r="D196" s="20"/>
      <c r="E196" s="20"/>
      <c r="F196" s="20"/>
      <c r="H196" s="20"/>
      <c r="I196" s="2"/>
      <c r="J196" s="2"/>
      <c r="K196" s="118"/>
    </row>
    <row r="197" spans="2:21" ht="15.75" customHeight="1" x14ac:dyDescent="0.25">
      <c r="B197" s="133" t="s">
        <v>131</v>
      </c>
      <c r="C197" s="106" t="s">
        <v>44</v>
      </c>
      <c r="D197" s="20"/>
      <c r="E197" s="20"/>
      <c r="F197" s="20"/>
      <c r="H197" s="20"/>
      <c r="I197" s="2"/>
      <c r="J197" s="2"/>
      <c r="K197" s="118"/>
    </row>
    <row r="198" spans="2:21" ht="15.75" customHeight="1" x14ac:dyDescent="0.25">
      <c r="B198" s="133" t="s">
        <v>116</v>
      </c>
      <c r="C198" s="106">
        <v>20000000</v>
      </c>
      <c r="D198" s="20"/>
      <c r="E198" s="20"/>
      <c r="F198" s="20"/>
      <c r="G198" s="20"/>
      <c r="H198" s="20"/>
      <c r="I198" s="2"/>
      <c r="J198" s="2"/>
      <c r="K198" s="118"/>
    </row>
    <row r="199" spans="2:21" ht="15.75" customHeight="1" x14ac:dyDescent="0.25">
      <c r="B199" s="92"/>
      <c r="D199" s="20"/>
      <c r="E199" s="20"/>
      <c r="F199" s="20"/>
      <c r="G199" s="20"/>
      <c r="H199" s="20"/>
      <c r="I199" s="2"/>
      <c r="J199" s="2"/>
      <c r="K199" s="118"/>
    </row>
    <row r="200" spans="2:21" ht="15.75" customHeight="1" x14ac:dyDescent="0.25">
      <c r="B200" s="134" t="s">
        <v>46</v>
      </c>
      <c r="C200" s="107" t="s">
        <v>116</v>
      </c>
      <c r="D200" s="20"/>
      <c r="E200" s="20"/>
      <c r="F200" s="20"/>
      <c r="H200" s="20"/>
      <c r="I200" s="2"/>
      <c r="J200" s="2"/>
      <c r="K200" s="118"/>
    </row>
    <row r="201" spans="2:21" ht="15.75" customHeight="1" x14ac:dyDescent="0.25">
      <c r="B201" s="94"/>
      <c r="C201" s="2"/>
      <c r="D201" s="2"/>
      <c r="E201" s="2"/>
      <c r="F201" s="2"/>
      <c r="G201" s="111"/>
      <c r="H201" s="20"/>
      <c r="I201" s="2"/>
      <c r="J201" s="2"/>
      <c r="K201" s="118"/>
    </row>
    <row r="202" spans="2:21" ht="15.75" customHeight="1" x14ac:dyDescent="0.25">
      <c r="B202" s="96" t="s">
        <v>70</v>
      </c>
      <c r="C202" s="2"/>
      <c r="D202" s="2"/>
      <c r="E202" s="100"/>
      <c r="F202" s="100"/>
      <c r="G202" s="100"/>
      <c r="H202" s="100"/>
      <c r="I202" s="2"/>
      <c r="J202" s="2"/>
      <c r="K202" s="118"/>
    </row>
    <row r="203" spans="2:21" ht="15.75" customHeight="1" x14ac:dyDescent="0.25">
      <c r="B203" s="154" t="s">
        <v>154</v>
      </c>
      <c r="C203" s="154"/>
      <c r="D203" s="2"/>
      <c r="E203" s="100"/>
      <c r="F203" s="100"/>
      <c r="H203" s="100"/>
      <c r="I203" s="2"/>
      <c r="J203" s="2"/>
      <c r="K203" s="118"/>
    </row>
    <row r="204" spans="2:21" ht="15.75" customHeight="1" thickBot="1" x14ac:dyDescent="0.3">
      <c r="B204" s="94"/>
      <c r="C204" s="2"/>
      <c r="K204" s="118"/>
      <c r="O204" s="151" t="s">
        <v>159</v>
      </c>
      <c r="P204" s="152"/>
      <c r="Q204" s="152"/>
      <c r="R204" s="152"/>
      <c r="S204" s="152"/>
      <c r="T204" s="152"/>
      <c r="U204" s="152"/>
    </row>
    <row r="205" spans="2:21" ht="15.75" customHeight="1" x14ac:dyDescent="0.25">
      <c r="B205" s="92"/>
      <c r="E205" s="78"/>
      <c r="F205" s="79"/>
      <c r="G205" s="139" t="s">
        <v>116</v>
      </c>
      <c r="H205" s="79"/>
      <c r="I205" s="81"/>
      <c r="J205" s="20"/>
      <c r="K205" s="118"/>
      <c r="O205" s="152"/>
      <c r="P205" s="152"/>
      <c r="Q205" s="152"/>
      <c r="R205" s="152"/>
      <c r="S205" s="152"/>
      <c r="T205" s="152"/>
      <c r="U205" s="152"/>
    </row>
    <row r="206" spans="2:21" ht="15.75" customHeight="1" thickBot="1" x14ac:dyDescent="0.3">
      <c r="B206" s="94"/>
      <c r="C206" s="2"/>
      <c r="E206" s="94"/>
      <c r="F206" s="2"/>
      <c r="G206" s="2">
        <f>C198</f>
        <v>20000000</v>
      </c>
      <c r="H206" s="2"/>
      <c r="I206" s="141"/>
      <c r="J206" s="20"/>
      <c r="K206" s="118"/>
      <c r="O206" s="152"/>
      <c r="P206" s="152"/>
      <c r="Q206" s="152"/>
      <c r="R206" s="152"/>
      <c r="S206" s="152"/>
      <c r="T206" s="152"/>
      <c r="U206" s="152"/>
    </row>
    <row r="207" spans="2:21" ht="15.75" customHeight="1" x14ac:dyDescent="0.25">
      <c r="B207" s="94"/>
      <c r="C207" s="2"/>
      <c r="E207" s="67" t="s">
        <v>110</v>
      </c>
      <c r="F207" s="68" t="s">
        <v>111</v>
      </c>
      <c r="G207" s="68" t="s">
        <v>112</v>
      </c>
      <c r="H207" s="68" t="s">
        <v>113</v>
      </c>
      <c r="I207" s="69" t="s">
        <v>114</v>
      </c>
      <c r="J207" s="64" t="s">
        <v>115</v>
      </c>
      <c r="K207" s="118"/>
      <c r="O207" s="152"/>
      <c r="P207" s="152"/>
      <c r="Q207" s="152"/>
      <c r="R207" s="152"/>
      <c r="S207" s="152"/>
      <c r="T207" s="152"/>
      <c r="U207" s="152"/>
    </row>
    <row r="208" spans="2:21" ht="15.75" customHeight="1" x14ac:dyDescent="0.25">
      <c r="B208" s="94"/>
      <c r="C208" s="2"/>
      <c r="E208" s="70">
        <v>0.1</v>
      </c>
      <c r="F208" s="66">
        <v>0.4</v>
      </c>
      <c r="G208" s="66">
        <v>0.3</v>
      </c>
      <c r="H208" s="66">
        <v>0.15</v>
      </c>
      <c r="I208" s="71">
        <v>0.05</v>
      </c>
      <c r="J208" s="77" t="s">
        <v>10</v>
      </c>
      <c r="K208" s="118"/>
      <c r="O208" s="152"/>
      <c r="P208" s="152"/>
      <c r="Q208" s="152"/>
      <c r="R208" s="152"/>
      <c r="S208" s="152"/>
      <c r="T208" s="152"/>
      <c r="U208" s="152"/>
    </row>
    <row r="209" spans="2:21" ht="15.75" customHeight="1" x14ac:dyDescent="0.25">
      <c r="B209" s="94"/>
      <c r="C209" s="2"/>
      <c r="E209" s="140">
        <f>$G$206*E208</f>
        <v>2000000</v>
      </c>
      <c r="F209" s="142">
        <f t="shared" ref="F209:I209" si="5">$G$206*F208</f>
        <v>8000000</v>
      </c>
      <c r="G209" s="142">
        <f t="shared" si="5"/>
        <v>6000000</v>
      </c>
      <c r="H209" s="142">
        <f t="shared" si="5"/>
        <v>3000000</v>
      </c>
      <c r="I209" s="144">
        <f t="shared" si="5"/>
        <v>1000000</v>
      </c>
      <c r="J209" s="77" t="s">
        <v>157</v>
      </c>
      <c r="K209" s="118"/>
      <c r="O209" s="152"/>
      <c r="P209" s="152"/>
      <c r="Q209" s="152"/>
      <c r="R209" s="152"/>
      <c r="S209" s="152"/>
      <c r="T209" s="152"/>
      <c r="U209" s="152"/>
    </row>
    <row r="210" spans="2:21" ht="15.75" customHeight="1" x14ac:dyDescent="0.25">
      <c r="B210" s="94"/>
      <c r="C210" s="2"/>
      <c r="E210" s="72">
        <v>0</v>
      </c>
      <c r="F210" s="65">
        <v>0.1</v>
      </c>
      <c r="G210" s="65">
        <v>0.2</v>
      </c>
      <c r="H210" s="65">
        <v>0.7</v>
      </c>
      <c r="I210" s="73">
        <v>1</v>
      </c>
      <c r="J210" s="77" t="s">
        <v>150</v>
      </c>
      <c r="K210" s="118"/>
    </row>
    <row r="211" spans="2:21" ht="15.75" customHeight="1" x14ac:dyDescent="0.25">
      <c r="B211" s="94"/>
      <c r="C211" s="2"/>
      <c r="E211" s="145">
        <f>E210*E209</f>
        <v>0</v>
      </c>
      <c r="F211" s="143">
        <f>F210*F209</f>
        <v>800000</v>
      </c>
      <c r="G211" s="143">
        <f t="shared" ref="G211:I211" si="6">G210*G209</f>
        <v>1200000</v>
      </c>
      <c r="H211" s="143">
        <f t="shared" si="6"/>
        <v>2100000</v>
      </c>
      <c r="I211" s="146">
        <f t="shared" si="6"/>
        <v>1000000</v>
      </c>
      <c r="J211" s="77" t="s">
        <v>158</v>
      </c>
      <c r="K211" s="118"/>
    </row>
    <row r="212" spans="2:21" ht="15.75" customHeight="1" x14ac:dyDescent="0.25">
      <c r="B212" s="94"/>
      <c r="C212" s="2"/>
      <c r="E212" s="72">
        <v>0</v>
      </c>
      <c r="F212" s="65">
        <v>0.3</v>
      </c>
      <c r="G212" s="65">
        <v>0.5</v>
      </c>
      <c r="H212" s="65">
        <v>0.6</v>
      </c>
      <c r="I212" s="73">
        <v>0.8</v>
      </c>
      <c r="J212" s="77" t="s">
        <v>151</v>
      </c>
      <c r="K212" s="118"/>
    </row>
    <row r="213" spans="2:21" ht="15.75" customHeight="1" x14ac:dyDescent="0.25">
      <c r="B213" s="94"/>
      <c r="C213" s="2"/>
      <c r="E213" s="138">
        <f>E212*E211</f>
        <v>0</v>
      </c>
      <c r="F213" s="110">
        <f t="shared" ref="F213:I213" si="7">F212*F211</f>
        <v>240000</v>
      </c>
      <c r="G213" s="110">
        <f t="shared" si="7"/>
        <v>600000</v>
      </c>
      <c r="H213" s="110">
        <f t="shared" si="7"/>
        <v>1260000</v>
      </c>
      <c r="I213" s="147">
        <f t="shared" si="7"/>
        <v>800000</v>
      </c>
      <c r="J213" s="104" t="s">
        <v>152</v>
      </c>
      <c r="K213" s="118"/>
    </row>
    <row r="214" spans="2:21" ht="15.75" customHeight="1" thickBot="1" x14ac:dyDescent="0.3">
      <c r="B214" s="94"/>
      <c r="C214" s="2"/>
      <c r="D214" s="2"/>
      <c r="E214" s="82"/>
      <c r="F214" s="83"/>
      <c r="G214" s="83"/>
      <c r="H214" s="83"/>
      <c r="I214" s="84">
        <f>SUM(E213:I213)</f>
        <v>2900000</v>
      </c>
      <c r="J214" s="105" t="s">
        <v>153</v>
      </c>
      <c r="K214" s="118"/>
    </row>
    <row r="215" spans="2:21" ht="15.75" customHeight="1" x14ac:dyDescent="0.25">
      <c r="B215" s="94"/>
      <c r="C215" s="2"/>
      <c r="D215" s="2"/>
      <c r="E215" s="2"/>
      <c r="F215" s="2"/>
      <c r="G215" s="2"/>
      <c r="H215" s="2"/>
      <c r="I215" s="2"/>
      <c r="J215" s="2"/>
      <c r="K215" s="118"/>
    </row>
    <row r="216" spans="2:21" ht="15.75" customHeight="1" x14ac:dyDescent="0.25">
      <c r="B216" s="94"/>
      <c r="C216" s="2"/>
      <c r="D216" s="2"/>
      <c r="E216" s="2"/>
      <c r="F216" s="2"/>
      <c r="G216" s="2"/>
      <c r="H216" s="2"/>
      <c r="I216" s="2"/>
      <c r="J216" s="2"/>
      <c r="K216" s="118"/>
    </row>
    <row r="217" spans="2:21" ht="15.75" customHeight="1" x14ac:dyDescent="0.25">
      <c r="B217" s="94"/>
      <c r="C217" s="2"/>
      <c r="D217" s="2"/>
      <c r="E217" s="2"/>
      <c r="F217" s="2"/>
      <c r="G217" s="2"/>
      <c r="H217" s="2"/>
      <c r="I217" s="2"/>
      <c r="J217" s="2"/>
      <c r="K217" s="118"/>
    </row>
    <row r="218" spans="2:21" ht="15.75" customHeight="1" x14ac:dyDescent="0.25">
      <c r="B218" s="94"/>
      <c r="C218" s="150" t="s">
        <v>156</v>
      </c>
      <c r="D218" s="150"/>
      <c r="E218" s="150"/>
      <c r="F218" s="150"/>
      <c r="G218" s="150"/>
      <c r="H218" s="150"/>
      <c r="I218" s="2"/>
      <c r="J218" s="2"/>
      <c r="K218" s="118"/>
    </row>
    <row r="219" spans="2:21" ht="15.75" customHeight="1" thickBot="1" x14ac:dyDescent="0.3">
      <c r="B219" s="82"/>
      <c r="C219" s="83"/>
      <c r="D219" s="83"/>
      <c r="E219" s="83"/>
      <c r="F219" s="83"/>
      <c r="G219" s="83"/>
      <c r="H219" s="83"/>
      <c r="I219" s="83"/>
      <c r="J219" s="83"/>
      <c r="K219" s="136"/>
    </row>
    <row r="220" spans="2:21" ht="15.75" customHeight="1" x14ac:dyDescent="0.25">
      <c r="B220" s="2"/>
      <c r="C220" s="2"/>
      <c r="D220" s="2"/>
      <c r="E220" s="2"/>
      <c r="F220" s="2"/>
      <c r="G220" s="2"/>
      <c r="H220" s="2"/>
      <c r="I220" s="2"/>
      <c r="J220" s="2"/>
    </row>
    <row r="221" spans="2:21" ht="15.75" customHeight="1" thickBot="1" x14ac:dyDescent="0.3">
      <c r="B221" s="2"/>
      <c r="C221" s="2"/>
      <c r="D221" s="2"/>
      <c r="E221" s="2"/>
      <c r="F221" s="2"/>
      <c r="G221" s="2"/>
      <c r="H221" s="2"/>
      <c r="I221" s="2"/>
      <c r="J221" s="2"/>
    </row>
    <row r="222" spans="2:21" ht="15.75" customHeight="1" x14ac:dyDescent="0.25">
      <c r="B222" s="85"/>
      <c r="C222" s="86"/>
      <c r="D222" s="86"/>
      <c r="E222" s="86"/>
      <c r="F222" s="86"/>
      <c r="G222" s="86"/>
      <c r="H222" s="86"/>
      <c r="I222" s="80"/>
      <c r="J222" s="80"/>
      <c r="K222" s="81"/>
    </row>
    <row r="223" spans="2:21" ht="15.75" customHeight="1" x14ac:dyDescent="0.25">
      <c r="B223" s="99" t="s">
        <v>161</v>
      </c>
      <c r="C223" s="203" t="s">
        <v>160</v>
      </c>
      <c r="D223" s="204"/>
      <c r="E223" s="204"/>
      <c r="F223" s="204"/>
      <c r="G223" s="204"/>
      <c r="H223" s="204"/>
      <c r="I223" s="192"/>
      <c r="J223" s="192"/>
      <c r="K223" s="118"/>
    </row>
    <row r="224" spans="2:21" ht="15.75" customHeight="1" x14ac:dyDescent="0.25">
      <c r="B224" s="88"/>
      <c r="C224" s="204"/>
      <c r="D224" s="204"/>
      <c r="E224" s="204"/>
      <c r="F224" s="204"/>
      <c r="G224" s="204"/>
      <c r="H224" s="204"/>
      <c r="I224" s="192"/>
      <c r="J224" s="192"/>
      <c r="K224" s="118"/>
    </row>
    <row r="225" spans="2:11" ht="15.75" customHeight="1" x14ac:dyDescent="0.25">
      <c r="B225" s="88" t="s">
        <v>3</v>
      </c>
      <c r="C225" s="205"/>
      <c r="D225" s="205"/>
      <c r="E225" s="205"/>
      <c r="F225" s="205"/>
      <c r="G225" s="205"/>
      <c r="H225" s="205"/>
      <c r="I225" s="192"/>
      <c r="J225" s="192"/>
      <c r="K225" s="118"/>
    </row>
    <row r="226" spans="2:11" ht="15.75" customHeight="1" x14ac:dyDescent="0.25">
      <c r="B226" s="88" t="s">
        <v>42</v>
      </c>
      <c r="C226" s="191"/>
      <c r="D226" s="191"/>
      <c r="E226" s="191"/>
      <c r="F226" s="191"/>
      <c r="G226" s="189"/>
      <c r="H226" s="191"/>
      <c r="I226" s="192"/>
      <c r="J226" s="192"/>
      <c r="K226" s="118"/>
    </row>
    <row r="227" spans="2:11" ht="15.75" customHeight="1" x14ac:dyDescent="0.25">
      <c r="B227" s="133" t="s">
        <v>131</v>
      </c>
      <c r="C227" s="106" t="s">
        <v>44</v>
      </c>
      <c r="D227" s="191"/>
      <c r="E227" s="191"/>
      <c r="F227" s="191"/>
      <c r="G227" s="189"/>
      <c r="H227" s="191"/>
      <c r="I227" s="192"/>
      <c r="J227" s="192"/>
      <c r="K227" s="118"/>
    </row>
    <row r="228" spans="2:11" ht="15.75" customHeight="1" x14ac:dyDescent="0.25">
      <c r="B228" s="133" t="s">
        <v>116</v>
      </c>
      <c r="C228" s="106">
        <v>20000000</v>
      </c>
      <c r="D228" s="191"/>
      <c r="E228" s="191"/>
      <c r="F228" s="191"/>
      <c r="G228" s="191"/>
      <c r="H228" s="191"/>
      <c r="I228" s="192"/>
      <c r="J228" s="192"/>
      <c r="K228" s="118"/>
    </row>
    <row r="229" spans="2:11" ht="15.75" customHeight="1" x14ac:dyDescent="0.25">
      <c r="B229" s="92"/>
      <c r="C229" s="189"/>
      <c r="D229" s="191"/>
      <c r="E229" s="191"/>
      <c r="F229" s="191"/>
      <c r="G229" s="191"/>
      <c r="H229" s="191"/>
      <c r="I229" s="192"/>
      <c r="J229" s="192"/>
      <c r="K229" s="118"/>
    </row>
    <row r="230" spans="2:11" ht="15.75" customHeight="1" x14ac:dyDescent="0.25">
      <c r="B230" s="134" t="s">
        <v>46</v>
      </c>
      <c r="C230" s="107" t="s">
        <v>116</v>
      </c>
      <c r="D230" s="191"/>
      <c r="E230" s="191"/>
      <c r="F230" s="191"/>
      <c r="G230" s="193"/>
      <c r="H230" s="191"/>
      <c r="I230" s="192"/>
      <c r="J230" s="192"/>
      <c r="K230" s="118"/>
    </row>
    <row r="231" spans="2:11" ht="15.75" customHeight="1" x14ac:dyDescent="0.25">
      <c r="B231" s="94"/>
      <c r="C231" s="192"/>
      <c r="D231" s="192"/>
      <c r="E231" s="192"/>
      <c r="F231" s="192"/>
      <c r="G231" s="212" t="s">
        <v>116</v>
      </c>
      <c r="H231" s="191"/>
      <c r="I231" s="192"/>
      <c r="J231" s="192"/>
      <c r="K231" s="118"/>
    </row>
    <row r="232" spans="2:11" ht="15.75" customHeight="1" x14ac:dyDescent="0.25">
      <c r="B232" s="96" t="s">
        <v>70</v>
      </c>
      <c r="C232" s="192"/>
      <c r="D232" s="192"/>
      <c r="E232" s="193"/>
      <c r="F232" s="193"/>
      <c r="G232" s="213">
        <f>C228</f>
        <v>20000000</v>
      </c>
      <c r="H232" s="193"/>
      <c r="I232" s="192"/>
      <c r="J232" s="192"/>
      <c r="K232" s="118"/>
    </row>
    <row r="233" spans="2:11" ht="15.75" customHeight="1" x14ac:dyDescent="0.25">
      <c r="B233" s="162" t="s">
        <v>170</v>
      </c>
      <c r="C233" s="154"/>
      <c r="D233" s="192"/>
      <c r="E233" s="193"/>
      <c r="F233" s="193"/>
      <c r="H233" s="193"/>
      <c r="I233" s="192"/>
      <c r="J233" s="192"/>
      <c r="K233" s="118"/>
    </row>
    <row r="234" spans="2:11" ht="15.75" customHeight="1" x14ac:dyDescent="0.25">
      <c r="B234" s="94"/>
      <c r="C234" s="192"/>
      <c r="D234" s="189"/>
      <c r="E234" s="189"/>
      <c r="F234" s="189"/>
      <c r="H234" s="189"/>
      <c r="I234" s="189"/>
      <c r="J234" s="189"/>
      <c r="K234" s="118"/>
    </row>
    <row r="235" spans="2:11" ht="30" x14ac:dyDescent="0.25">
      <c r="B235" s="92"/>
      <c r="C235" s="189"/>
      <c r="D235" s="189"/>
      <c r="E235" s="189"/>
      <c r="F235" s="189"/>
      <c r="G235" s="214" t="s">
        <v>172</v>
      </c>
      <c r="H235" s="189"/>
      <c r="I235" s="189"/>
      <c r="J235" s="191"/>
      <c r="K235" s="118"/>
    </row>
    <row r="236" spans="2:11" ht="15.75" customHeight="1" x14ac:dyDescent="0.25">
      <c r="B236" s="94"/>
      <c r="C236" s="192"/>
      <c r="D236" s="189"/>
      <c r="E236" s="192"/>
      <c r="F236" s="209"/>
      <c r="G236" s="125">
        <f>G232*0.9</f>
        <v>18000000</v>
      </c>
      <c r="H236" s="209"/>
      <c r="I236" s="192"/>
      <c r="J236" s="191"/>
      <c r="K236" s="118"/>
    </row>
    <row r="237" spans="2:11" ht="15.75" customHeight="1" x14ac:dyDescent="0.25">
      <c r="B237" s="94"/>
      <c r="C237" s="192"/>
      <c r="D237" s="189"/>
      <c r="E237" s="193"/>
      <c r="F237" s="193"/>
      <c r="H237" s="193"/>
      <c r="I237" s="193"/>
      <c r="J237" s="194"/>
      <c r="K237" s="118"/>
    </row>
    <row r="238" spans="2:11" ht="15.75" customHeight="1" x14ac:dyDescent="0.25">
      <c r="B238" s="94"/>
      <c r="C238" s="192"/>
      <c r="D238" s="189"/>
      <c r="E238" s="195"/>
      <c r="F238" s="195"/>
      <c r="G238" s="195"/>
      <c r="H238" s="195"/>
      <c r="I238" s="195"/>
      <c r="J238" s="196"/>
      <c r="K238" s="118"/>
    </row>
    <row r="239" spans="2:11" ht="15.75" customHeight="1" x14ac:dyDescent="0.25">
      <c r="B239" s="94"/>
      <c r="C239" s="192"/>
      <c r="D239" s="189"/>
      <c r="E239" s="197"/>
      <c r="F239" s="142" t="s">
        <v>162</v>
      </c>
      <c r="G239" s="142" t="s">
        <v>163</v>
      </c>
      <c r="H239" s="142" t="s">
        <v>164</v>
      </c>
      <c r="I239" s="142" t="s">
        <v>165</v>
      </c>
      <c r="J239" s="196"/>
      <c r="K239" s="118"/>
    </row>
    <row r="240" spans="2:11" ht="15.75" customHeight="1" x14ac:dyDescent="0.25">
      <c r="B240" s="94"/>
      <c r="C240" s="192"/>
      <c r="D240" s="189"/>
      <c r="E240" s="193"/>
      <c r="F240" s="66">
        <v>0.3</v>
      </c>
      <c r="G240" s="66">
        <v>0.25</v>
      </c>
      <c r="H240" s="66">
        <v>0.35</v>
      </c>
      <c r="I240" s="66">
        <v>0.1</v>
      </c>
      <c r="J240" s="196"/>
      <c r="K240" s="118"/>
    </row>
    <row r="241" spans="2:22" ht="15.75" customHeight="1" x14ac:dyDescent="0.25">
      <c r="B241" s="94"/>
      <c r="C241" s="192"/>
      <c r="D241" s="189"/>
      <c r="E241" s="198"/>
      <c r="F241" s="143">
        <f>F240*$G$236</f>
        <v>5400000</v>
      </c>
      <c r="G241" s="143">
        <f>G240*$G$236</f>
        <v>4500000</v>
      </c>
      <c r="H241" s="143">
        <f>H240*$G$236</f>
        <v>6300000</v>
      </c>
      <c r="I241" s="143">
        <f>I240*$G$236</f>
        <v>1800000</v>
      </c>
      <c r="J241" s="189"/>
      <c r="K241" s="118"/>
    </row>
    <row r="242" spans="2:22" ht="15.75" customHeight="1" x14ac:dyDescent="0.25">
      <c r="B242" s="94"/>
      <c r="C242" s="192"/>
      <c r="D242" s="189"/>
      <c r="E242" s="193"/>
      <c r="F242" s="65">
        <f>0.6*F241</f>
        <v>3240000</v>
      </c>
      <c r="G242" s="65">
        <f t="shared" ref="G242:I242" si="8">0.6*G241</f>
        <v>2700000</v>
      </c>
      <c r="H242" s="65">
        <f t="shared" si="8"/>
        <v>3780000</v>
      </c>
      <c r="I242" s="65">
        <f t="shared" si="8"/>
        <v>1080000</v>
      </c>
      <c r="J242" s="196" t="s">
        <v>166</v>
      </c>
      <c r="K242" s="118"/>
    </row>
    <row r="243" spans="2:22" ht="15.75" customHeight="1" x14ac:dyDescent="0.25">
      <c r="B243" s="94"/>
      <c r="C243" s="192"/>
      <c r="D243" s="189"/>
      <c r="E243" s="194"/>
      <c r="F243" s="110">
        <v>0.5</v>
      </c>
      <c r="G243" s="110">
        <v>0.5</v>
      </c>
      <c r="H243" s="110">
        <v>0.3</v>
      </c>
      <c r="I243" s="207">
        <v>0.2</v>
      </c>
      <c r="J243" s="200" t="s">
        <v>167</v>
      </c>
      <c r="K243" s="118"/>
    </row>
    <row r="244" spans="2:22" ht="15.75" customHeight="1" x14ac:dyDescent="0.25">
      <c r="B244" s="94"/>
      <c r="C244" s="192"/>
      <c r="D244" s="192"/>
      <c r="E244" s="192"/>
      <c r="F244" s="208">
        <f>F242*F243</f>
        <v>1620000</v>
      </c>
      <c r="G244" s="208">
        <f t="shared" ref="G244:I244" si="9">G242*G243</f>
        <v>1350000</v>
      </c>
      <c r="H244" s="208">
        <f t="shared" si="9"/>
        <v>1134000</v>
      </c>
      <c r="I244" s="208">
        <f t="shared" si="9"/>
        <v>216000</v>
      </c>
      <c r="J244" s="190" t="s">
        <v>168</v>
      </c>
      <c r="K244" s="118"/>
    </row>
    <row r="245" spans="2:22" ht="15.75" customHeight="1" x14ac:dyDescent="0.25">
      <c r="B245" s="94"/>
      <c r="C245" s="192"/>
      <c r="D245" s="192"/>
      <c r="E245" s="192"/>
      <c r="F245" s="192"/>
      <c r="G245" s="192"/>
      <c r="H245" s="192"/>
      <c r="I245" s="202">
        <f>SUM(F244:I244)</f>
        <v>4320000</v>
      </c>
      <c r="J245" s="192" t="s">
        <v>86</v>
      </c>
      <c r="K245" s="118"/>
    </row>
    <row r="246" spans="2:22" ht="15.75" customHeight="1" x14ac:dyDescent="0.25">
      <c r="B246" s="94"/>
      <c r="C246" s="192"/>
      <c r="D246" s="192"/>
      <c r="E246" s="192"/>
      <c r="F246" s="192"/>
      <c r="G246" s="192"/>
      <c r="H246" s="192"/>
      <c r="I246" s="192"/>
      <c r="J246" s="192"/>
      <c r="K246" s="118"/>
    </row>
    <row r="247" spans="2:22" ht="15.75" customHeight="1" x14ac:dyDescent="0.25">
      <c r="B247" s="94"/>
      <c r="C247" s="192"/>
      <c r="D247" s="192"/>
      <c r="E247" s="192"/>
      <c r="F247" s="192"/>
      <c r="G247" s="192"/>
      <c r="H247" s="192"/>
      <c r="I247" s="192"/>
      <c r="J247" s="192"/>
      <c r="K247" s="118"/>
      <c r="P247" s="151" t="s">
        <v>171</v>
      </c>
      <c r="Q247" s="152"/>
      <c r="R247" s="152"/>
      <c r="S247" s="152"/>
      <c r="T247" s="152"/>
      <c r="U247" s="152"/>
      <c r="V247" s="152"/>
    </row>
    <row r="248" spans="2:22" ht="15.75" customHeight="1" x14ac:dyDescent="0.25">
      <c r="B248" s="94"/>
      <c r="C248" s="206" t="s">
        <v>169</v>
      </c>
      <c r="D248" s="206"/>
      <c r="E248" s="206"/>
      <c r="F248" s="206"/>
      <c r="G248" s="206"/>
      <c r="H248" s="206"/>
      <c r="I248" s="192"/>
      <c r="J248" s="192"/>
      <c r="K248" s="118"/>
      <c r="P248" s="152"/>
      <c r="Q248" s="152"/>
      <c r="R248" s="152"/>
      <c r="S248" s="152"/>
      <c r="T248" s="152"/>
      <c r="U248" s="152"/>
      <c r="V248" s="152"/>
    </row>
    <row r="249" spans="2:22" ht="15.75" customHeight="1" thickBot="1" x14ac:dyDescent="0.3">
      <c r="B249" s="82"/>
      <c r="C249" s="83"/>
      <c r="D249" s="83"/>
      <c r="E249" s="83"/>
      <c r="F249" s="83"/>
      <c r="G249" s="83"/>
      <c r="H249" s="83"/>
      <c r="I249" s="83"/>
      <c r="J249" s="83"/>
      <c r="K249" s="136"/>
      <c r="P249" s="152"/>
      <c r="Q249" s="152"/>
      <c r="R249" s="152"/>
      <c r="S249" s="152"/>
      <c r="T249" s="152"/>
      <c r="U249" s="152"/>
      <c r="V249" s="152"/>
    </row>
    <row r="250" spans="2:22" ht="15.75" customHeight="1" x14ac:dyDescent="0.25">
      <c r="B250" s="2"/>
      <c r="C250" s="2"/>
      <c r="D250" s="2"/>
      <c r="E250" s="2"/>
      <c r="F250" s="2"/>
      <c r="G250" s="2"/>
      <c r="H250" s="2"/>
      <c r="I250" s="2"/>
      <c r="J250" s="2"/>
      <c r="P250" s="152"/>
      <c r="Q250" s="152"/>
      <c r="R250" s="152"/>
      <c r="S250" s="152"/>
      <c r="T250" s="152"/>
      <c r="U250" s="152"/>
      <c r="V250" s="152"/>
    </row>
    <row r="251" spans="2:22" ht="15.75" customHeight="1" thickBot="1" x14ac:dyDescent="0.3">
      <c r="B251" s="2"/>
      <c r="C251" s="2"/>
      <c r="D251" s="2"/>
      <c r="E251" s="2"/>
      <c r="F251" s="2"/>
      <c r="G251" s="2"/>
      <c r="H251" s="2"/>
      <c r="I251" s="2"/>
      <c r="J251" s="2"/>
      <c r="P251" s="152"/>
      <c r="Q251" s="152"/>
      <c r="R251" s="152"/>
      <c r="S251" s="152"/>
      <c r="T251" s="152"/>
      <c r="U251" s="152"/>
      <c r="V251" s="152"/>
    </row>
    <row r="252" spans="2:22" ht="15.75" customHeight="1" x14ac:dyDescent="0.25">
      <c r="B252" s="85"/>
      <c r="C252" s="86"/>
      <c r="D252" s="86"/>
      <c r="E252" s="86"/>
      <c r="F252" s="86"/>
      <c r="G252" s="86"/>
      <c r="H252" s="86"/>
      <c r="I252" s="80"/>
      <c r="J252" s="80"/>
      <c r="K252" s="81"/>
      <c r="P252" s="152"/>
      <c r="Q252" s="152"/>
      <c r="R252" s="152"/>
      <c r="S252" s="152"/>
      <c r="T252" s="152"/>
      <c r="U252" s="152"/>
      <c r="V252" s="152"/>
    </row>
    <row r="253" spans="2:22" ht="15.75" customHeight="1" x14ac:dyDescent="0.25">
      <c r="B253" s="99" t="s">
        <v>173</v>
      </c>
      <c r="C253" s="203" t="s">
        <v>174</v>
      </c>
      <c r="D253" s="204"/>
      <c r="E253" s="204"/>
      <c r="F253" s="204"/>
      <c r="G253" s="204"/>
      <c r="H253" s="204"/>
      <c r="I253" s="192"/>
      <c r="J253" s="192"/>
      <c r="K253" s="118"/>
    </row>
    <row r="254" spans="2:22" ht="15.75" customHeight="1" x14ac:dyDescent="0.25">
      <c r="B254" s="88"/>
      <c r="C254" s="204"/>
      <c r="D254" s="204"/>
      <c r="E254" s="204"/>
      <c r="F254" s="204"/>
      <c r="G254" s="204"/>
      <c r="H254" s="204"/>
      <c r="I254" s="192"/>
      <c r="J254" s="192"/>
      <c r="K254" s="118"/>
    </row>
    <row r="255" spans="2:22" ht="15.75" customHeight="1" x14ac:dyDescent="0.25">
      <c r="B255" s="226" t="s">
        <v>66</v>
      </c>
      <c r="C255" s="175"/>
      <c r="D255" s="44" t="s">
        <v>67</v>
      </c>
      <c r="E255" s="205"/>
      <c r="F255" s="205"/>
      <c r="G255" s="205"/>
      <c r="H255" s="205"/>
      <c r="I255" s="192"/>
      <c r="J255" s="192"/>
      <c r="K255" s="118"/>
    </row>
    <row r="256" spans="2:22" ht="15.75" customHeight="1" x14ac:dyDescent="0.25">
      <c r="B256" s="227" t="s">
        <v>175</v>
      </c>
      <c r="C256" s="204"/>
      <c r="D256" s="219" t="s">
        <v>176</v>
      </c>
      <c r="E256" s="191"/>
      <c r="F256" s="191"/>
      <c r="G256" s="189"/>
      <c r="H256" s="191"/>
      <c r="I256" s="192"/>
      <c r="J256" s="192"/>
      <c r="K256" s="118"/>
    </row>
    <row r="257" spans="2:11" ht="15.75" customHeight="1" x14ac:dyDescent="0.25">
      <c r="B257" s="228" t="s">
        <v>178</v>
      </c>
      <c r="C257" s="176"/>
      <c r="D257" s="220" t="s">
        <v>34</v>
      </c>
      <c r="E257" s="191"/>
      <c r="F257" s="191"/>
      <c r="G257" s="189"/>
      <c r="H257" s="191"/>
      <c r="I257" s="192"/>
      <c r="J257" s="192"/>
      <c r="K257" s="118"/>
    </row>
    <row r="258" spans="2:11" ht="15.75" customHeight="1" x14ac:dyDescent="0.25">
      <c r="B258" s="92"/>
      <c r="C258" s="189"/>
      <c r="D258" s="189"/>
      <c r="E258" s="191"/>
      <c r="F258" s="191"/>
      <c r="G258" s="191"/>
      <c r="H258" s="191"/>
      <c r="I258" s="192"/>
      <c r="J258" s="192"/>
      <c r="K258" s="118"/>
    </row>
    <row r="259" spans="2:11" ht="15.75" customHeight="1" x14ac:dyDescent="0.25">
      <c r="B259" s="92"/>
      <c r="C259" s="189"/>
      <c r="D259" s="189"/>
      <c r="E259" s="191"/>
      <c r="F259" s="191"/>
      <c r="G259" s="191"/>
      <c r="H259" s="191"/>
      <c r="I259" s="192"/>
      <c r="J259" s="192"/>
      <c r="K259" s="118"/>
    </row>
    <row r="260" spans="2:11" ht="15.75" customHeight="1" x14ac:dyDescent="0.25">
      <c r="B260" s="92"/>
      <c r="C260" s="189"/>
      <c r="D260" s="189"/>
      <c r="E260" s="191"/>
      <c r="F260" s="191"/>
      <c r="G260" s="193"/>
      <c r="H260" s="191"/>
      <c r="I260" s="192"/>
      <c r="J260" s="192"/>
      <c r="K260" s="118"/>
    </row>
    <row r="261" spans="2:11" ht="15.75" customHeight="1" x14ac:dyDescent="0.25">
      <c r="B261" s="229" t="s">
        <v>46</v>
      </c>
      <c r="C261" s="177" t="s">
        <v>47</v>
      </c>
      <c r="D261" s="178"/>
      <c r="E261" s="192"/>
      <c r="F261" s="192"/>
      <c r="G261" s="211"/>
      <c r="H261" s="191"/>
      <c r="I261" s="192"/>
      <c r="J261" s="192"/>
      <c r="K261" s="118"/>
    </row>
    <row r="262" spans="2:11" ht="15.75" customHeight="1" x14ac:dyDescent="0.25">
      <c r="B262" s="92"/>
      <c r="C262" s="189"/>
      <c r="D262" s="189"/>
      <c r="E262" s="193"/>
      <c r="F262" s="193"/>
      <c r="G262" s="211"/>
      <c r="H262" s="193"/>
      <c r="I262" s="192"/>
      <c r="J262" s="192"/>
      <c r="K262" s="118"/>
    </row>
    <row r="263" spans="2:11" ht="15.75" customHeight="1" x14ac:dyDescent="0.25">
      <c r="B263" s="92"/>
      <c r="C263" s="189"/>
      <c r="D263" s="189"/>
      <c r="E263" s="193"/>
      <c r="F263" s="193"/>
      <c r="G263" s="189"/>
      <c r="H263" s="193"/>
      <c r="I263" s="192"/>
      <c r="J263" s="192"/>
      <c r="K263" s="118"/>
    </row>
    <row r="264" spans="2:11" ht="15.75" customHeight="1" x14ac:dyDescent="0.25">
      <c r="B264" s="92" t="s">
        <v>70</v>
      </c>
      <c r="C264" s="189"/>
      <c r="D264" s="189"/>
      <c r="E264" s="189"/>
      <c r="F264" s="189"/>
      <c r="G264" s="189"/>
      <c r="H264" s="189"/>
      <c r="I264" s="189"/>
      <c r="J264" s="189"/>
      <c r="K264" s="118"/>
    </row>
    <row r="265" spans="2:11" ht="15.75" customHeight="1" x14ac:dyDescent="0.25">
      <c r="B265" s="230" t="s">
        <v>177</v>
      </c>
      <c r="C265" s="175"/>
      <c r="D265" s="48">
        <v>1</v>
      </c>
      <c r="E265" s="189"/>
      <c r="F265" s="189"/>
      <c r="G265" s="215"/>
      <c r="H265" s="189"/>
      <c r="I265" s="189"/>
      <c r="J265" s="191"/>
      <c r="K265" s="118"/>
    </row>
    <row r="266" spans="2:11" ht="15.75" customHeight="1" x14ac:dyDescent="0.25">
      <c r="B266" s="231" t="s">
        <v>179</v>
      </c>
      <c r="C266" s="221"/>
      <c r="D266" s="46">
        <v>5000</v>
      </c>
      <c r="E266" s="193"/>
      <c r="F266" s="193"/>
      <c r="G266" s="189"/>
      <c r="H266" s="193"/>
      <c r="I266" s="193"/>
      <c r="J266" s="194"/>
      <c r="K266" s="118"/>
    </row>
    <row r="267" spans="2:11" ht="15.75" customHeight="1" x14ac:dyDescent="0.25">
      <c r="B267" s="92"/>
      <c r="C267" s="189"/>
      <c r="D267" s="189"/>
      <c r="E267" s="195"/>
      <c r="F267" s="195"/>
      <c r="G267" s="195"/>
      <c r="H267" s="195"/>
      <c r="I267" s="195"/>
      <c r="J267" s="196"/>
      <c r="K267" s="118"/>
    </row>
    <row r="268" spans="2:11" ht="15.75" customHeight="1" x14ac:dyDescent="0.25">
      <c r="B268" s="92"/>
      <c r="C268" s="194"/>
      <c r="D268" s="194"/>
      <c r="E268" s="197"/>
      <c r="F268" s="189"/>
      <c r="G268" s="197"/>
      <c r="H268" s="197"/>
      <c r="I268" s="197"/>
      <c r="J268" s="196"/>
      <c r="K268" s="118"/>
    </row>
    <row r="269" spans="2:11" ht="15.75" customHeight="1" x14ac:dyDescent="0.25">
      <c r="B269" s="92"/>
      <c r="C269" s="217"/>
      <c r="D269" s="218"/>
      <c r="E269" s="193"/>
      <c r="F269" s="189"/>
      <c r="G269" s="195"/>
      <c r="H269" s="195"/>
      <c r="I269" s="195"/>
      <c r="J269" s="196"/>
      <c r="K269" s="118"/>
    </row>
    <row r="270" spans="2:11" ht="15.75" customHeight="1" x14ac:dyDescent="0.25">
      <c r="B270" s="92"/>
      <c r="C270" s="217"/>
      <c r="D270" s="218"/>
      <c r="E270" s="198"/>
      <c r="F270" s="189"/>
      <c r="G270" s="199"/>
      <c r="H270" s="199"/>
      <c r="I270" s="199"/>
      <c r="J270" s="189"/>
      <c r="K270" s="118"/>
    </row>
    <row r="271" spans="2:11" ht="15.75" customHeight="1" x14ac:dyDescent="0.25">
      <c r="B271" s="92"/>
      <c r="C271" s="194"/>
      <c r="D271" s="218"/>
      <c r="E271" s="193"/>
      <c r="F271" s="193"/>
      <c r="G271" s="193"/>
      <c r="H271" s="193"/>
      <c r="I271" s="193"/>
      <c r="J271" s="196"/>
      <c r="K271" s="118"/>
    </row>
    <row r="272" spans="2:11" ht="15.75" customHeight="1" x14ac:dyDescent="0.25">
      <c r="B272" s="94"/>
      <c r="C272" s="192"/>
      <c r="D272" s="189"/>
      <c r="E272" s="194"/>
      <c r="F272" s="198" t="s">
        <v>180</v>
      </c>
      <c r="G272" s="194"/>
      <c r="H272" s="194"/>
      <c r="I272" s="201"/>
      <c r="J272" s="200"/>
      <c r="K272" s="118"/>
    </row>
    <row r="273" spans="2:11" ht="15.75" customHeight="1" x14ac:dyDescent="0.25">
      <c r="B273" s="94"/>
      <c r="C273" s="192"/>
      <c r="D273" s="192"/>
      <c r="E273" s="192"/>
      <c r="F273" s="195">
        <v>5000</v>
      </c>
      <c r="G273" s="189"/>
      <c r="H273" s="216"/>
      <c r="I273" s="204"/>
      <c r="J273" s="204"/>
      <c r="K273" s="118"/>
    </row>
    <row r="274" spans="2:11" ht="15.75" customHeight="1" x14ac:dyDescent="0.25">
      <c r="B274" s="94"/>
      <c r="C274" s="192"/>
      <c r="D274" s="192"/>
      <c r="E274" s="192"/>
      <c r="F274" s="199"/>
      <c r="G274" s="189"/>
      <c r="H274" s="189"/>
      <c r="I274" s="189"/>
      <c r="J274" s="189"/>
      <c r="K274" s="118"/>
    </row>
    <row r="275" spans="2:11" ht="15.75" customHeight="1" x14ac:dyDescent="0.25">
      <c r="B275" s="94"/>
      <c r="C275" s="192"/>
      <c r="D275" s="190"/>
      <c r="E275" s="196" t="s">
        <v>181</v>
      </c>
      <c r="F275" s="222" t="s">
        <v>182</v>
      </c>
      <c r="G275" s="223" t="s">
        <v>183</v>
      </c>
      <c r="H275" s="189"/>
      <c r="I275" s="189"/>
      <c r="J275" s="189"/>
      <c r="K275" s="118"/>
    </row>
    <row r="276" spans="2:11" ht="15.75" customHeight="1" x14ac:dyDescent="0.25">
      <c r="B276" s="94"/>
      <c r="C276" s="192"/>
      <c r="D276" s="192"/>
      <c r="E276" s="192">
        <v>0.2</v>
      </c>
      <c r="F276" s="194">
        <v>0.2</v>
      </c>
      <c r="G276" s="189">
        <v>0.6</v>
      </c>
      <c r="H276" s="222" t="s">
        <v>185</v>
      </c>
      <c r="I276" s="189"/>
      <c r="J276" s="189"/>
      <c r="K276" s="118"/>
    </row>
    <row r="277" spans="2:11" ht="15.75" customHeight="1" x14ac:dyDescent="0.25">
      <c r="B277" s="94"/>
      <c r="C277" s="192"/>
      <c r="D277" s="192"/>
      <c r="E277" s="192">
        <f>E276*$F$273</f>
        <v>1000</v>
      </c>
      <c r="F277" s="192">
        <f>F276*$F$273</f>
        <v>1000</v>
      </c>
      <c r="G277" s="192">
        <f>G276*$F$273</f>
        <v>3000</v>
      </c>
      <c r="H277" s="222" t="s">
        <v>186</v>
      </c>
      <c r="I277" s="217"/>
      <c r="J277" s="217"/>
      <c r="K277" s="118"/>
    </row>
    <row r="278" spans="2:11" ht="15.75" customHeight="1" x14ac:dyDescent="0.25">
      <c r="B278" s="94"/>
      <c r="C278" s="192"/>
      <c r="D278" s="192"/>
      <c r="E278" s="192">
        <v>0.7</v>
      </c>
      <c r="F278" s="209">
        <v>0.7</v>
      </c>
      <c r="G278" s="224">
        <v>0.8</v>
      </c>
      <c r="H278" s="222" t="s">
        <v>184</v>
      </c>
      <c r="I278" s="194"/>
      <c r="J278" s="194"/>
      <c r="K278" s="118"/>
    </row>
    <row r="279" spans="2:11" ht="15.75" customHeight="1" x14ac:dyDescent="0.25">
      <c r="B279" s="94"/>
      <c r="C279" s="192"/>
      <c r="D279" s="192"/>
      <c r="E279" s="192">
        <f>E278*E277</f>
        <v>700</v>
      </c>
      <c r="F279" s="192">
        <f t="shared" ref="F279:G279" si="10">F278*F277</f>
        <v>700</v>
      </c>
      <c r="G279" s="192">
        <f t="shared" si="10"/>
        <v>2400</v>
      </c>
      <c r="H279" s="225" t="s">
        <v>187</v>
      </c>
      <c r="I279" s="217"/>
      <c r="J279" s="194"/>
      <c r="K279" s="118"/>
    </row>
    <row r="280" spans="2:11" ht="15.75" customHeight="1" x14ac:dyDescent="0.25">
      <c r="B280" s="94"/>
      <c r="C280" s="192"/>
      <c r="D280" s="192"/>
      <c r="E280" s="192"/>
      <c r="F280" s="209"/>
      <c r="G280" s="210">
        <f>SUM(E279:G279)</f>
        <v>3800</v>
      </c>
      <c r="H280" s="225" t="s">
        <v>86</v>
      </c>
      <c r="I280" s="217"/>
      <c r="J280" s="194"/>
      <c r="K280" s="118"/>
    </row>
    <row r="281" spans="2:11" ht="15.75" customHeight="1" x14ac:dyDescent="0.25">
      <c r="B281" s="94"/>
      <c r="C281" s="192"/>
      <c r="D281" s="192"/>
      <c r="E281" s="192"/>
      <c r="F281" s="209"/>
      <c r="G281" s="210"/>
      <c r="H281" s="218"/>
      <c r="I281" s="218"/>
      <c r="J281" s="218"/>
      <c r="K281" s="118"/>
    </row>
    <row r="282" spans="2:11" ht="15" customHeight="1" x14ac:dyDescent="0.25">
      <c r="B282" s="232"/>
      <c r="C282" s="189"/>
      <c r="D282" s="189"/>
      <c r="E282" s="189"/>
      <c r="F282" s="189"/>
      <c r="G282" s="189"/>
      <c r="H282" s="189"/>
      <c r="I282" s="189"/>
      <c r="J282" s="189"/>
      <c r="K282" s="118"/>
    </row>
    <row r="283" spans="2:11" ht="15.75" customHeight="1" x14ac:dyDescent="0.25">
      <c r="B283" s="94"/>
      <c r="C283" s="206" t="s">
        <v>188</v>
      </c>
      <c r="D283" s="206"/>
      <c r="E283" s="206"/>
      <c r="F283" s="206"/>
      <c r="G283" s="206"/>
      <c r="H283" s="206"/>
      <c r="I283" s="192"/>
      <c r="J283" s="192"/>
      <c r="K283" s="118"/>
    </row>
    <row r="284" spans="2:11" ht="15.75" customHeight="1" thickBot="1" x14ac:dyDescent="0.3">
      <c r="B284" s="82"/>
      <c r="C284" s="83"/>
      <c r="D284" s="83"/>
      <c r="E284" s="83"/>
      <c r="F284" s="83"/>
      <c r="G284" s="83"/>
      <c r="H284" s="83"/>
      <c r="I284" s="83"/>
      <c r="J284" s="83"/>
      <c r="K284" s="136"/>
    </row>
    <row r="285" spans="2:11" ht="15.75" customHeight="1" x14ac:dyDescent="0.25">
      <c r="B285" s="2"/>
      <c r="C285" s="2"/>
      <c r="D285" s="2"/>
      <c r="E285" s="2"/>
      <c r="F285" s="2"/>
      <c r="G285" s="2"/>
      <c r="H285" s="2"/>
      <c r="I285" s="2"/>
      <c r="J285" s="2"/>
    </row>
    <row r="286" spans="2:11" ht="15.75" customHeight="1" thickBot="1" x14ac:dyDescent="0.3">
      <c r="B286" s="2"/>
      <c r="C286" s="2"/>
      <c r="D286" s="2"/>
      <c r="E286" s="2"/>
      <c r="F286" s="2"/>
      <c r="G286" s="2"/>
      <c r="H286" s="2"/>
      <c r="I286" s="2"/>
      <c r="J286" s="2"/>
    </row>
    <row r="287" spans="2:11" ht="15.75" customHeight="1" x14ac:dyDescent="0.25">
      <c r="B287" s="39"/>
      <c r="C287" s="40"/>
      <c r="D287" s="40"/>
      <c r="E287" s="40"/>
      <c r="F287" s="40"/>
      <c r="G287" s="41"/>
      <c r="H287" s="2"/>
      <c r="I287" s="2"/>
      <c r="J287" s="2"/>
    </row>
    <row r="288" spans="2:11" ht="15.75" customHeight="1" x14ac:dyDescent="0.25">
      <c r="B288" s="7" t="s">
        <v>64</v>
      </c>
      <c r="C288" s="168" t="s">
        <v>65</v>
      </c>
      <c r="D288" s="149"/>
      <c r="E288" s="149"/>
      <c r="F288" s="149"/>
      <c r="G288" s="42"/>
      <c r="H288" s="2"/>
      <c r="I288" s="2"/>
      <c r="J288" s="2"/>
    </row>
    <row r="289" spans="2:10" ht="15.75" customHeight="1" x14ac:dyDescent="0.25">
      <c r="B289" s="28" t="s">
        <v>3</v>
      </c>
      <c r="C289" s="149"/>
      <c r="D289" s="149"/>
      <c r="E289" s="149"/>
      <c r="F289" s="149"/>
      <c r="G289" s="43"/>
      <c r="H289" s="2"/>
      <c r="I289" s="2"/>
      <c r="J289" s="2"/>
    </row>
    <row r="290" spans="2:10" ht="15.75" customHeight="1" x14ac:dyDescent="0.25">
      <c r="B290" s="28"/>
      <c r="C290" s="2"/>
      <c r="D290" s="2"/>
      <c r="E290" s="2"/>
      <c r="F290" s="2"/>
      <c r="G290" s="43"/>
      <c r="H290" s="2"/>
      <c r="I290" s="2"/>
      <c r="J290" s="2"/>
    </row>
    <row r="291" spans="2:10" ht="15.75" customHeight="1" x14ac:dyDescent="0.25">
      <c r="B291" s="174" t="s">
        <v>66</v>
      </c>
      <c r="C291" s="175"/>
      <c r="D291" s="44" t="s">
        <v>67</v>
      </c>
      <c r="E291" s="2"/>
      <c r="F291" s="2"/>
      <c r="G291" s="8"/>
      <c r="H291" s="2"/>
      <c r="I291" s="2"/>
      <c r="J291" s="2"/>
    </row>
    <row r="292" spans="2:10" ht="15.75" customHeight="1" x14ac:dyDescent="0.25">
      <c r="B292" s="173" t="s">
        <v>68</v>
      </c>
      <c r="C292" s="149"/>
      <c r="D292" s="45">
        <v>3</v>
      </c>
      <c r="E292" s="2"/>
      <c r="F292" s="2"/>
      <c r="G292" s="43"/>
      <c r="H292" s="2"/>
      <c r="I292" s="2"/>
      <c r="J292" s="2"/>
    </row>
    <row r="293" spans="2:10" ht="15.75" customHeight="1" x14ac:dyDescent="0.25">
      <c r="B293" s="171" t="s">
        <v>69</v>
      </c>
      <c r="C293" s="176"/>
      <c r="D293" s="46">
        <v>20</v>
      </c>
      <c r="G293" s="8"/>
      <c r="H293" s="2"/>
      <c r="I293" s="2"/>
      <c r="J293" s="2"/>
    </row>
    <row r="294" spans="2:10" ht="15.75" customHeight="1" x14ac:dyDescent="0.25">
      <c r="B294" s="7"/>
      <c r="G294" s="8"/>
      <c r="H294" s="2"/>
      <c r="I294" s="2"/>
      <c r="J294" s="2"/>
    </row>
    <row r="295" spans="2:10" ht="15.75" customHeight="1" x14ac:dyDescent="0.25">
      <c r="B295" s="7"/>
      <c r="G295" s="8"/>
      <c r="H295" s="2"/>
      <c r="I295" s="2"/>
      <c r="J295" s="2"/>
    </row>
    <row r="296" spans="2:10" ht="15.75" customHeight="1" x14ac:dyDescent="0.25">
      <c r="B296" s="7"/>
      <c r="G296" s="8"/>
      <c r="H296" s="2"/>
      <c r="I296" s="2"/>
      <c r="J296" s="2"/>
    </row>
    <row r="297" spans="2:10" ht="15.75" customHeight="1" x14ac:dyDescent="0.25">
      <c r="B297" s="47" t="s">
        <v>46</v>
      </c>
      <c r="C297" s="177" t="s">
        <v>47</v>
      </c>
      <c r="D297" s="178"/>
      <c r="G297" s="8"/>
      <c r="H297" s="2"/>
      <c r="I297" s="2"/>
      <c r="J297" s="2"/>
    </row>
    <row r="298" spans="2:10" ht="15.75" customHeight="1" x14ac:dyDescent="0.25">
      <c r="B298" s="7"/>
      <c r="G298" s="8"/>
      <c r="H298" s="2"/>
      <c r="I298" s="2"/>
      <c r="J298" s="2"/>
    </row>
    <row r="299" spans="2:10" ht="15.75" customHeight="1" x14ac:dyDescent="0.25">
      <c r="B299" s="7"/>
      <c r="G299" s="8"/>
      <c r="H299" s="2"/>
      <c r="I299" s="2"/>
      <c r="J299" s="2"/>
    </row>
    <row r="300" spans="2:10" ht="15.75" customHeight="1" x14ac:dyDescent="0.25">
      <c r="B300" s="7" t="s">
        <v>70</v>
      </c>
      <c r="G300" s="8"/>
      <c r="H300" s="2"/>
      <c r="I300" s="2"/>
      <c r="J300" s="2"/>
    </row>
    <row r="301" spans="2:10" ht="15.75" customHeight="1" x14ac:dyDescent="0.25">
      <c r="B301" s="174" t="s">
        <v>71</v>
      </c>
      <c r="C301" s="175"/>
      <c r="D301" s="48">
        <v>1.5</v>
      </c>
      <c r="G301" s="8"/>
      <c r="H301" s="2"/>
      <c r="I301" s="2"/>
      <c r="J301" s="2"/>
    </row>
    <row r="302" spans="2:10" ht="15.75" customHeight="1" x14ac:dyDescent="0.25">
      <c r="B302" s="179" t="s">
        <v>72</v>
      </c>
      <c r="C302" s="149"/>
      <c r="D302" s="49">
        <v>1.5</v>
      </c>
      <c r="G302" s="8"/>
      <c r="H302" s="2"/>
      <c r="I302" s="2"/>
      <c r="J302" s="2"/>
    </row>
    <row r="303" spans="2:10" ht="15.75" customHeight="1" x14ac:dyDescent="0.25">
      <c r="B303" s="180" t="s">
        <v>73</v>
      </c>
      <c r="C303" s="176"/>
      <c r="D303" s="46">
        <v>12</v>
      </c>
      <c r="G303" s="8"/>
      <c r="H303" s="2"/>
      <c r="I303" s="2"/>
      <c r="J303" s="2"/>
    </row>
    <row r="304" spans="2:10" ht="15.75" customHeight="1" x14ac:dyDescent="0.25">
      <c r="B304" s="7"/>
      <c r="G304" s="8"/>
      <c r="H304" s="2"/>
      <c r="I304" s="2"/>
      <c r="J304" s="2"/>
    </row>
    <row r="305" spans="2:10" ht="15.75" customHeight="1" x14ac:dyDescent="0.25">
      <c r="B305" s="50" t="s">
        <v>74</v>
      </c>
      <c r="C305" s="51" t="s">
        <v>75</v>
      </c>
      <c r="D305" s="48" t="s">
        <v>76</v>
      </c>
      <c r="G305" s="8"/>
      <c r="H305" s="2"/>
      <c r="I305" s="2"/>
      <c r="J305" s="2"/>
    </row>
    <row r="306" spans="2:10" ht="15.75" customHeight="1" x14ac:dyDescent="0.25">
      <c r="B306" s="7" t="s">
        <v>77</v>
      </c>
      <c r="C306" s="3">
        <v>8</v>
      </c>
      <c r="D306" s="52">
        <v>0.7</v>
      </c>
      <c r="G306" s="8"/>
      <c r="H306" s="2"/>
      <c r="I306" s="2"/>
      <c r="J306" s="2"/>
    </row>
    <row r="307" spans="2:10" ht="15.75" customHeight="1" x14ac:dyDescent="0.25">
      <c r="B307" s="7" t="s">
        <v>78</v>
      </c>
      <c r="C307" s="3">
        <v>6</v>
      </c>
      <c r="D307" s="52">
        <v>1</v>
      </c>
      <c r="G307" s="8"/>
      <c r="H307" s="2"/>
      <c r="I307" s="2"/>
      <c r="J307" s="2"/>
    </row>
    <row r="308" spans="2:10" ht="15.75" customHeight="1" x14ac:dyDescent="0.25">
      <c r="B308" s="53" t="s">
        <v>55</v>
      </c>
      <c r="C308" s="54">
        <v>6</v>
      </c>
      <c r="D308" s="55">
        <v>0.5</v>
      </c>
      <c r="G308" s="8"/>
      <c r="H308" s="2"/>
      <c r="I308" s="2"/>
      <c r="J308" s="2"/>
    </row>
    <row r="309" spans="2:10" ht="15.75" customHeight="1" x14ac:dyDescent="0.25">
      <c r="B309" s="7"/>
      <c r="G309" s="8"/>
      <c r="H309" s="2"/>
      <c r="I309" s="2"/>
      <c r="J309" s="2"/>
    </row>
    <row r="310" spans="2:10" ht="15.75" customHeight="1" x14ac:dyDescent="0.25">
      <c r="B310" s="7"/>
      <c r="G310" s="8"/>
      <c r="H310" s="2"/>
      <c r="I310" s="2"/>
      <c r="J310" s="2"/>
    </row>
    <row r="311" spans="2:10" ht="15.75" customHeight="1" x14ac:dyDescent="0.25">
      <c r="B311" s="7"/>
      <c r="D311" s="148" t="s">
        <v>79</v>
      </c>
      <c r="E311" s="149"/>
      <c r="F311" s="149"/>
      <c r="G311" s="8"/>
      <c r="H311" s="2"/>
      <c r="I311" s="2"/>
      <c r="J311" s="2"/>
    </row>
    <row r="312" spans="2:10" ht="15.75" customHeight="1" x14ac:dyDescent="0.25">
      <c r="B312" s="7"/>
      <c r="G312" s="8"/>
      <c r="H312" s="2"/>
      <c r="I312" s="2"/>
      <c r="J312" s="2"/>
    </row>
    <row r="313" spans="2:10" ht="15.75" customHeight="1" x14ac:dyDescent="0.25">
      <c r="B313" s="7"/>
      <c r="G313" s="8"/>
      <c r="H313" s="2"/>
      <c r="I313" s="2"/>
      <c r="J313" s="2"/>
    </row>
    <row r="314" spans="2:10" ht="15.75" customHeight="1" x14ac:dyDescent="0.25">
      <c r="B314" s="7"/>
      <c r="G314" s="8"/>
      <c r="H314" s="2"/>
      <c r="I314" s="2"/>
      <c r="J314" s="2"/>
    </row>
    <row r="315" spans="2:10" ht="15.75" customHeight="1" x14ac:dyDescent="0.25">
      <c r="B315" s="7"/>
      <c r="D315" s="3" t="s">
        <v>80</v>
      </c>
      <c r="E315" s="3" t="s">
        <v>78</v>
      </c>
      <c r="F315" s="3" t="s">
        <v>81</v>
      </c>
      <c r="G315" s="8"/>
      <c r="H315" s="2"/>
      <c r="I315" s="2"/>
      <c r="J315" s="2"/>
    </row>
    <row r="316" spans="2:10" ht="15.75" customHeight="1" x14ac:dyDescent="0.25">
      <c r="B316" s="181" t="s">
        <v>82</v>
      </c>
      <c r="C316" s="175"/>
      <c r="D316" s="56">
        <f t="shared" ref="D316:F316" si="11">$D$301</f>
        <v>1.5</v>
      </c>
      <c r="E316" s="51">
        <f t="shared" si="11"/>
        <v>1.5</v>
      </c>
      <c r="F316" s="48">
        <f t="shared" si="11"/>
        <v>1.5</v>
      </c>
      <c r="G316" s="8"/>
      <c r="H316" s="2"/>
      <c r="I316" s="2"/>
      <c r="J316" s="2"/>
    </row>
    <row r="317" spans="2:10" ht="15.75" customHeight="1" x14ac:dyDescent="0.25">
      <c r="B317" s="169" t="s">
        <v>73</v>
      </c>
      <c r="C317" s="149"/>
      <c r="D317" s="57">
        <f t="shared" ref="D317:F317" si="12">$D$303</f>
        <v>12</v>
      </c>
      <c r="E317" s="3">
        <f t="shared" si="12"/>
        <v>12</v>
      </c>
      <c r="F317" s="49">
        <f t="shared" si="12"/>
        <v>12</v>
      </c>
      <c r="G317" s="8"/>
      <c r="H317" s="2"/>
      <c r="I317" s="2"/>
      <c r="J317" s="2"/>
    </row>
    <row r="318" spans="2:10" ht="15.75" customHeight="1" x14ac:dyDescent="0.25">
      <c r="B318" s="169" t="s">
        <v>83</v>
      </c>
      <c r="C318" s="149"/>
      <c r="D318" s="57">
        <f>C306</f>
        <v>8</v>
      </c>
      <c r="E318" s="3">
        <f>C307</f>
        <v>6</v>
      </c>
      <c r="F318" s="49">
        <f>C308</f>
        <v>6</v>
      </c>
      <c r="G318" s="8"/>
      <c r="H318" s="2"/>
      <c r="I318" s="2"/>
      <c r="J318" s="2"/>
    </row>
    <row r="319" spans="2:10" ht="15.75" customHeight="1" x14ac:dyDescent="0.25">
      <c r="B319" s="169" t="s">
        <v>84</v>
      </c>
      <c r="C319" s="149"/>
      <c r="D319" s="58">
        <f>D306</f>
        <v>0.7</v>
      </c>
      <c r="E319" s="9">
        <f>D307</f>
        <v>1</v>
      </c>
      <c r="F319" s="52">
        <f>D308</f>
        <v>0.5</v>
      </c>
      <c r="G319" s="8"/>
      <c r="H319" s="2"/>
      <c r="I319" s="2"/>
      <c r="J319" s="2"/>
    </row>
    <row r="320" spans="2:10" ht="15.75" customHeight="1" x14ac:dyDescent="0.25">
      <c r="B320" s="171" t="s">
        <v>85</v>
      </c>
      <c r="C320" s="176"/>
      <c r="D320" s="59">
        <f t="shared" ref="D320:F320" si="13">PRODUCT(D316:D319)</f>
        <v>100.8</v>
      </c>
      <c r="E320" s="60">
        <f t="shared" si="13"/>
        <v>108</v>
      </c>
      <c r="F320" s="61">
        <f t="shared" si="13"/>
        <v>54</v>
      </c>
      <c r="G320" s="8"/>
      <c r="H320" s="2"/>
      <c r="I320" s="2"/>
      <c r="J320" s="2"/>
    </row>
    <row r="321" spans="2:10" ht="15.75" customHeight="1" x14ac:dyDescent="0.25">
      <c r="B321" s="173" t="s">
        <v>86</v>
      </c>
      <c r="C321" s="149"/>
      <c r="F321" s="62">
        <f>ROUND(SUM(D320:F320),0)</f>
        <v>263</v>
      </c>
      <c r="G321" s="8"/>
      <c r="H321" s="2"/>
      <c r="I321" s="2"/>
      <c r="J321" s="2"/>
    </row>
    <row r="322" spans="2:10" ht="15.75" customHeight="1" x14ac:dyDescent="0.25">
      <c r="B322" s="7"/>
      <c r="G322" s="8"/>
      <c r="H322" s="2"/>
      <c r="I322" s="2"/>
      <c r="J322" s="2"/>
    </row>
    <row r="323" spans="2:10" ht="15.75" customHeight="1" x14ac:dyDescent="0.25">
      <c r="B323" s="7"/>
      <c r="C323" s="63" t="s">
        <v>87</v>
      </c>
      <c r="D323" s="63"/>
      <c r="E323" s="63"/>
      <c r="F323" s="63"/>
      <c r="G323" s="42"/>
      <c r="H323" s="2"/>
      <c r="I323" s="2"/>
      <c r="J323" s="2"/>
    </row>
    <row r="324" spans="2:10" ht="15.75" customHeight="1" x14ac:dyDescent="0.25">
      <c r="B324" s="12"/>
      <c r="C324" s="13"/>
      <c r="D324" s="13"/>
      <c r="E324" s="13"/>
      <c r="F324" s="13"/>
      <c r="G324" s="16"/>
      <c r="H324" s="2"/>
      <c r="I324" s="2"/>
      <c r="J324" s="2"/>
    </row>
    <row r="325" spans="2:10" ht="15.75" customHeight="1" x14ac:dyDescent="0.25">
      <c r="H325" s="2"/>
      <c r="I325" s="2"/>
      <c r="J325" s="2"/>
    </row>
    <row r="326" spans="2:10" ht="15.75" customHeight="1" x14ac:dyDescent="0.25">
      <c r="H326" s="2"/>
      <c r="I326" s="2"/>
      <c r="J326" s="2"/>
    </row>
    <row r="327" spans="2:10" ht="17.25" customHeight="1" x14ac:dyDescent="0.25">
      <c r="H327" s="2"/>
      <c r="I327" s="2"/>
      <c r="J327" s="2"/>
    </row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  <row r="1211" ht="15.75" customHeight="1" x14ac:dyDescent="0.25"/>
    <row r="1212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  <row r="1225" ht="15.75" customHeight="1" x14ac:dyDescent="0.25"/>
    <row r="1226" ht="15.75" customHeight="1" x14ac:dyDescent="0.25"/>
    <row r="1227" ht="15.75" customHeight="1" x14ac:dyDescent="0.25"/>
    <row r="1228" ht="15.75" customHeight="1" x14ac:dyDescent="0.25"/>
    <row r="1229" ht="15.75" customHeight="1" x14ac:dyDescent="0.25"/>
    <row r="1230" ht="15.75" customHeight="1" x14ac:dyDescent="0.25"/>
    <row r="1231" ht="15.75" customHeight="1" x14ac:dyDescent="0.25"/>
    <row r="1232" ht="15.75" customHeight="1" x14ac:dyDescent="0.25"/>
    <row r="1233" ht="15.75" customHeight="1" x14ac:dyDescent="0.25"/>
    <row r="1234" ht="15.75" customHeight="1" x14ac:dyDescent="0.25"/>
    <row r="1235" ht="15.75" customHeight="1" x14ac:dyDescent="0.25"/>
    <row r="1236" ht="15.75" customHeight="1" x14ac:dyDescent="0.25"/>
    <row r="1237" ht="15.75" customHeight="1" x14ac:dyDescent="0.25"/>
    <row r="1238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5.75" customHeight="1" x14ac:dyDescent="0.25"/>
    <row r="1243" ht="15.75" customHeight="1" x14ac:dyDescent="0.25"/>
    <row r="1244" ht="15.75" customHeight="1" x14ac:dyDescent="0.25"/>
    <row r="1245" ht="15.75" customHeight="1" x14ac:dyDescent="0.25"/>
    <row r="1246" ht="15.75" customHeight="1" x14ac:dyDescent="0.25"/>
    <row r="1247" ht="15.75" customHeight="1" x14ac:dyDescent="0.25"/>
    <row r="1248" ht="15.75" customHeight="1" x14ac:dyDescent="0.25"/>
    <row r="1249" ht="15.75" customHeight="1" x14ac:dyDescent="0.25"/>
    <row r="1250" ht="15.75" customHeight="1" x14ac:dyDescent="0.25"/>
    <row r="1251" ht="15.75" customHeight="1" x14ac:dyDescent="0.25"/>
  </sheetData>
  <mergeCells count="86">
    <mergeCell ref="P247:V252"/>
    <mergeCell ref="C253:H254"/>
    <mergeCell ref="C283:H283"/>
    <mergeCell ref="B255:C255"/>
    <mergeCell ref="B256:C256"/>
    <mergeCell ref="B257:C257"/>
    <mergeCell ref="C261:D261"/>
    <mergeCell ref="B265:C265"/>
    <mergeCell ref="B266:C266"/>
    <mergeCell ref="H273:J273"/>
    <mergeCell ref="B1:B2"/>
    <mergeCell ref="C1:J2"/>
    <mergeCell ref="C37:H38"/>
    <mergeCell ref="B52:D52"/>
    <mergeCell ref="C64:I64"/>
    <mergeCell ref="B23:D23"/>
    <mergeCell ref="B24:D24"/>
    <mergeCell ref="B25:D25"/>
    <mergeCell ref="C288:F289"/>
    <mergeCell ref="B291:C291"/>
    <mergeCell ref="B292:C292"/>
    <mergeCell ref="B293:C293"/>
    <mergeCell ref="C297:D297"/>
    <mergeCell ref="B301:C301"/>
    <mergeCell ref="B302:C302"/>
    <mergeCell ref="B303:C303"/>
    <mergeCell ref="D311:F311"/>
    <mergeCell ref="B316:C316"/>
    <mergeCell ref="B317:C317"/>
    <mergeCell ref="B318:C318"/>
    <mergeCell ref="B319:C319"/>
    <mergeCell ref="B320:C320"/>
    <mergeCell ref="B321:C321"/>
    <mergeCell ref="C5:H6"/>
    <mergeCell ref="C32:I32"/>
    <mergeCell ref="B184:C184"/>
    <mergeCell ref="B185:C185"/>
    <mergeCell ref="B186:C186"/>
    <mergeCell ref="B156:C156"/>
    <mergeCell ref="B157:C157"/>
    <mergeCell ref="B158:C158"/>
    <mergeCell ref="C162:D162"/>
    <mergeCell ref="B166:C166"/>
    <mergeCell ref="B167:C167"/>
    <mergeCell ref="D176:F176"/>
    <mergeCell ref="C153:F154"/>
    <mergeCell ref="B168:C168"/>
    <mergeCell ref="B181:C181"/>
    <mergeCell ref="B182:C182"/>
    <mergeCell ref="C69:H70"/>
    <mergeCell ref="B79:C79"/>
    <mergeCell ref="B80:C80"/>
    <mergeCell ref="B81:C81"/>
    <mergeCell ref="C188:F188"/>
    <mergeCell ref="B183:C183"/>
    <mergeCell ref="L102:M102"/>
    <mergeCell ref="L103:M103"/>
    <mergeCell ref="K92:L92"/>
    <mergeCell ref="C106:G106"/>
    <mergeCell ref="C111:H112"/>
    <mergeCell ref="L95:M95"/>
    <mergeCell ref="L96:M96"/>
    <mergeCell ref="L97:M97"/>
    <mergeCell ref="L99:M99"/>
    <mergeCell ref="L100:M100"/>
    <mergeCell ref="B121:C121"/>
    <mergeCell ref="B122:C122"/>
    <mergeCell ref="B123:C123"/>
    <mergeCell ref="K134:L134"/>
    <mergeCell ref="L137:M137"/>
    <mergeCell ref="C248:H248"/>
    <mergeCell ref="O204:U209"/>
    <mergeCell ref="S127:Y132"/>
    <mergeCell ref="S85:Y90"/>
    <mergeCell ref="C223:H224"/>
    <mergeCell ref="B233:C233"/>
    <mergeCell ref="C193:H194"/>
    <mergeCell ref="B203:C203"/>
    <mergeCell ref="C218:H218"/>
    <mergeCell ref="L145:M145"/>
    <mergeCell ref="C148:G148"/>
    <mergeCell ref="L138:M138"/>
    <mergeCell ref="L139:M139"/>
    <mergeCell ref="L141:M141"/>
    <mergeCell ref="L142:M142"/>
    <mergeCell ref="L144:M14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approch.</vt:lpstr>
      <vt:lpstr>Guesstimante Questions.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PETVILLE</cp:lastModifiedBy>
  <dcterms:created xsi:type="dcterms:W3CDTF">2023-08-12T17:02:53Z</dcterms:created>
  <dcterms:modified xsi:type="dcterms:W3CDTF">2023-08-15T14:48:47Z</dcterms:modified>
</cp:coreProperties>
</file>