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esstimante Questions." sheetId="1" r:id="rId4"/>
  </sheets>
  <definedNames/>
  <calcPr/>
  <extLst>
    <ext uri="GoogleSheetsCustomDataVersion2">
      <go:sheetsCustomData xmlns:go="http://customooxmlschemas.google.com/" r:id="rId5" roundtripDataChecksum="J9NEqxYZ1pIBjoGJS+d9EPHbb+hNdWOuLYNOeSDd3BE="/>
    </ext>
  </extLst>
</workbook>
</file>

<file path=xl/sharedStrings.xml><?xml version="1.0" encoding="utf-8"?>
<sst xmlns="http://schemas.openxmlformats.org/spreadsheetml/2006/main" count="233" uniqueCount="172">
  <si>
    <t>Guesstimates</t>
  </si>
  <si>
    <t>Q1.</t>
  </si>
  <si>
    <t>What is the no of windows present in your city?</t>
  </si>
  <si>
    <t>Ans.</t>
  </si>
  <si>
    <t xml:space="preserve">Given </t>
  </si>
  <si>
    <t xml:space="preserve">My City </t>
  </si>
  <si>
    <t xml:space="preserve">Mumbai  </t>
  </si>
  <si>
    <t>Households (m)</t>
  </si>
  <si>
    <t xml:space="preserve">Approach </t>
  </si>
  <si>
    <t xml:space="preserve">Bottle neck </t>
  </si>
  <si>
    <t>Index</t>
  </si>
  <si>
    <t xml:space="preserve">Households </t>
  </si>
  <si>
    <t>BPL</t>
  </si>
  <si>
    <t xml:space="preserve">Below povery line </t>
  </si>
  <si>
    <t>LMC</t>
  </si>
  <si>
    <t xml:space="preserve">Lower middle class </t>
  </si>
  <si>
    <t>MC</t>
  </si>
  <si>
    <t>UMC</t>
  </si>
  <si>
    <t xml:space="preserve">SR </t>
  </si>
  <si>
    <t xml:space="preserve">Segmentation </t>
  </si>
  <si>
    <t>Middle class</t>
  </si>
  <si>
    <t xml:space="preserve">% households </t>
  </si>
  <si>
    <t xml:space="preserve">Upper middle class </t>
  </si>
  <si>
    <t xml:space="preserve">No of Households </t>
  </si>
  <si>
    <t xml:space="preserve">Super rich </t>
  </si>
  <si>
    <t xml:space="preserve">BHk of house </t>
  </si>
  <si>
    <t xml:space="preserve">Window per Pusehold </t>
  </si>
  <si>
    <t xml:space="preserve">Assumptions </t>
  </si>
  <si>
    <t xml:space="preserve">No of window 
per category </t>
  </si>
  <si>
    <t xml:space="preserve">Each bedroom will have attached bathroom </t>
  </si>
  <si>
    <t xml:space="preserve">Total no of windows </t>
  </si>
  <si>
    <t xml:space="preserve">Each room &amp; bathroom will have a bathroom </t>
  </si>
  <si>
    <t>BPL people can afford a single room.</t>
  </si>
  <si>
    <t>The total estimated number of  windows in my city; Mumbai would be 32500000</t>
  </si>
  <si>
    <t>Q2.</t>
  </si>
  <si>
    <t>What is the no of Buildings in your city?</t>
  </si>
  <si>
    <t xml:space="preserve">Mumbai </t>
  </si>
  <si>
    <t>Area (Sq Km)</t>
  </si>
  <si>
    <t>Area (sq meter )</t>
  </si>
  <si>
    <t>Non Occupied (% &amp; sq m)</t>
  </si>
  <si>
    <t xml:space="preserve">Occupied (% &amp; sq m) </t>
  </si>
  <si>
    <t xml:space="preserve">Parks, Road, Open area, Slum </t>
  </si>
  <si>
    <t xml:space="preserve">Building Sizes </t>
  </si>
  <si>
    <t>Very small</t>
  </si>
  <si>
    <t>Small</t>
  </si>
  <si>
    <t xml:space="preserve">Medium </t>
  </si>
  <si>
    <t xml:space="preserve">Large </t>
  </si>
  <si>
    <t xml:space="preserve">Very Large </t>
  </si>
  <si>
    <t>% area used (assumed)</t>
  </si>
  <si>
    <t xml:space="preserve">sq m area used </t>
  </si>
  <si>
    <t xml:space="preserve">area per building (sq m) </t>
  </si>
  <si>
    <t xml:space="preserve">No of biuldings </t>
  </si>
  <si>
    <t xml:space="preserve">Total no of Buildings </t>
  </si>
  <si>
    <t>Total no buildings in my city; Mumbai would be around 874800.</t>
  </si>
  <si>
    <t>Q3.</t>
  </si>
  <si>
    <t>Number of students in a school?</t>
  </si>
  <si>
    <t>Country</t>
  </si>
  <si>
    <t xml:space="preserve">India </t>
  </si>
  <si>
    <t xml:space="preserve">Population </t>
  </si>
  <si>
    <t>Household</t>
  </si>
  <si>
    <t xml:space="preserve">No of schools in India </t>
  </si>
  <si>
    <t>Till which class (non working population)</t>
  </si>
  <si>
    <t xml:space="preserve">That 70% of young children go to school </t>
  </si>
  <si>
    <t xml:space="preserve">Working </t>
  </si>
  <si>
    <t xml:space="preserve">Non Working </t>
  </si>
  <si>
    <t xml:space="preserve">Old age </t>
  </si>
  <si>
    <t xml:space="preserve">Young age </t>
  </si>
  <si>
    <t xml:space="preserve">% work and study </t>
  </si>
  <si>
    <t xml:space="preserve">Infant </t>
  </si>
  <si>
    <t xml:space="preserve">Teenage </t>
  </si>
  <si>
    <t>No of Schools</t>
  </si>
  <si>
    <t>Students per school</t>
  </si>
  <si>
    <t>Don’t go to school (BPL, drop)</t>
  </si>
  <si>
    <t xml:space="preserve">School going </t>
  </si>
  <si>
    <t xml:space="preserve">No of schools </t>
  </si>
  <si>
    <t xml:space="preserve">students per school </t>
  </si>
  <si>
    <t xml:space="preserve">Total </t>
  </si>
  <si>
    <t>The total estimated number of  students in a school is 414</t>
  </si>
  <si>
    <t>Q4.</t>
  </si>
  <si>
    <t>What is no of Burgers sold in your city?</t>
  </si>
  <si>
    <t xml:space="preserve">Clarification questions </t>
  </si>
  <si>
    <t>Ans</t>
  </si>
  <si>
    <t xml:space="preserve">Duration </t>
  </si>
  <si>
    <t>1 day</t>
  </si>
  <si>
    <t>Which outlet out of 10.</t>
  </si>
  <si>
    <t>All 10</t>
  </si>
  <si>
    <t xml:space="preserve">Type </t>
  </si>
  <si>
    <t xml:space="preserve">No of Outlets </t>
  </si>
  <si>
    <t xml:space="preserve">Hourly burger serving Capacity </t>
  </si>
  <si>
    <t>Operational hours</t>
  </si>
  <si>
    <t xml:space="preserve">During </t>
  </si>
  <si>
    <t>No of Hr</t>
  </si>
  <si>
    <t>% Efficient</t>
  </si>
  <si>
    <t xml:space="preserve">Morning </t>
  </si>
  <si>
    <t xml:space="preserve">afternoon </t>
  </si>
  <si>
    <t xml:space="preserve">Evening </t>
  </si>
  <si>
    <t xml:space="preserve">Burgurs sold </t>
  </si>
  <si>
    <t xml:space="preserve">Afternoon </t>
  </si>
  <si>
    <t xml:space="preserve">No of outlets </t>
  </si>
  <si>
    <t xml:space="preserve">Hourly Burger serving capacity </t>
  </si>
  <si>
    <t xml:space="preserve">Operational hour </t>
  </si>
  <si>
    <t xml:space="preserve">% Efficiency </t>
  </si>
  <si>
    <t xml:space="preserve">No of burgers sold </t>
  </si>
  <si>
    <t>Total Burgers sold in my city; Delhi  would be 1116.</t>
  </si>
  <si>
    <t>Approach 2</t>
  </si>
  <si>
    <t>Q5.</t>
  </si>
  <si>
    <t>Number of Iphones sold in my city?</t>
  </si>
  <si>
    <t xml:space="preserve">City </t>
  </si>
  <si>
    <t xml:space="preserve">High income people Buy Iphone </t>
  </si>
  <si>
    <t>Some I phone users may switch to android.</t>
  </si>
  <si>
    <t>Income &gt; 500000</t>
  </si>
  <si>
    <t xml:space="preserve">Android </t>
  </si>
  <si>
    <t xml:space="preserve"> android users </t>
  </si>
  <si>
    <t xml:space="preserve">Android Users </t>
  </si>
  <si>
    <t xml:space="preserve">Buy new Iphone </t>
  </si>
  <si>
    <t xml:space="preserve">Switch to Iphone </t>
  </si>
  <si>
    <t>Total</t>
  </si>
  <si>
    <t>The total estimated number of Iphones sold in Mumbai would be 2900000</t>
  </si>
  <si>
    <t>Q6.</t>
  </si>
  <si>
    <t>Number of people who upload videos on instagram?</t>
  </si>
  <si>
    <t xml:space="preserve">1.4 billion </t>
  </si>
  <si>
    <t xml:space="preserve">Indian Population </t>
  </si>
  <si>
    <t>1.4 Billion</t>
  </si>
  <si>
    <t xml:space="preserve">Smartphone users </t>
  </si>
  <si>
    <t xml:space="preserve">Area </t>
  </si>
  <si>
    <t xml:space="preserve">Rural Population </t>
  </si>
  <si>
    <t>Urban population</t>
  </si>
  <si>
    <t>Internet access</t>
  </si>
  <si>
    <t xml:space="preserve">Instagram users </t>
  </si>
  <si>
    <t xml:space="preserve">Instagram Users </t>
  </si>
  <si>
    <t xml:space="preserve">Upload videos </t>
  </si>
  <si>
    <t xml:space="preserve">Upload Videos </t>
  </si>
  <si>
    <t>The total estimated number of people who upload videos on instagram are 82080000.</t>
  </si>
  <si>
    <t>Q7.</t>
  </si>
  <si>
    <t>Number of people who would watch cricket world cup 2023?</t>
  </si>
  <si>
    <t xml:space="preserve">Clarification  questions </t>
  </si>
  <si>
    <t xml:space="preserve">By visiting stadium </t>
  </si>
  <si>
    <t>yes</t>
  </si>
  <si>
    <t>Is match at 1 stadium?</t>
  </si>
  <si>
    <t xml:space="preserve">Yes </t>
  </si>
  <si>
    <t xml:space="preserve">no of stadiums functional </t>
  </si>
  <si>
    <t xml:space="preserve">Seating capacity of stadium  </t>
  </si>
  <si>
    <t xml:space="preserve">Group Stage </t>
  </si>
  <si>
    <t>Knockout stage</t>
  </si>
  <si>
    <t>Total seats</t>
  </si>
  <si>
    <t>VIP</t>
  </si>
  <si>
    <t xml:space="preserve">Premium </t>
  </si>
  <si>
    <t>Economical</t>
  </si>
  <si>
    <t xml:space="preserve">Category </t>
  </si>
  <si>
    <t xml:space="preserve">% alloted </t>
  </si>
  <si>
    <t xml:space="preserve">seats alloted </t>
  </si>
  <si>
    <t xml:space="preserve">Attendence </t>
  </si>
  <si>
    <t xml:space="preserve">seats utilised </t>
  </si>
  <si>
    <t xml:space="preserve">Sum </t>
  </si>
  <si>
    <t xml:space="preserve">Total watchers </t>
  </si>
  <si>
    <t>The total estimated number of people who watch cricket world cup 2023 is 6800</t>
  </si>
  <si>
    <t>Q8.</t>
  </si>
  <si>
    <t>Number of flights take off from Delhi airport?</t>
  </si>
  <si>
    <t>No of runways</t>
  </si>
  <si>
    <t xml:space="preserve">Operational  hours </t>
  </si>
  <si>
    <t>Runway used to take off</t>
  </si>
  <si>
    <t>Runway used to land</t>
  </si>
  <si>
    <t xml:space="preserve">Runways hourly  take off capacity </t>
  </si>
  <si>
    <t>Efficient</t>
  </si>
  <si>
    <t>% Efficiency</t>
  </si>
  <si>
    <t>High</t>
  </si>
  <si>
    <t>Super</t>
  </si>
  <si>
    <t xml:space="preserve">Efficiency </t>
  </si>
  <si>
    <t xml:space="preserve">High </t>
  </si>
  <si>
    <t>medium</t>
  </si>
  <si>
    <t xml:space="preserve">No of runways </t>
  </si>
  <si>
    <t>263 flights take off from Delhi airport.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</si>
</sst>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3">
    <font>
      <sz val="11.0"/>
      <color theme="1"/>
      <name val="Calibri"/>
      <scheme val="minor"/>
    </font>
    <font>
      <sz val="11.0"/>
      <color theme="1"/>
      <name val="Calibri"/>
    </font>
    <font>
      <b/>
      <i/>
      <sz val="24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b/>
      <sz val="11.0"/>
      <color rgb="FF7030A0"/>
      <name val="Calibri"/>
    </font>
    <font>
      <sz val="11.0"/>
      <color rgb="FF7030A0"/>
      <name val="Calibri"/>
    </font>
    <font/>
    <font>
      <sz val="36.0"/>
      <color rgb="FFFF0000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rgb="FF00B050"/>
      <name val="Calibri"/>
    </font>
    <font>
      <sz val="11.0"/>
      <color rgb="FF00206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4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left"/>
    </xf>
    <xf borderId="2" fillId="0" fontId="1" numFmtId="0" xfId="0" applyAlignment="1" applyBorder="1" applyFont="1">
      <alignment horizontal="left"/>
    </xf>
    <xf borderId="3" fillId="0" fontId="1" numFmtId="0" xfId="0" applyBorder="1" applyFont="1"/>
    <xf borderId="4" fillId="0" fontId="1" numFmtId="0" xfId="0" applyAlignment="1" applyBorder="1" applyFont="1">
      <alignment horizontal="left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left"/>
    </xf>
    <xf borderId="5" fillId="0" fontId="1" numFmtId="0" xfId="0" applyBorder="1" applyFont="1"/>
    <xf borderId="0" fillId="0" fontId="3" numFmtId="0" xfId="0" applyAlignment="1" applyFont="1">
      <alignment horizontal="left"/>
    </xf>
    <xf borderId="6" fillId="0" fontId="1" numFmtId="0" xfId="0" applyAlignment="1" applyBorder="1" applyFont="1">
      <alignment horizontal="left"/>
    </xf>
    <xf borderId="7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4" fillId="0" fontId="1" numFmtId="0" xfId="0" applyBorder="1" applyFont="1"/>
    <xf borderId="10" fillId="0" fontId="1" numFmtId="0" xfId="0" applyAlignment="1" applyBorder="1" applyFont="1">
      <alignment horizontal="left"/>
    </xf>
    <xf borderId="11" fillId="0" fontId="1" numFmtId="0" xfId="0" applyAlignment="1" applyBorder="1" applyFont="1">
      <alignment horizontal="left"/>
    </xf>
    <xf borderId="4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5" fillId="0" fontId="1" numFmtId="0" xfId="0" applyAlignment="1" applyBorder="1" applyFont="1">
      <alignment horizontal="left"/>
    </xf>
    <xf borderId="1" fillId="0" fontId="1" numFmtId="0" xfId="0" applyBorder="1" applyFont="1"/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12" fillId="0" fontId="1" numFmtId="0" xfId="0" applyBorder="1" applyFont="1"/>
    <xf borderId="13" fillId="0" fontId="1" numFmtId="0" xfId="0" applyBorder="1" applyFont="1"/>
    <xf borderId="14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center" vertical="center"/>
    </xf>
    <xf borderId="0" fillId="0" fontId="1" numFmtId="0" xfId="0" applyFont="1"/>
    <xf borderId="12" fillId="0" fontId="1" numFmtId="2" xfId="0" applyAlignment="1" applyBorder="1" applyFont="1" applyNumberFormat="1">
      <alignment horizontal="center" vertical="center"/>
    </xf>
    <xf borderId="13" fillId="0" fontId="1" numFmtId="2" xfId="0" applyAlignment="1" applyBorder="1" applyFont="1" applyNumberFormat="1">
      <alignment horizontal="center" vertical="center"/>
    </xf>
    <xf borderId="20" fillId="0" fontId="1" numFmtId="2" xfId="0" applyAlignment="1" applyBorder="1" applyFont="1" applyNumberFormat="1">
      <alignment horizontal="center" vertical="center"/>
    </xf>
    <xf borderId="12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20" fillId="0" fontId="1" numFmtId="0" xfId="0" applyAlignment="1" applyBorder="1" applyFont="1">
      <alignment horizontal="center" vertical="center"/>
    </xf>
    <xf borderId="0" fillId="0" fontId="1" numFmtId="0" xfId="0" applyAlignment="1" applyFont="1">
      <alignment shrinkToFit="0" wrapText="1"/>
    </xf>
    <xf borderId="5" fillId="0" fontId="1" numFmtId="0" xfId="0" applyAlignment="1" applyBorder="1" applyFont="1">
      <alignment shrinkToFit="0" wrapText="1"/>
    </xf>
    <xf borderId="21" fillId="0" fontId="4" numFmtId="0" xfId="0" applyAlignment="1" applyBorder="1" applyFont="1">
      <alignment horizontal="center" vertical="center"/>
    </xf>
    <xf borderId="22" fillId="0" fontId="4" numFmtId="0" xfId="0" applyAlignment="1" applyBorder="1" applyFont="1">
      <alignment horizontal="center" vertical="center"/>
    </xf>
    <xf borderId="23" fillId="0" fontId="4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left"/>
    </xf>
    <xf borderId="16" fillId="0" fontId="1" numFmtId="0" xfId="0" applyBorder="1" applyFont="1"/>
    <xf borderId="24" fillId="0" fontId="1" numFmtId="0" xfId="0" applyAlignment="1" applyBorder="1" applyFont="1">
      <alignment horizontal="center"/>
    </xf>
    <xf borderId="25" fillId="0" fontId="1" numFmtId="2" xfId="0" applyAlignment="1" applyBorder="1" applyFont="1" applyNumberFormat="1">
      <alignment horizontal="center"/>
    </xf>
    <xf borderId="26" fillId="0" fontId="1" numFmtId="0" xfId="0" applyAlignment="1" applyBorder="1" applyFont="1">
      <alignment horizontal="center"/>
    </xf>
    <xf borderId="13" fillId="0" fontId="1" numFmtId="2" xfId="0" applyAlignment="1" applyBorder="1" applyFont="1" applyNumberFormat="1">
      <alignment horizontal="left"/>
    </xf>
    <xf borderId="13" fillId="0" fontId="1" numFmtId="1" xfId="0" applyAlignment="1" applyBorder="1" applyFont="1" applyNumberFormat="1">
      <alignment horizontal="left"/>
    </xf>
    <xf borderId="13" fillId="0" fontId="1" numFmtId="0" xfId="0" applyAlignment="1" applyBorder="1" applyFont="1">
      <alignment horizontal="left"/>
    </xf>
    <xf borderId="14" fillId="0" fontId="6" numFmtId="0" xfId="0" applyAlignment="1" applyBorder="1" applyFont="1">
      <alignment horizontal="left"/>
    </xf>
    <xf borderId="15" fillId="0" fontId="6" numFmtId="0" xfId="0" applyAlignment="1" applyBorder="1" applyFont="1">
      <alignment horizontal="left"/>
    </xf>
    <xf borderId="16" fillId="0" fontId="6" numFmtId="0" xfId="0" applyAlignment="1" applyBorder="1" applyFont="1">
      <alignment horizontal="left"/>
    </xf>
    <xf borderId="12" fillId="0" fontId="1" numFmtId="0" xfId="0" applyAlignment="1" applyBorder="1" applyFont="1">
      <alignment horizontal="left"/>
    </xf>
    <xf borderId="27" fillId="0" fontId="1" numFmtId="0" xfId="0" applyAlignment="1" applyBorder="1" applyFont="1">
      <alignment horizontal="center" vertical="center"/>
    </xf>
    <xf borderId="28" fillId="0" fontId="1" numFmtId="0" xfId="0" applyAlignment="1" applyBorder="1" applyFont="1">
      <alignment horizontal="center" vertical="center"/>
    </xf>
    <xf borderId="11" fillId="0" fontId="7" numFmtId="0" xfId="0" applyBorder="1" applyFont="1"/>
    <xf borderId="24" fillId="0" fontId="1" numFmtId="0" xfId="0" applyAlignment="1" applyBorder="1" applyFon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25" fillId="0" fontId="1" numFmtId="2" xfId="0" applyAlignment="1" applyBorder="1" applyFont="1" applyNumberFormat="1">
      <alignment horizontal="center" vertical="center"/>
    </xf>
    <xf borderId="26" fillId="0" fontId="1" numFmtId="0" xfId="0" applyAlignment="1" applyBorder="1" applyFont="1">
      <alignment horizontal="center" vertical="center"/>
    </xf>
    <xf borderId="0" fillId="0" fontId="8" numFmtId="0" xfId="0" applyFont="1"/>
    <xf borderId="25" fillId="0" fontId="1" numFmtId="0" xfId="0" applyAlignment="1" applyBorder="1" applyFon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24" fillId="0" fontId="1" numFmtId="1" xfId="0" applyAlignment="1" applyBorder="1" applyFont="1" applyNumberFormat="1">
      <alignment horizontal="center" vertical="center"/>
    </xf>
    <xf borderId="29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24" fillId="0" fontId="1" numFmtId="2" xfId="0" applyAlignment="1" applyBorder="1" applyFont="1" applyNumberFormat="1">
      <alignment horizontal="center" vertical="center"/>
    </xf>
    <xf borderId="30" fillId="0" fontId="1" numFmtId="2" xfId="0" applyAlignment="1" applyBorder="1" applyFont="1" applyNumberFormat="1">
      <alignment horizontal="center" vertical="center"/>
    </xf>
    <xf borderId="31" fillId="0" fontId="7" numFmtId="0" xfId="0" applyBorder="1" applyFont="1"/>
    <xf borderId="26" fillId="0" fontId="1" numFmtId="1" xfId="0" applyAlignment="1" applyBorder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32" fillId="2" fontId="1" numFmtId="0" xfId="0" applyAlignment="1" applyBorder="1" applyFill="1" applyFont="1">
      <alignment horizontal="center" vertical="center"/>
    </xf>
    <xf borderId="33" fillId="0" fontId="1" numFmtId="0" xfId="0" applyAlignment="1" applyBorder="1" applyFont="1">
      <alignment horizontal="center" vertical="center"/>
    </xf>
    <xf borderId="9" fillId="0" fontId="7" numFmtId="0" xfId="0" applyBorder="1" applyFont="1"/>
    <xf borderId="0" fillId="0" fontId="5" numFmtId="0" xfId="0" applyAlignment="1" applyFont="1">
      <alignment horizontal="center" vertical="center"/>
    </xf>
    <xf borderId="34" fillId="2" fontId="1" numFmtId="0" xfId="0" applyAlignment="1" applyBorder="1" applyFont="1">
      <alignment horizontal="center" vertical="center"/>
    </xf>
    <xf borderId="7" fillId="0" fontId="7" numFmtId="0" xfId="0" applyBorder="1" applyFont="1"/>
    <xf borderId="30" fillId="0" fontId="1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35" fillId="0" fontId="3" numFmtId="0" xfId="0" applyAlignment="1" applyBorder="1" applyFont="1">
      <alignment horizontal="center" vertical="center"/>
    </xf>
    <xf borderId="15" fillId="0" fontId="1" numFmtId="0" xfId="0" applyBorder="1" applyFont="1"/>
    <xf borderId="1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5" fillId="0" fontId="3" numFmtId="0" xfId="0" applyBorder="1" applyFont="1"/>
    <xf borderId="0" fillId="0" fontId="3" numFmtId="0" xfId="0" applyFont="1"/>
    <xf borderId="5" fillId="0" fontId="1" numFmtId="0" xfId="0" applyAlignment="1" applyBorder="1" applyFont="1">
      <alignment horizontal="center"/>
    </xf>
    <xf borderId="36" fillId="0" fontId="7" numFmtId="0" xfId="0" applyBorder="1" applyFont="1"/>
    <xf borderId="31" fillId="0" fontId="1" numFmtId="0" xfId="0" applyAlignment="1" applyBorder="1" applyFont="1">
      <alignment horizontal="left"/>
    </xf>
    <xf borderId="37" fillId="0" fontId="7" numFmtId="0" xfId="0" applyBorder="1" applyFont="1"/>
    <xf borderId="38" fillId="0" fontId="1" numFmtId="0" xfId="0" applyAlignment="1" applyBorder="1" applyFont="1">
      <alignment horizontal="left"/>
    </xf>
    <xf borderId="36" fillId="0" fontId="1" numFmtId="0" xfId="0" applyAlignment="1" applyBorder="1" applyFont="1">
      <alignment horizontal="left"/>
    </xf>
    <xf borderId="31" fillId="0" fontId="1" numFmtId="2" xfId="0" applyAlignment="1" applyBorder="1" applyFont="1" applyNumberFormat="1">
      <alignment horizontal="left"/>
    </xf>
    <xf borderId="37" fillId="0" fontId="1" numFmtId="0" xfId="0" applyAlignment="1" applyBorder="1" applyFont="1">
      <alignment horizontal="left"/>
    </xf>
    <xf borderId="9" fillId="0" fontId="1" numFmtId="2" xfId="0" applyAlignment="1" applyBorder="1" applyFont="1" applyNumberFormat="1">
      <alignment horizontal="left"/>
    </xf>
    <xf borderId="13" fillId="0" fontId="1" numFmtId="0" xfId="0" applyAlignment="1" applyBorder="1" applyFont="1">
      <alignment horizontal="center"/>
    </xf>
    <xf borderId="6" fillId="0" fontId="1" numFmtId="0" xfId="0" applyBorder="1" applyFont="1"/>
    <xf borderId="29" fillId="0" fontId="1" numFmtId="0" xfId="0" applyAlignment="1" applyBorder="1" applyFont="1">
      <alignment horizontal="center"/>
    </xf>
    <xf borderId="3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30" fillId="0" fontId="1" numFmtId="0" xfId="0" applyAlignment="1" applyBorder="1" applyFont="1">
      <alignment horizontal="center"/>
    </xf>
    <xf borderId="31" fillId="0" fontId="1" numFmtId="0" xfId="0" applyAlignment="1" applyBorder="1" applyFont="1">
      <alignment horizontal="center"/>
    </xf>
    <xf borderId="30" fillId="0" fontId="1" numFmtId="2" xfId="0" applyAlignment="1" applyBorder="1" applyFont="1" applyNumberFormat="1">
      <alignment horizontal="center"/>
    </xf>
    <xf borderId="0" fillId="0" fontId="1" numFmtId="2" xfId="0" applyAlignment="1" applyFont="1" applyNumberFormat="1">
      <alignment horizontal="center"/>
    </xf>
    <xf borderId="31" fillId="0" fontId="1" numFmtId="2" xfId="0" applyAlignment="1" applyBorder="1" applyFont="1" applyNumberFormat="1">
      <alignment horizontal="center"/>
    </xf>
    <xf borderId="33" fillId="0" fontId="6" numFmtId="0" xfId="0" applyAlignment="1" applyBorder="1" applyFont="1">
      <alignment horizontal="center"/>
    </xf>
    <xf borderId="37" fillId="0" fontId="6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4" fillId="0" fontId="4" numFmtId="0" xfId="0" applyAlignment="1" applyBorder="1" applyFont="1">
      <alignment horizontal="left"/>
    </xf>
    <xf borderId="0" fillId="0" fontId="9" numFmtId="0" xfId="0" applyAlignment="1" applyFont="1">
      <alignment horizontal="center"/>
    </xf>
    <xf borderId="0" fillId="0" fontId="4" numFmtId="0" xfId="0" applyFont="1"/>
    <xf borderId="0" fillId="0" fontId="9" numFmtId="0" xfId="0" applyFont="1"/>
    <xf borderId="0" fillId="0" fontId="3" numFmtId="0" xfId="0" applyAlignment="1" applyFont="1">
      <alignment horizontal="center"/>
    </xf>
    <xf borderId="14" fillId="0" fontId="1" numFmtId="0" xfId="0" applyBorder="1" applyFont="1"/>
    <xf borderId="0" fillId="0" fontId="10" numFmtId="0" xfId="0" applyFont="1"/>
    <xf borderId="25" fillId="0" fontId="1" numFmtId="0" xfId="0" applyAlignment="1" applyBorder="1" applyFont="1">
      <alignment horizontal="center"/>
    </xf>
    <xf borderId="15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5" fillId="0" fontId="1" numFmtId="2" xfId="0" applyAlignment="1" applyBorder="1" applyFont="1" applyNumberFormat="1">
      <alignment horizontal="center" vertical="center"/>
    </xf>
    <xf borderId="5" fillId="0" fontId="1" numFmtId="1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shrinkToFit="0" wrapText="1"/>
    </xf>
    <xf borderId="0" fillId="0" fontId="1" numFmtId="2" xfId="0" applyFont="1" applyNumberFormat="1"/>
    <xf borderId="39" fillId="0" fontId="3" numFmtId="1" xfId="0" applyAlignment="1" applyBorder="1" applyFont="1" applyNumberFormat="1">
      <alignment horizontal="center" vertical="center"/>
    </xf>
    <xf borderId="40" fillId="0" fontId="7" numFmtId="0" xfId="0" applyBorder="1" applyFont="1"/>
    <xf borderId="41" fillId="0" fontId="7" numFmtId="0" xfId="0" applyBorder="1" applyFont="1"/>
    <xf borderId="8" fillId="0" fontId="1" numFmtId="1" xfId="0" applyAlignment="1" applyBorder="1" applyFont="1" applyNumberFormat="1">
      <alignment horizontal="center" vertical="center"/>
    </xf>
    <xf borderId="42" fillId="0" fontId="1" numFmtId="1" xfId="0" applyAlignment="1" applyBorder="1" applyFont="1" applyNumberFormat="1">
      <alignment vertical="center"/>
    </xf>
    <xf borderId="43" fillId="0" fontId="1" numFmtId="0" xfId="0" applyAlignment="1" applyBorder="1" applyFont="1">
      <alignment horizontal="center"/>
    </xf>
    <xf borderId="44" fillId="0" fontId="1" numFmtId="0" xfId="0" applyAlignment="1" applyBorder="1" applyFont="1">
      <alignment horizontal="center"/>
    </xf>
    <xf borderId="12" fillId="0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/>
    </xf>
    <xf borderId="21" fillId="0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23" fillId="0" fontId="4" numFmtId="0" xfId="0" applyAlignment="1" applyBorder="1" applyFont="1">
      <alignment horizontal="center"/>
    </xf>
    <xf borderId="21" fillId="0" fontId="11" numFmtId="0" xfId="0" applyAlignment="1" applyBorder="1" applyFont="1">
      <alignment horizontal="center"/>
    </xf>
    <xf borderId="22" fillId="0" fontId="11" numFmtId="0" xfId="0" applyAlignment="1" applyBorder="1" applyFont="1">
      <alignment horizontal="center"/>
    </xf>
    <xf borderId="23" fillId="0" fontId="11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1" numFmtId="0" xfId="0" applyAlignment="1" applyFont="1">
      <alignment horizontal="center"/>
    </xf>
    <xf borderId="0" fillId="0" fontId="12" numFmtId="1" xfId="0" applyAlignment="1" applyFont="1" applyNumberFormat="1">
      <alignment horizontal="center"/>
    </xf>
    <xf borderId="29" fillId="0" fontId="1" numFmtId="0" xfId="0" applyBorder="1" applyFont="1"/>
    <xf borderId="36" fillId="0" fontId="1" numFmtId="0" xfId="0" applyBorder="1" applyFont="1"/>
    <xf borderId="7" fillId="0" fontId="1" numFmtId="0" xfId="0" applyBorder="1" applyFont="1"/>
    <xf borderId="30" fillId="0" fontId="1" numFmtId="0" xfId="0" applyBorder="1" applyFont="1"/>
    <xf borderId="31" fillId="0" fontId="1" numFmtId="0" xfId="0" applyBorder="1" applyFont="1"/>
    <xf borderId="30" fillId="0" fontId="1" numFmtId="2" xfId="0" applyBorder="1" applyFont="1" applyNumberFormat="1"/>
    <xf borderId="31" fillId="0" fontId="1" numFmtId="2" xfId="0" applyBorder="1" applyFont="1" applyNumberFormat="1"/>
    <xf borderId="33" fillId="0" fontId="6" numFmtId="0" xfId="0" applyBorder="1" applyFont="1"/>
    <xf borderId="37" fillId="0" fontId="6" numFmtId="0" xfId="0" applyBorder="1" applyFont="1"/>
    <xf borderId="9" fillId="0" fontId="6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1.jpg"/><Relationship Id="rId3" Type="http://schemas.openxmlformats.org/officeDocument/2006/relationships/image" Target="../media/image3.png"/><Relationship Id="rId4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1657350</xdr:colOff>
      <xdr:row>45</xdr:row>
      <xdr:rowOff>190500</xdr:rowOff>
    </xdr:from>
    <xdr:ext cx="1333500" cy="276225"/>
    <xdr:grpSp>
      <xdr:nvGrpSpPr>
        <xdr:cNvPr id="2" name="Shape 2" title="Drawing"/>
        <xdr:cNvGrpSpPr/>
      </xdr:nvGrpSpPr>
      <xdr:grpSpPr>
        <a:xfrm>
          <a:off x="4769738" y="3651413"/>
          <a:ext cx="1152525" cy="257175"/>
          <a:chOff x="4769738" y="3651413"/>
          <a:chExt cx="1152525" cy="257175"/>
        </a:xfrm>
      </xdr:grpSpPr>
      <xdr:grpSp>
        <xdr:nvGrpSpPr>
          <xdr:cNvPr id="3" name="Shape 3"/>
          <xdr:cNvGrpSpPr/>
        </xdr:nvGrpSpPr>
        <xdr:grpSpPr>
          <a:xfrm>
            <a:off x="4769738" y="3651413"/>
            <a:ext cx="1152525" cy="257175"/>
            <a:chOff x="4769738" y="3651413"/>
            <a:chExt cx="1152525" cy="257175"/>
          </a:xfrm>
        </xdr:grpSpPr>
        <xdr:sp>
          <xdr:nvSpPr>
            <xdr:cNvPr id="4" name="Shape 4"/>
            <xdr:cNvSpPr/>
          </xdr:nvSpPr>
          <xdr:spPr>
            <a:xfrm>
              <a:off x="4769738" y="3651413"/>
              <a:ext cx="1152525" cy="257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4769738" y="3651413"/>
              <a:ext cx="1152525" cy="257175"/>
              <a:chOff x="4769738" y="3651413"/>
              <a:chExt cx="1152525" cy="257175"/>
            </a:xfrm>
          </xdr:grpSpPr>
          <xdr:sp>
            <xdr:nvSpPr>
              <xdr:cNvPr id="6" name="Shape 6"/>
              <xdr:cNvSpPr/>
            </xdr:nvSpPr>
            <xdr:spPr>
              <a:xfrm>
                <a:off x="4769738" y="3651413"/>
                <a:ext cx="1152525" cy="2571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7" name="Shape 7"/>
              <xdr:cNvCxnSpPr/>
            </xdr:nvCxnSpPr>
            <xdr:spPr>
              <a:xfrm flipH="1">
                <a:off x="4769738" y="3651413"/>
                <a:ext cx="1152525" cy="257175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1"/>
                </a:solidFill>
                <a:prstDash val="solid"/>
                <a:miter lim="800000"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4</xdr:col>
      <xdr:colOff>666750</xdr:colOff>
      <xdr:row>46</xdr:row>
      <xdr:rowOff>19050</xdr:rowOff>
    </xdr:from>
    <xdr:ext cx="1447800" cy="209550"/>
    <xdr:grpSp>
      <xdr:nvGrpSpPr>
        <xdr:cNvPr id="2" name="Shape 2" title="Drawing"/>
        <xdr:cNvGrpSpPr/>
      </xdr:nvGrpSpPr>
      <xdr:grpSpPr>
        <a:xfrm>
          <a:off x="4731638" y="3694275"/>
          <a:ext cx="1228725" cy="171450"/>
          <a:chOff x="4731638" y="3694275"/>
          <a:chExt cx="1228725" cy="171450"/>
        </a:xfrm>
      </xdr:grpSpPr>
      <xdr:grpSp>
        <xdr:nvGrpSpPr>
          <xdr:cNvPr id="8" name="Shape 8"/>
          <xdr:cNvGrpSpPr/>
        </xdr:nvGrpSpPr>
        <xdr:grpSpPr>
          <a:xfrm>
            <a:off x="4731638" y="3694275"/>
            <a:ext cx="1228725" cy="171450"/>
            <a:chOff x="4731638" y="3694275"/>
            <a:chExt cx="1228725" cy="171450"/>
          </a:xfrm>
        </xdr:grpSpPr>
        <xdr:sp>
          <xdr:nvSpPr>
            <xdr:cNvPr id="4" name="Shape 4"/>
            <xdr:cNvSpPr/>
          </xdr:nvSpPr>
          <xdr:spPr>
            <a:xfrm>
              <a:off x="4731638" y="3694275"/>
              <a:ext cx="1228725" cy="1714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9" name="Shape 9"/>
            <xdr:cNvGrpSpPr/>
          </xdr:nvGrpSpPr>
          <xdr:grpSpPr>
            <a:xfrm>
              <a:off x="4731638" y="3694275"/>
              <a:ext cx="1228725" cy="171450"/>
              <a:chOff x="4831650" y="3646650"/>
              <a:chExt cx="1028700" cy="266700"/>
            </a:xfrm>
          </xdr:grpSpPr>
          <xdr:sp>
            <xdr:nvSpPr>
              <xdr:cNvPr id="10" name="Shape 10"/>
              <xdr:cNvSpPr/>
            </xdr:nvSpPr>
            <xdr:spPr>
              <a:xfrm>
                <a:off x="4831650" y="3646650"/>
                <a:ext cx="1028700" cy="2667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1" name="Shape 11"/>
              <xdr:cNvCxnSpPr/>
            </xdr:nvCxnSpPr>
            <xdr:spPr>
              <a:xfrm>
                <a:off x="4831650" y="3646650"/>
                <a:ext cx="1028700" cy="266700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1"/>
                </a:solidFill>
                <a:prstDash val="solid"/>
                <a:miter lim="800000"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2</xdr:col>
      <xdr:colOff>752475</xdr:colOff>
      <xdr:row>50</xdr:row>
      <xdr:rowOff>28575</xdr:rowOff>
    </xdr:from>
    <xdr:ext cx="28575" cy="209550"/>
    <xdr:grpSp>
      <xdr:nvGrpSpPr>
        <xdr:cNvPr id="2" name="Shape 2"/>
        <xdr:cNvGrpSpPr/>
      </xdr:nvGrpSpPr>
      <xdr:grpSpPr>
        <a:xfrm>
          <a:off x="5331713" y="3675225"/>
          <a:ext cx="28575" cy="209550"/>
          <a:chOff x="5331713" y="3675225"/>
          <a:chExt cx="28575" cy="209550"/>
        </a:xfrm>
      </xdr:grpSpPr>
      <xdr:grpSp>
        <xdr:nvGrpSpPr>
          <xdr:cNvPr id="12" name="Shape 12"/>
          <xdr:cNvGrpSpPr/>
        </xdr:nvGrpSpPr>
        <xdr:grpSpPr>
          <a:xfrm>
            <a:off x="5331713" y="3675225"/>
            <a:ext cx="28575" cy="209550"/>
            <a:chOff x="5331713" y="3675225"/>
            <a:chExt cx="28575" cy="209550"/>
          </a:xfrm>
        </xdr:grpSpPr>
        <xdr:sp>
          <xdr:nvSpPr>
            <xdr:cNvPr id="4" name="Shape 4"/>
            <xdr:cNvSpPr/>
          </xdr:nvSpPr>
          <xdr:spPr>
            <a:xfrm>
              <a:off x="5331713" y="3675225"/>
              <a:ext cx="28575" cy="2095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3" name="Shape 13"/>
            <xdr:cNvGrpSpPr/>
          </xdr:nvGrpSpPr>
          <xdr:grpSpPr>
            <a:xfrm>
              <a:off x="5331713" y="3675225"/>
              <a:ext cx="28575" cy="209550"/>
              <a:chOff x="5341238" y="3675225"/>
              <a:chExt cx="9525" cy="209550"/>
            </a:xfrm>
          </xdr:grpSpPr>
          <xdr:sp>
            <xdr:nvSpPr>
              <xdr:cNvPr id="14" name="Shape 14"/>
              <xdr:cNvSpPr/>
            </xdr:nvSpPr>
            <xdr:spPr>
              <a:xfrm>
                <a:off x="5341238" y="3675225"/>
                <a:ext cx="9525" cy="2095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5" name="Shape 15"/>
              <xdr:cNvCxnSpPr/>
            </xdr:nvCxnSpPr>
            <xdr:spPr>
              <a:xfrm flipH="1">
                <a:off x="5341238" y="3675225"/>
                <a:ext cx="9525" cy="209550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2"/>
                </a:solidFill>
                <a:prstDash val="solid"/>
                <a:miter lim="800000"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6</xdr:col>
      <xdr:colOff>666750</xdr:colOff>
      <xdr:row>50</xdr:row>
      <xdr:rowOff>38100</xdr:rowOff>
    </xdr:from>
    <xdr:ext cx="28575" cy="133350"/>
    <xdr:grpSp>
      <xdr:nvGrpSpPr>
        <xdr:cNvPr id="2" name="Shape 2"/>
        <xdr:cNvGrpSpPr/>
      </xdr:nvGrpSpPr>
      <xdr:grpSpPr>
        <a:xfrm>
          <a:off x="5331713" y="3713325"/>
          <a:ext cx="28575" cy="133350"/>
          <a:chOff x="5331713" y="3713325"/>
          <a:chExt cx="28575" cy="133350"/>
        </a:xfrm>
      </xdr:grpSpPr>
      <xdr:grpSp>
        <xdr:nvGrpSpPr>
          <xdr:cNvPr id="16" name="Shape 16"/>
          <xdr:cNvGrpSpPr/>
        </xdr:nvGrpSpPr>
        <xdr:grpSpPr>
          <a:xfrm>
            <a:off x="5331713" y="3713325"/>
            <a:ext cx="28575" cy="133350"/>
            <a:chOff x="5331713" y="3713325"/>
            <a:chExt cx="28575" cy="133350"/>
          </a:xfrm>
        </xdr:grpSpPr>
        <xdr:sp>
          <xdr:nvSpPr>
            <xdr:cNvPr id="4" name="Shape 4"/>
            <xdr:cNvSpPr/>
          </xdr:nvSpPr>
          <xdr:spPr>
            <a:xfrm>
              <a:off x="5331713" y="3713325"/>
              <a:ext cx="28575" cy="1333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7" name="Shape 17"/>
            <xdr:cNvGrpSpPr/>
          </xdr:nvGrpSpPr>
          <xdr:grpSpPr>
            <a:xfrm>
              <a:off x="5331713" y="3713325"/>
              <a:ext cx="28575" cy="133350"/>
              <a:chOff x="5341238" y="3713325"/>
              <a:chExt cx="9525" cy="133350"/>
            </a:xfrm>
          </xdr:grpSpPr>
          <xdr:sp>
            <xdr:nvSpPr>
              <xdr:cNvPr id="18" name="Shape 18"/>
              <xdr:cNvSpPr/>
            </xdr:nvSpPr>
            <xdr:spPr>
              <a:xfrm>
                <a:off x="5341238" y="3713325"/>
                <a:ext cx="9525" cy="1333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19" name="Shape 19"/>
              <xdr:cNvCxnSpPr/>
            </xdr:nvCxnSpPr>
            <xdr:spPr>
              <a:xfrm flipH="1">
                <a:off x="5341238" y="3713325"/>
                <a:ext cx="9525" cy="133350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2"/>
                </a:solidFill>
                <a:prstDash val="solid"/>
                <a:miter lim="800000"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4</xdr:col>
      <xdr:colOff>885825</xdr:colOff>
      <xdr:row>52</xdr:row>
      <xdr:rowOff>19050</xdr:rowOff>
    </xdr:from>
    <xdr:ext cx="1933575" cy="542925"/>
    <xdr:grpSp>
      <xdr:nvGrpSpPr>
        <xdr:cNvPr id="2" name="Shape 2"/>
        <xdr:cNvGrpSpPr/>
      </xdr:nvGrpSpPr>
      <xdr:grpSpPr>
        <a:xfrm>
          <a:off x="4379213" y="3508538"/>
          <a:ext cx="1933575" cy="542925"/>
          <a:chOff x="4379213" y="3508538"/>
          <a:chExt cx="1933575" cy="542925"/>
        </a:xfrm>
      </xdr:grpSpPr>
      <xdr:grpSp>
        <xdr:nvGrpSpPr>
          <xdr:cNvPr id="20" name="Shape 20"/>
          <xdr:cNvGrpSpPr/>
        </xdr:nvGrpSpPr>
        <xdr:grpSpPr>
          <a:xfrm>
            <a:off x="4379213" y="3508538"/>
            <a:ext cx="1933575" cy="542925"/>
            <a:chOff x="4379213" y="3508538"/>
            <a:chExt cx="1933575" cy="542925"/>
          </a:xfrm>
        </xdr:grpSpPr>
        <xdr:sp>
          <xdr:nvSpPr>
            <xdr:cNvPr id="4" name="Shape 4"/>
            <xdr:cNvSpPr/>
          </xdr:nvSpPr>
          <xdr:spPr>
            <a:xfrm>
              <a:off x="4379213" y="3508538"/>
              <a:ext cx="1933575" cy="5429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1" name="Shape 21"/>
            <xdr:cNvGrpSpPr/>
          </xdr:nvGrpSpPr>
          <xdr:grpSpPr>
            <a:xfrm>
              <a:off x="4379213" y="3508538"/>
              <a:ext cx="1933575" cy="542925"/>
              <a:chOff x="4379213" y="3508538"/>
              <a:chExt cx="1933575" cy="542925"/>
            </a:xfrm>
          </xdr:grpSpPr>
          <xdr:sp>
            <xdr:nvSpPr>
              <xdr:cNvPr id="22" name="Shape 22"/>
              <xdr:cNvSpPr/>
            </xdr:nvSpPr>
            <xdr:spPr>
              <a:xfrm>
                <a:off x="4379213" y="3508538"/>
                <a:ext cx="1933575" cy="542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23" name="Shape 23"/>
              <xdr:cNvCxnSpPr/>
            </xdr:nvCxnSpPr>
            <xdr:spPr>
              <a:xfrm flipH="1">
                <a:off x="4379213" y="3508538"/>
                <a:ext cx="1933575" cy="542925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6"/>
                </a:solidFill>
                <a:prstDash val="solid"/>
                <a:miter lim="800000"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5</xdr:col>
      <xdr:colOff>476250</xdr:colOff>
      <xdr:row>52</xdr:row>
      <xdr:rowOff>28575</xdr:rowOff>
    </xdr:from>
    <xdr:ext cx="1162050" cy="581025"/>
    <xdr:grpSp>
      <xdr:nvGrpSpPr>
        <xdr:cNvPr id="2" name="Shape 2"/>
        <xdr:cNvGrpSpPr/>
      </xdr:nvGrpSpPr>
      <xdr:grpSpPr>
        <a:xfrm>
          <a:off x="4764975" y="3489488"/>
          <a:ext cx="1162050" cy="581025"/>
          <a:chOff x="4764975" y="3489488"/>
          <a:chExt cx="1162050" cy="581025"/>
        </a:xfrm>
      </xdr:grpSpPr>
      <xdr:grpSp>
        <xdr:nvGrpSpPr>
          <xdr:cNvPr id="24" name="Shape 24"/>
          <xdr:cNvGrpSpPr/>
        </xdr:nvGrpSpPr>
        <xdr:grpSpPr>
          <a:xfrm>
            <a:off x="4764975" y="3489488"/>
            <a:ext cx="1162050" cy="581025"/>
            <a:chOff x="4764975" y="3489488"/>
            <a:chExt cx="1162050" cy="581025"/>
          </a:xfrm>
        </xdr:grpSpPr>
        <xdr:sp>
          <xdr:nvSpPr>
            <xdr:cNvPr id="4" name="Shape 4"/>
            <xdr:cNvSpPr/>
          </xdr:nvSpPr>
          <xdr:spPr>
            <a:xfrm>
              <a:off x="4764975" y="3489488"/>
              <a:ext cx="1162050" cy="5810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5" name="Shape 25"/>
            <xdr:cNvGrpSpPr/>
          </xdr:nvGrpSpPr>
          <xdr:grpSpPr>
            <a:xfrm>
              <a:off x="4764975" y="3489488"/>
              <a:ext cx="1162050" cy="581025"/>
              <a:chOff x="4764975" y="3494250"/>
              <a:chExt cx="1162050" cy="571500"/>
            </a:xfrm>
          </xdr:grpSpPr>
          <xdr:sp>
            <xdr:nvSpPr>
              <xdr:cNvPr id="26" name="Shape 26"/>
              <xdr:cNvSpPr/>
            </xdr:nvSpPr>
            <xdr:spPr>
              <a:xfrm>
                <a:off x="4764975" y="3494250"/>
                <a:ext cx="1162050" cy="5715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27" name="Shape 27"/>
              <xdr:cNvCxnSpPr/>
            </xdr:nvCxnSpPr>
            <xdr:spPr>
              <a:xfrm flipH="1">
                <a:off x="4764975" y="3494250"/>
                <a:ext cx="1162050" cy="571500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6"/>
                </a:solidFill>
                <a:prstDash val="solid"/>
                <a:miter lim="800000"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6</xdr:col>
      <xdr:colOff>676275</xdr:colOff>
      <xdr:row>52</xdr:row>
      <xdr:rowOff>38100</xdr:rowOff>
    </xdr:from>
    <xdr:ext cx="38100" cy="542925"/>
    <xdr:grpSp>
      <xdr:nvGrpSpPr>
        <xdr:cNvPr id="2" name="Shape 2"/>
        <xdr:cNvGrpSpPr/>
      </xdr:nvGrpSpPr>
      <xdr:grpSpPr>
        <a:xfrm>
          <a:off x="5326950" y="3508538"/>
          <a:ext cx="38100" cy="542925"/>
          <a:chOff x="5326950" y="3508538"/>
          <a:chExt cx="38100" cy="542925"/>
        </a:xfrm>
      </xdr:grpSpPr>
      <xdr:grpSp>
        <xdr:nvGrpSpPr>
          <xdr:cNvPr id="28" name="Shape 28"/>
          <xdr:cNvGrpSpPr/>
        </xdr:nvGrpSpPr>
        <xdr:grpSpPr>
          <a:xfrm>
            <a:off x="5326950" y="3508538"/>
            <a:ext cx="38100" cy="542925"/>
            <a:chOff x="5326950" y="3508538"/>
            <a:chExt cx="38100" cy="542925"/>
          </a:xfrm>
        </xdr:grpSpPr>
        <xdr:sp>
          <xdr:nvSpPr>
            <xdr:cNvPr id="4" name="Shape 4"/>
            <xdr:cNvSpPr/>
          </xdr:nvSpPr>
          <xdr:spPr>
            <a:xfrm>
              <a:off x="5326950" y="3508538"/>
              <a:ext cx="38100" cy="5429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9" name="Shape 29"/>
            <xdr:cNvGrpSpPr/>
          </xdr:nvGrpSpPr>
          <xdr:grpSpPr>
            <a:xfrm>
              <a:off x="5326950" y="3508538"/>
              <a:ext cx="38100" cy="542925"/>
              <a:chOff x="5336475" y="3508538"/>
              <a:chExt cx="19050" cy="542925"/>
            </a:xfrm>
          </xdr:grpSpPr>
          <xdr:sp>
            <xdr:nvSpPr>
              <xdr:cNvPr id="30" name="Shape 30"/>
              <xdr:cNvSpPr/>
            </xdr:nvSpPr>
            <xdr:spPr>
              <a:xfrm>
                <a:off x="5336475" y="3508538"/>
                <a:ext cx="19050" cy="542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31" name="Shape 31"/>
              <xdr:cNvCxnSpPr/>
            </xdr:nvCxnSpPr>
            <xdr:spPr>
              <a:xfrm>
                <a:off x="5336475" y="3508538"/>
                <a:ext cx="19050" cy="542925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6"/>
                </a:solidFill>
                <a:prstDash val="solid"/>
                <a:miter lim="800000"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6</xdr:col>
      <xdr:colOff>657225</xdr:colOff>
      <xdr:row>52</xdr:row>
      <xdr:rowOff>28575</xdr:rowOff>
    </xdr:from>
    <xdr:ext cx="1057275" cy="542925"/>
    <xdr:grpSp>
      <xdr:nvGrpSpPr>
        <xdr:cNvPr id="2" name="Shape 2"/>
        <xdr:cNvGrpSpPr/>
      </xdr:nvGrpSpPr>
      <xdr:grpSpPr>
        <a:xfrm>
          <a:off x="4817363" y="3508538"/>
          <a:ext cx="1057275" cy="542925"/>
          <a:chOff x="4817363" y="3508538"/>
          <a:chExt cx="1057275" cy="542925"/>
        </a:xfrm>
      </xdr:grpSpPr>
      <xdr:grpSp>
        <xdr:nvGrpSpPr>
          <xdr:cNvPr id="32" name="Shape 32"/>
          <xdr:cNvGrpSpPr/>
        </xdr:nvGrpSpPr>
        <xdr:grpSpPr>
          <a:xfrm>
            <a:off x="4817363" y="3508538"/>
            <a:ext cx="1057275" cy="542925"/>
            <a:chOff x="4817363" y="3508538"/>
            <a:chExt cx="1057275" cy="542925"/>
          </a:xfrm>
        </xdr:grpSpPr>
        <xdr:sp>
          <xdr:nvSpPr>
            <xdr:cNvPr id="4" name="Shape 4"/>
            <xdr:cNvSpPr/>
          </xdr:nvSpPr>
          <xdr:spPr>
            <a:xfrm>
              <a:off x="4817363" y="3508538"/>
              <a:ext cx="1057275" cy="5429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3" name="Shape 33"/>
            <xdr:cNvGrpSpPr/>
          </xdr:nvGrpSpPr>
          <xdr:grpSpPr>
            <a:xfrm>
              <a:off x="4817363" y="3508538"/>
              <a:ext cx="1057275" cy="542925"/>
              <a:chOff x="4822125" y="3508538"/>
              <a:chExt cx="1047750" cy="542925"/>
            </a:xfrm>
          </xdr:grpSpPr>
          <xdr:sp>
            <xdr:nvSpPr>
              <xdr:cNvPr id="34" name="Shape 34"/>
              <xdr:cNvSpPr/>
            </xdr:nvSpPr>
            <xdr:spPr>
              <a:xfrm>
                <a:off x="4822125" y="3508538"/>
                <a:ext cx="1047750" cy="54292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35" name="Shape 35"/>
              <xdr:cNvCxnSpPr/>
            </xdr:nvCxnSpPr>
            <xdr:spPr>
              <a:xfrm>
                <a:off x="4822125" y="3508538"/>
                <a:ext cx="1047750" cy="542925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6"/>
                </a:solidFill>
                <a:prstDash val="solid"/>
                <a:miter lim="800000"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6</xdr:col>
      <xdr:colOff>638175</xdr:colOff>
      <xdr:row>52</xdr:row>
      <xdr:rowOff>19050</xdr:rowOff>
    </xdr:from>
    <xdr:ext cx="1990725" cy="581025"/>
    <xdr:grpSp>
      <xdr:nvGrpSpPr>
        <xdr:cNvPr id="2" name="Shape 2"/>
        <xdr:cNvGrpSpPr/>
      </xdr:nvGrpSpPr>
      <xdr:grpSpPr>
        <a:xfrm>
          <a:off x="4350638" y="3489488"/>
          <a:ext cx="1990725" cy="581025"/>
          <a:chOff x="4350638" y="3489488"/>
          <a:chExt cx="1990725" cy="581025"/>
        </a:xfrm>
      </xdr:grpSpPr>
      <xdr:grpSp>
        <xdr:nvGrpSpPr>
          <xdr:cNvPr id="36" name="Shape 36"/>
          <xdr:cNvGrpSpPr/>
        </xdr:nvGrpSpPr>
        <xdr:grpSpPr>
          <a:xfrm>
            <a:off x="4350638" y="3489488"/>
            <a:ext cx="1990725" cy="581025"/>
            <a:chOff x="4350638" y="3489488"/>
            <a:chExt cx="1990725" cy="581025"/>
          </a:xfrm>
        </xdr:grpSpPr>
        <xdr:sp>
          <xdr:nvSpPr>
            <xdr:cNvPr id="4" name="Shape 4"/>
            <xdr:cNvSpPr/>
          </xdr:nvSpPr>
          <xdr:spPr>
            <a:xfrm>
              <a:off x="4350638" y="3489488"/>
              <a:ext cx="1990725" cy="5810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7" name="Shape 37"/>
            <xdr:cNvGrpSpPr/>
          </xdr:nvGrpSpPr>
          <xdr:grpSpPr>
            <a:xfrm>
              <a:off x="4350638" y="3489488"/>
              <a:ext cx="1990725" cy="581025"/>
              <a:chOff x="4355400" y="3494250"/>
              <a:chExt cx="1981200" cy="571500"/>
            </a:xfrm>
          </xdr:grpSpPr>
          <xdr:sp>
            <xdr:nvSpPr>
              <xdr:cNvPr id="38" name="Shape 38"/>
              <xdr:cNvSpPr/>
            </xdr:nvSpPr>
            <xdr:spPr>
              <a:xfrm>
                <a:off x="4355400" y="3494250"/>
                <a:ext cx="1981200" cy="5715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39" name="Shape 39"/>
              <xdr:cNvCxnSpPr/>
            </xdr:nvCxnSpPr>
            <xdr:spPr>
              <a:xfrm>
                <a:off x="4355400" y="3494250"/>
                <a:ext cx="1981200" cy="571500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6"/>
                </a:solidFill>
                <a:prstDash val="solid"/>
                <a:miter lim="800000"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3</xdr:col>
      <xdr:colOff>371475</xdr:colOff>
      <xdr:row>139</xdr:row>
      <xdr:rowOff>19050</xdr:rowOff>
    </xdr:from>
    <xdr:ext cx="914400" cy="571500"/>
    <xdr:grpSp>
      <xdr:nvGrpSpPr>
        <xdr:cNvPr id="2" name="Shape 2" title="Drawing"/>
        <xdr:cNvGrpSpPr/>
      </xdr:nvGrpSpPr>
      <xdr:grpSpPr>
        <a:xfrm>
          <a:off x="4888800" y="3494250"/>
          <a:ext cx="914400" cy="571500"/>
          <a:chOff x="4888800" y="3494250"/>
          <a:chExt cx="914400" cy="571500"/>
        </a:xfrm>
      </xdr:grpSpPr>
      <xdr:grpSp>
        <xdr:nvGrpSpPr>
          <xdr:cNvPr id="40" name="Shape 40"/>
          <xdr:cNvGrpSpPr/>
        </xdr:nvGrpSpPr>
        <xdr:grpSpPr>
          <a:xfrm>
            <a:off x="4888800" y="3494250"/>
            <a:ext cx="914400" cy="571500"/>
            <a:chOff x="4888800" y="3494250"/>
            <a:chExt cx="914400" cy="571500"/>
          </a:xfrm>
        </xdr:grpSpPr>
        <xdr:sp>
          <xdr:nvSpPr>
            <xdr:cNvPr id="4" name="Shape 4"/>
            <xdr:cNvSpPr/>
          </xdr:nvSpPr>
          <xdr:spPr>
            <a:xfrm>
              <a:off x="4888800" y="3494250"/>
              <a:ext cx="914400" cy="5715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1" name="Shape 41"/>
            <xdr:cNvGrpSpPr/>
          </xdr:nvGrpSpPr>
          <xdr:grpSpPr>
            <a:xfrm>
              <a:off x="4888800" y="3494250"/>
              <a:ext cx="914400" cy="571500"/>
              <a:chOff x="4893563" y="3499013"/>
              <a:chExt cx="904875" cy="561975"/>
            </a:xfrm>
          </xdr:grpSpPr>
          <xdr:sp>
            <xdr:nvSpPr>
              <xdr:cNvPr id="42" name="Shape 42"/>
              <xdr:cNvSpPr/>
            </xdr:nvSpPr>
            <xdr:spPr>
              <a:xfrm>
                <a:off x="4893563" y="3499013"/>
                <a:ext cx="904875" cy="5619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43" name="Shape 43"/>
              <xdr:cNvCxnSpPr/>
            </xdr:nvCxnSpPr>
            <xdr:spPr>
              <a:xfrm flipH="1">
                <a:off x="4893563" y="3499013"/>
                <a:ext cx="904875" cy="561975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2"/>
                </a:solidFill>
                <a:prstDash val="solid"/>
                <a:miter lim="800000"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4</xdr:col>
      <xdr:colOff>485775</xdr:colOff>
      <xdr:row>139</xdr:row>
      <xdr:rowOff>9525</xdr:rowOff>
    </xdr:from>
    <xdr:ext cx="38100" cy="561975"/>
    <xdr:grpSp>
      <xdr:nvGrpSpPr>
        <xdr:cNvPr id="2" name="Shape 2"/>
        <xdr:cNvGrpSpPr/>
      </xdr:nvGrpSpPr>
      <xdr:grpSpPr>
        <a:xfrm>
          <a:off x="5326950" y="3499013"/>
          <a:ext cx="38100" cy="561975"/>
          <a:chOff x="5326950" y="3499013"/>
          <a:chExt cx="38100" cy="561975"/>
        </a:xfrm>
      </xdr:grpSpPr>
      <xdr:grpSp>
        <xdr:nvGrpSpPr>
          <xdr:cNvPr id="44" name="Shape 44"/>
          <xdr:cNvGrpSpPr/>
        </xdr:nvGrpSpPr>
        <xdr:grpSpPr>
          <a:xfrm>
            <a:off x="5326950" y="3499013"/>
            <a:ext cx="38100" cy="561975"/>
            <a:chOff x="5326950" y="3499013"/>
            <a:chExt cx="38100" cy="561975"/>
          </a:xfrm>
        </xdr:grpSpPr>
        <xdr:sp>
          <xdr:nvSpPr>
            <xdr:cNvPr id="4" name="Shape 4"/>
            <xdr:cNvSpPr/>
          </xdr:nvSpPr>
          <xdr:spPr>
            <a:xfrm>
              <a:off x="5326950" y="3499013"/>
              <a:ext cx="38100" cy="5619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5" name="Shape 45"/>
            <xdr:cNvGrpSpPr/>
          </xdr:nvGrpSpPr>
          <xdr:grpSpPr>
            <a:xfrm>
              <a:off x="5326950" y="3499013"/>
              <a:ext cx="38100" cy="561975"/>
              <a:chOff x="5341238" y="3499013"/>
              <a:chExt cx="9525" cy="561975"/>
            </a:xfrm>
          </xdr:grpSpPr>
          <xdr:sp>
            <xdr:nvSpPr>
              <xdr:cNvPr id="46" name="Shape 46"/>
              <xdr:cNvSpPr/>
            </xdr:nvSpPr>
            <xdr:spPr>
              <a:xfrm>
                <a:off x="5341238" y="3499013"/>
                <a:ext cx="9525" cy="5619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47" name="Shape 47"/>
              <xdr:cNvCxnSpPr/>
            </xdr:nvCxnSpPr>
            <xdr:spPr>
              <a:xfrm>
                <a:off x="5341238" y="3499013"/>
                <a:ext cx="9525" cy="561975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2"/>
                </a:solidFill>
                <a:prstDash val="solid"/>
                <a:miter lim="800000"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4</xdr:col>
      <xdr:colOff>504825</xdr:colOff>
      <xdr:row>139</xdr:row>
      <xdr:rowOff>0</xdr:rowOff>
    </xdr:from>
    <xdr:ext cx="895350" cy="600075"/>
    <xdr:grpSp>
      <xdr:nvGrpSpPr>
        <xdr:cNvPr id="2" name="Shape 2"/>
        <xdr:cNvGrpSpPr/>
      </xdr:nvGrpSpPr>
      <xdr:grpSpPr>
        <a:xfrm>
          <a:off x="4898325" y="3479963"/>
          <a:ext cx="895350" cy="600075"/>
          <a:chOff x="4898325" y="3479963"/>
          <a:chExt cx="895350" cy="600075"/>
        </a:xfrm>
      </xdr:grpSpPr>
      <xdr:grpSp>
        <xdr:nvGrpSpPr>
          <xdr:cNvPr id="48" name="Shape 48"/>
          <xdr:cNvGrpSpPr/>
        </xdr:nvGrpSpPr>
        <xdr:grpSpPr>
          <a:xfrm>
            <a:off x="4898325" y="3479963"/>
            <a:ext cx="895350" cy="600075"/>
            <a:chOff x="4898325" y="3479963"/>
            <a:chExt cx="895350" cy="600075"/>
          </a:xfrm>
        </xdr:grpSpPr>
        <xdr:sp>
          <xdr:nvSpPr>
            <xdr:cNvPr id="4" name="Shape 4"/>
            <xdr:cNvSpPr/>
          </xdr:nvSpPr>
          <xdr:spPr>
            <a:xfrm>
              <a:off x="4898325" y="3479963"/>
              <a:ext cx="895350" cy="600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9" name="Shape 49"/>
            <xdr:cNvGrpSpPr/>
          </xdr:nvGrpSpPr>
          <xdr:grpSpPr>
            <a:xfrm>
              <a:off x="4898325" y="3479963"/>
              <a:ext cx="895350" cy="600075"/>
              <a:chOff x="4903088" y="3479963"/>
              <a:chExt cx="885825" cy="600075"/>
            </a:xfrm>
          </xdr:grpSpPr>
          <xdr:sp>
            <xdr:nvSpPr>
              <xdr:cNvPr id="50" name="Shape 50"/>
              <xdr:cNvSpPr/>
            </xdr:nvSpPr>
            <xdr:spPr>
              <a:xfrm>
                <a:off x="4903088" y="3479963"/>
                <a:ext cx="885825" cy="6000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51" name="Shape 51"/>
              <xdr:cNvCxnSpPr/>
            </xdr:nvCxnSpPr>
            <xdr:spPr>
              <a:xfrm>
                <a:off x="4903088" y="3479963"/>
                <a:ext cx="885825" cy="600075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2"/>
                </a:solidFill>
                <a:prstDash val="solid"/>
                <a:miter lim="800000"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3</xdr:col>
      <xdr:colOff>285750</xdr:colOff>
      <xdr:row>302</xdr:row>
      <xdr:rowOff>180975</xdr:rowOff>
    </xdr:from>
    <xdr:ext cx="1000125" cy="590550"/>
    <xdr:grpSp>
      <xdr:nvGrpSpPr>
        <xdr:cNvPr id="2" name="Shape 2" title="Drawing"/>
        <xdr:cNvGrpSpPr/>
      </xdr:nvGrpSpPr>
      <xdr:grpSpPr>
        <a:xfrm>
          <a:off x="4844577" y="3480643"/>
          <a:ext cx="1002846" cy="598715"/>
          <a:chOff x="4844577" y="3480643"/>
          <a:chExt cx="1002846" cy="598715"/>
        </a:xfrm>
      </xdr:grpSpPr>
      <xdr:grpSp>
        <xdr:nvGrpSpPr>
          <xdr:cNvPr id="52" name="Shape 52"/>
          <xdr:cNvGrpSpPr/>
        </xdr:nvGrpSpPr>
        <xdr:grpSpPr>
          <a:xfrm>
            <a:off x="4844577" y="3480643"/>
            <a:ext cx="1002846" cy="598715"/>
            <a:chOff x="4888800" y="3494250"/>
            <a:chExt cx="914400" cy="571500"/>
          </a:xfrm>
        </xdr:grpSpPr>
        <xdr:sp>
          <xdr:nvSpPr>
            <xdr:cNvPr id="4" name="Shape 4"/>
            <xdr:cNvSpPr/>
          </xdr:nvSpPr>
          <xdr:spPr>
            <a:xfrm>
              <a:off x="4888800" y="3494250"/>
              <a:ext cx="914400" cy="5715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3" name="Shape 53"/>
            <xdr:cNvGrpSpPr/>
          </xdr:nvGrpSpPr>
          <xdr:grpSpPr>
            <a:xfrm>
              <a:off x="4888800" y="3494250"/>
              <a:ext cx="914400" cy="571500"/>
              <a:chOff x="4893563" y="3499013"/>
              <a:chExt cx="904875" cy="561975"/>
            </a:xfrm>
          </xdr:grpSpPr>
          <xdr:sp>
            <xdr:nvSpPr>
              <xdr:cNvPr id="54" name="Shape 54"/>
              <xdr:cNvSpPr/>
            </xdr:nvSpPr>
            <xdr:spPr>
              <a:xfrm>
                <a:off x="4893563" y="3499013"/>
                <a:ext cx="904875" cy="5619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55" name="Shape 55"/>
              <xdr:cNvCxnSpPr/>
            </xdr:nvCxnSpPr>
            <xdr:spPr>
              <a:xfrm flipH="1">
                <a:off x="4893563" y="3499013"/>
                <a:ext cx="904875" cy="561975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2"/>
                </a:solidFill>
                <a:prstDash val="solid"/>
                <a:miter lim="800000"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4</xdr:col>
      <xdr:colOff>485775</xdr:colOff>
      <xdr:row>303</xdr:row>
      <xdr:rowOff>9525</xdr:rowOff>
    </xdr:from>
    <xdr:ext cx="38100" cy="561975"/>
    <xdr:grpSp>
      <xdr:nvGrpSpPr>
        <xdr:cNvPr id="2" name="Shape 2"/>
        <xdr:cNvGrpSpPr/>
      </xdr:nvGrpSpPr>
      <xdr:grpSpPr>
        <a:xfrm>
          <a:off x="5326950" y="3499013"/>
          <a:ext cx="38100" cy="561975"/>
          <a:chOff x="5326950" y="3499013"/>
          <a:chExt cx="38100" cy="561975"/>
        </a:xfrm>
      </xdr:grpSpPr>
      <xdr:grpSp>
        <xdr:nvGrpSpPr>
          <xdr:cNvPr id="56" name="Shape 56"/>
          <xdr:cNvGrpSpPr/>
        </xdr:nvGrpSpPr>
        <xdr:grpSpPr>
          <a:xfrm>
            <a:off x="5326950" y="3499013"/>
            <a:ext cx="38100" cy="561975"/>
            <a:chOff x="5326950" y="3499013"/>
            <a:chExt cx="38100" cy="561975"/>
          </a:xfrm>
        </xdr:grpSpPr>
        <xdr:sp>
          <xdr:nvSpPr>
            <xdr:cNvPr id="4" name="Shape 4"/>
            <xdr:cNvSpPr/>
          </xdr:nvSpPr>
          <xdr:spPr>
            <a:xfrm>
              <a:off x="5326950" y="3499013"/>
              <a:ext cx="38100" cy="5619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7" name="Shape 57"/>
            <xdr:cNvGrpSpPr/>
          </xdr:nvGrpSpPr>
          <xdr:grpSpPr>
            <a:xfrm>
              <a:off x="5326950" y="3499013"/>
              <a:ext cx="38100" cy="561975"/>
              <a:chOff x="5341238" y="3499013"/>
              <a:chExt cx="9525" cy="561975"/>
            </a:xfrm>
          </xdr:grpSpPr>
          <xdr:sp>
            <xdr:nvSpPr>
              <xdr:cNvPr id="58" name="Shape 58"/>
              <xdr:cNvSpPr/>
            </xdr:nvSpPr>
            <xdr:spPr>
              <a:xfrm>
                <a:off x="5341238" y="3499013"/>
                <a:ext cx="9525" cy="5619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59" name="Shape 59"/>
              <xdr:cNvCxnSpPr/>
            </xdr:nvCxnSpPr>
            <xdr:spPr>
              <a:xfrm>
                <a:off x="5341238" y="3499013"/>
                <a:ext cx="9525" cy="561975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2"/>
                </a:solidFill>
                <a:prstDash val="solid"/>
                <a:miter lim="800000"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4</xdr:col>
      <xdr:colOff>504825</xdr:colOff>
      <xdr:row>303</xdr:row>
      <xdr:rowOff>0</xdr:rowOff>
    </xdr:from>
    <xdr:ext cx="895350" cy="600075"/>
    <xdr:grpSp>
      <xdr:nvGrpSpPr>
        <xdr:cNvPr id="2" name="Shape 2"/>
        <xdr:cNvGrpSpPr/>
      </xdr:nvGrpSpPr>
      <xdr:grpSpPr>
        <a:xfrm>
          <a:off x="4898325" y="3479963"/>
          <a:ext cx="895350" cy="600075"/>
          <a:chOff x="4898325" y="3479963"/>
          <a:chExt cx="895350" cy="600075"/>
        </a:xfrm>
      </xdr:grpSpPr>
      <xdr:grpSp>
        <xdr:nvGrpSpPr>
          <xdr:cNvPr id="60" name="Shape 60"/>
          <xdr:cNvGrpSpPr/>
        </xdr:nvGrpSpPr>
        <xdr:grpSpPr>
          <a:xfrm>
            <a:off x="4898325" y="3479963"/>
            <a:ext cx="895350" cy="600075"/>
            <a:chOff x="4898325" y="3479963"/>
            <a:chExt cx="895350" cy="600075"/>
          </a:xfrm>
        </xdr:grpSpPr>
        <xdr:sp>
          <xdr:nvSpPr>
            <xdr:cNvPr id="4" name="Shape 4"/>
            <xdr:cNvSpPr/>
          </xdr:nvSpPr>
          <xdr:spPr>
            <a:xfrm>
              <a:off x="4898325" y="3479963"/>
              <a:ext cx="895350" cy="600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61" name="Shape 61"/>
            <xdr:cNvGrpSpPr/>
          </xdr:nvGrpSpPr>
          <xdr:grpSpPr>
            <a:xfrm>
              <a:off x="4898325" y="3479963"/>
              <a:ext cx="895350" cy="600075"/>
              <a:chOff x="4903088" y="3479963"/>
              <a:chExt cx="885825" cy="600075"/>
            </a:xfrm>
          </xdr:grpSpPr>
          <xdr:sp>
            <xdr:nvSpPr>
              <xdr:cNvPr id="62" name="Shape 62"/>
              <xdr:cNvSpPr/>
            </xdr:nvSpPr>
            <xdr:spPr>
              <a:xfrm>
                <a:off x="4903088" y="3479963"/>
                <a:ext cx="885825" cy="6000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63" name="Shape 63"/>
              <xdr:cNvCxnSpPr/>
            </xdr:nvCxnSpPr>
            <xdr:spPr>
              <a:xfrm>
                <a:off x="4903088" y="3479963"/>
                <a:ext cx="885825" cy="600075"/>
              </a:xfrm>
              <a:prstGeom prst="straightConnector1">
                <a:avLst/>
              </a:prstGeom>
              <a:noFill/>
              <a:ln cap="flat" cmpd="sng" w="9525">
                <a:solidFill>
                  <a:schemeClr val="accent2"/>
                </a:solidFill>
                <a:prstDash val="solid"/>
                <a:miter lim="800000"/>
                <a:headEnd len="sm" w="sm" type="none"/>
                <a:tailEnd len="med" w="med" type="triangle"/>
              </a:ln>
            </xdr:spPr>
          </xdr:cxnSp>
        </xdr:grpSp>
      </xdr:grpSp>
    </xdr:grpSp>
    <xdr:clientData fLocksWithSheet="0"/>
  </xdr:oneCellAnchor>
  <xdr:oneCellAnchor>
    <xdr:from>
      <xdr:col>6</xdr:col>
      <xdr:colOff>28575</xdr:colOff>
      <xdr:row>78</xdr:row>
      <xdr:rowOff>28575</xdr:rowOff>
    </xdr:from>
    <xdr:ext cx="523875" cy="333375"/>
    <xdr:grpSp>
      <xdr:nvGrpSpPr>
        <xdr:cNvPr id="2" name="Shape 2"/>
        <xdr:cNvGrpSpPr/>
      </xdr:nvGrpSpPr>
      <xdr:grpSpPr>
        <a:xfrm>
          <a:off x="5084063" y="3613313"/>
          <a:ext cx="523875" cy="333375"/>
          <a:chOff x="5084063" y="3613313"/>
          <a:chExt cx="523875" cy="333375"/>
        </a:xfrm>
      </xdr:grpSpPr>
      <xdr:grpSp>
        <xdr:nvGrpSpPr>
          <xdr:cNvPr id="64" name="Shape 64"/>
          <xdr:cNvGrpSpPr/>
        </xdr:nvGrpSpPr>
        <xdr:grpSpPr>
          <a:xfrm>
            <a:off x="5084063" y="3613313"/>
            <a:ext cx="523875" cy="333375"/>
            <a:chOff x="5088825" y="3622838"/>
            <a:chExt cx="514350" cy="314325"/>
          </a:xfrm>
        </xdr:grpSpPr>
        <xdr:sp>
          <xdr:nvSpPr>
            <xdr:cNvPr id="4" name="Shape 4"/>
            <xdr:cNvSpPr/>
          </xdr:nvSpPr>
          <xdr:spPr>
            <a:xfrm>
              <a:off x="5088825" y="3622838"/>
              <a:ext cx="514350" cy="314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65" name="Shape 65"/>
            <xdr:cNvCxnSpPr/>
          </xdr:nvCxnSpPr>
          <xdr:spPr>
            <a:xfrm flipH="1">
              <a:off x="5088825" y="3622838"/>
              <a:ext cx="514350" cy="314325"/>
            </a:xfrm>
            <a:prstGeom prst="straightConnector1">
              <a:avLst/>
            </a:prstGeom>
            <a:noFill/>
            <a:ln cap="flat" cmpd="sng" w="12700">
              <a:solidFill>
                <a:schemeClr val="accent2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6</xdr:col>
      <xdr:colOff>819150</xdr:colOff>
      <xdr:row>78</xdr:row>
      <xdr:rowOff>0</xdr:rowOff>
    </xdr:from>
    <xdr:ext cx="1333500" cy="428625"/>
    <xdr:grpSp>
      <xdr:nvGrpSpPr>
        <xdr:cNvPr id="2" name="Shape 2"/>
        <xdr:cNvGrpSpPr/>
      </xdr:nvGrpSpPr>
      <xdr:grpSpPr>
        <a:xfrm>
          <a:off x="4679250" y="3565688"/>
          <a:ext cx="1333500" cy="428625"/>
          <a:chOff x="4679250" y="3565688"/>
          <a:chExt cx="1333500" cy="428625"/>
        </a:xfrm>
      </xdr:grpSpPr>
      <xdr:grpSp>
        <xdr:nvGrpSpPr>
          <xdr:cNvPr id="66" name="Shape 66"/>
          <xdr:cNvGrpSpPr/>
        </xdr:nvGrpSpPr>
        <xdr:grpSpPr>
          <a:xfrm>
            <a:off x="4679250" y="3565688"/>
            <a:ext cx="1333500" cy="428625"/>
            <a:chOff x="4684013" y="3570450"/>
            <a:chExt cx="1323975" cy="419100"/>
          </a:xfrm>
        </xdr:grpSpPr>
        <xdr:sp>
          <xdr:nvSpPr>
            <xdr:cNvPr id="4" name="Shape 4"/>
            <xdr:cNvSpPr/>
          </xdr:nvSpPr>
          <xdr:spPr>
            <a:xfrm>
              <a:off x="4684013" y="3570450"/>
              <a:ext cx="1323975" cy="4191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67" name="Shape 67"/>
            <xdr:cNvCxnSpPr/>
          </xdr:nvCxnSpPr>
          <xdr:spPr>
            <a:xfrm>
              <a:off x="4684013" y="3570450"/>
              <a:ext cx="1323975" cy="419100"/>
            </a:xfrm>
            <a:prstGeom prst="straightConnector1">
              <a:avLst/>
            </a:prstGeom>
            <a:noFill/>
            <a:ln cap="flat" cmpd="sng" w="9525">
              <a:solidFill>
                <a:schemeClr val="accent2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7</xdr:col>
      <xdr:colOff>742950</xdr:colOff>
      <xdr:row>83</xdr:row>
      <xdr:rowOff>47625</xdr:rowOff>
    </xdr:from>
    <xdr:ext cx="542925" cy="161925"/>
    <xdr:grpSp>
      <xdr:nvGrpSpPr>
        <xdr:cNvPr id="2" name="Shape 2"/>
        <xdr:cNvGrpSpPr/>
      </xdr:nvGrpSpPr>
      <xdr:grpSpPr>
        <a:xfrm>
          <a:off x="5074538" y="3699038"/>
          <a:ext cx="542925" cy="161925"/>
          <a:chOff x="5074538" y="3699038"/>
          <a:chExt cx="542925" cy="161925"/>
        </a:xfrm>
      </xdr:grpSpPr>
      <xdr:grpSp>
        <xdr:nvGrpSpPr>
          <xdr:cNvPr id="68" name="Shape 68"/>
          <xdr:cNvGrpSpPr/>
        </xdr:nvGrpSpPr>
        <xdr:grpSpPr>
          <a:xfrm>
            <a:off x="5074538" y="3699038"/>
            <a:ext cx="542925" cy="161925"/>
            <a:chOff x="5079300" y="3703800"/>
            <a:chExt cx="533400" cy="152400"/>
          </a:xfrm>
        </xdr:grpSpPr>
        <xdr:sp>
          <xdr:nvSpPr>
            <xdr:cNvPr id="4" name="Shape 4"/>
            <xdr:cNvSpPr/>
          </xdr:nvSpPr>
          <xdr:spPr>
            <a:xfrm>
              <a:off x="5079300" y="3703800"/>
              <a:ext cx="533400" cy="152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69" name="Shape 69"/>
            <xdr:cNvCxnSpPr/>
          </xdr:nvCxnSpPr>
          <xdr:spPr>
            <a:xfrm flipH="1">
              <a:off x="5079300" y="3703800"/>
              <a:ext cx="533400" cy="152400"/>
            </a:xfrm>
            <a:prstGeom prst="straightConnector1">
              <a:avLst/>
            </a:prstGeom>
            <a:noFill/>
            <a:ln cap="flat" cmpd="sng" w="9525">
              <a:solidFill>
                <a:schemeClr val="accent2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8</xdr:col>
      <xdr:colOff>561975</xdr:colOff>
      <xdr:row>82</xdr:row>
      <xdr:rowOff>200025</xdr:rowOff>
    </xdr:from>
    <xdr:ext cx="428625" cy="228600"/>
    <xdr:grpSp>
      <xdr:nvGrpSpPr>
        <xdr:cNvPr id="2" name="Shape 2"/>
        <xdr:cNvGrpSpPr/>
      </xdr:nvGrpSpPr>
      <xdr:grpSpPr>
        <a:xfrm>
          <a:off x="5127316" y="3662890"/>
          <a:ext cx="437369" cy="234221"/>
          <a:chOff x="5127316" y="3662890"/>
          <a:chExt cx="437369" cy="234221"/>
        </a:xfrm>
      </xdr:grpSpPr>
      <xdr:grpSp>
        <xdr:nvGrpSpPr>
          <xdr:cNvPr id="70" name="Shape 70"/>
          <xdr:cNvGrpSpPr/>
        </xdr:nvGrpSpPr>
        <xdr:grpSpPr>
          <a:xfrm>
            <a:off x="5127316" y="3662890"/>
            <a:ext cx="437369" cy="234221"/>
            <a:chOff x="5241225" y="3670463"/>
            <a:chExt cx="209550" cy="219075"/>
          </a:xfrm>
        </xdr:grpSpPr>
        <xdr:sp>
          <xdr:nvSpPr>
            <xdr:cNvPr id="4" name="Shape 4"/>
            <xdr:cNvSpPr/>
          </xdr:nvSpPr>
          <xdr:spPr>
            <a:xfrm>
              <a:off x="5241225" y="3670463"/>
              <a:ext cx="209550" cy="2190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1" name="Shape 71"/>
            <xdr:cNvCxnSpPr/>
          </xdr:nvCxnSpPr>
          <xdr:spPr>
            <a:xfrm>
              <a:off x="5241225" y="3670463"/>
              <a:ext cx="209550" cy="219075"/>
            </a:xfrm>
            <a:prstGeom prst="straightConnector1">
              <a:avLst/>
            </a:prstGeom>
            <a:noFill/>
            <a:ln cap="flat" cmpd="sng" w="9525">
              <a:solidFill>
                <a:schemeClr val="accent2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8</xdr:col>
      <xdr:colOff>809625</xdr:colOff>
      <xdr:row>87</xdr:row>
      <xdr:rowOff>0</xdr:rowOff>
    </xdr:from>
    <xdr:ext cx="857250" cy="447675"/>
    <xdr:grpSp>
      <xdr:nvGrpSpPr>
        <xdr:cNvPr id="2" name="Shape 2"/>
        <xdr:cNvGrpSpPr/>
      </xdr:nvGrpSpPr>
      <xdr:grpSpPr>
        <a:xfrm>
          <a:off x="4917375" y="3556163"/>
          <a:ext cx="857250" cy="447675"/>
          <a:chOff x="4917375" y="3556163"/>
          <a:chExt cx="857250" cy="447675"/>
        </a:xfrm>
      </xdr:grpSpPr>
      <xdr:grpSp>
        <xdr:nvGrpSpPr>
          <xdr:cNvPr id="72" name="Shape 72"/>
          <xdr:cNvGrpSpPr/>
        </xdr:nvGrpSpPr>
        <xdr:grpSpPr>
          <a:xfrm>
            <a:off x="4917375" y="3556163"/>
            <a:ext cx="857250" cy="447675"/>
            <a:chOff x="4917375" y="3560925"/>
            <a:chExt cx="857250" cy="438150"/>
          </a:xfrm>
        </xdr:grpSpPr>
        <xdr:sp>
          <xdr:nvSpPr>
            <xdr:cNvPr id="4" name="Shape 4"/>
            <xdr:cNvSpPr/>
          </xdr:nvSpPr>
          <xdr:spPr>
            <a:xfrm>
              <a:off x="4917375" y="3560925"/>
              <a:ext cx="857250" cy="438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3" name="Shape 73"/>
            <xdr:cNvCxnSpPr/>
          </xdr:nvCxnSpPr>
          <xdr:spPr>
            <a:xfrm flipH="1">
              <a:off x="4917375" y="3560925"/>
              <a:ext cx="857250" cy="438150"/>
            </a:xfrm>
            <a:prstGeom prst="straightConnector1">
              <a:avLst/>
            </a:prstGeom>
            <a:noFill/>
            <a:ln cap="flat" cmpd="sng" w="9525">
              <a:solidFill>
                <a:schemeClr val="accent2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9</xdr:col>
      <xdr:colOff>971550</xdr:colOff>
      <xdr:row>87</xdr:row>
      <xdr:rowOff>19050</xdr:rowOff>
    </xdr:from>
    <xdr:ext cx="762000" cy="400050"/>
    <xdr:grpSp>
      <xdr:nvGrpSpPr>
        <xdr:cNvPr id="2" name="Shape 2"/>
        <xdr:cNvGrpSpPr/>
      </xdr:nvGrpSpPr>
      <xdr:grpSpPr>
        <a:xfrm>
          <a:off x="4965000" y="3579975"/>
          <a:ext cx="762000" cy="400050"/>
          <a:chOff x="4965000" y="3579975"/>
          <a:chExt cx="762000" cy="400050"/>
        </a:xfrm>
      </xdr:grpSpPr>
      <xdr:grpSp>
        <xdr:nvGrpSpPr>
          <xdr:cNvPr id="74" name="Shape 74"/>
          <xdr:cNvGrpSpPr/>
        </xdr:nvGrpSpPr>
        <xdr:grpSpPr>
          <a:xfrm>
            <a:off x="4965000" y="3579975"/>
            <a:ext cx="762000" cy="400050"/>
            <a:chOff x="4965000" y="3579975"/>
            <a:chExt cx="762000" cy="400050"/>
          </a:xfrm>
        </xdr:grpSpPr>
        <xdr:sp>
          <xdr:nvSpPr>
            <xdr:cNvPr id="4" name="Shape 4"/>
            <xdr:cNvSpPr/>
          </xdr:nvSpPr>
          <xdr:spPr>
            <a:xfrm>
              <a:off x="4965000" y="3579975"/>
              <a:ext cx="762000" cy="4000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5" name="Shape 75"/>
            <xdr:cNvCxnSpPr/>
          </xdr:nvCxnSpPr>
          <xdr:spPr>
            <a:xfrm>
              <a:off x="4965000" y="3579975"/>
              <a:ext cx="762000" cy="400050"/>
            </a:xfrm>
            <a:prstGeom prst="straightConnector1">
              <a:avLst/>
            </a:prstGeom>
            <a:noFill/>
            <a:ln cap="flat" cmpd="sng" w="9525">
              <a:solidFill>
                <a:schemeClr val="accent2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9</xdr:col>
      <xdr:colOff>1552575</xdr:colOff>
      <xdr:row>92</xdr:row>
      <xdr:rowOff>0</xdr:rowOff>
    </xdr:from>
    <xdr:ext cx="809625" cy="371475"/>
    <xdr:grpSp>
      <xdr:nvGrpSpPr>
        <xdr:cNvPr id="2" name="Shape 2"/>
        <xdr:cNvGrpSpPr/>
      </xdr:nvGrpSpPr>
      <xdr:grpSpPr>
        <a:xfrm>
          <a:off x="4941188" y="3594263"/>
          <a:ext cx="809625" cy="371475"/>
          <a:chOff x="4941188" y="3594263"/>
          <a:chExt cx="809625" cy="371475"/>
        </a:xfrm>
      </xdr:grpSpPr>
      <xdr:grpSp>
        <xdr:nvGrpSpPr>
          <xdr:cNvPr id="76" name="Shape 76"/>
          <xdr:cNvGrpSpPr/>
        </xdr:nvGrpSpPr>
        <xdr:grpSpPr>
          <a:xfrm>
            <a:off x="4941188" y="3594263"/>
            <a:ext cx="809625" cy="371475"/>
            <a:chOff x="4945950" y="3599025"/>
            <a:chExt cx="800100" cy="361950"/>
          </a:xfrm>
        </xdr:grpSpPr>
        <xdr:sp>
          <xdr:nvSpPr>
            <xdr:cNvPr id="4" name="Shape 4"/>
            <xdr:cNvSpPr/>
          </xdr:nvSpPr>
          <xdr:spPr>
            <a:xfrm>
              <a:off x="4945950" y="3599025"/>
              <a:ext cx="800100" cy="3619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7" name="Shape 77"/>
            <xdr:cNvCxnSpPr/>
          </xdr:nvCxnSpPr>
          <xdr:spPr>
            <a:xfrm flipH="1">
              <a:off x="4945950" y="3599025"/>
              <a:ext cx="800100" cy="361950"/>
            </a:xfrm>
            <a:prstGeom prst="straightConnector1">
              <a:avLst/>
            </a:prstGeom>
            <a:noFill/>
            <a:ln cap="flat" cmpd="sng" w="9525">
              <a:solidFill>
                <a:schemeClr val="accent2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11</xdr:col>
      <xdr:colOff>85725</xdr:colOff>
      <xdr:row>92</xdr:row>
      <xdr:rowOff>0</xdr:rowOff>
    </xdr:from>
    <xdr:ext cx="361950" cy="381000"/>
    <xdr:grpSp>
      <xdr:nvGrpSpPr>
        <xdr:cNvPr id="2" name="Shape 2"/>
        <xdr:cNvGrpSpPr/>
      </xdr:nvGrpSpPr>
      <xdr:grpSpPr>
        <a:xfrm>
          <a:off x="5165025" y="3589500"/>
          <a:ext cx="361950" cy="381000"/>
          <a:chOff x="5165025" y="3589500"/>
          <a:chExt cx="361950" cy="381000"/>
        </a:xfrm>
      </xdr:grpSpPr>
      <xdr:grpSp>
        <xdr:nvGrpSpPr>
          <xdr:cNvPr id="78" name="Shape 78"/>
          <xdr:cNvGrpSpPr/>
        </xdr:nvGrpSpPr>
        <xdr:grpSpPr>
          <a:xfrm>
            <a:off x="5165025" y="3589500"/>
            <a:ext cx="361950" cy="381000"/>
            <a:chOff x="5169788" y="3594263"/>
            <a:chExt cx="352425" cy="371475"/>
          </a:xfrm>
        </xdr:grpSpPr>
        <xdr:sp>
          <xdr:nvSpPr>
            <xdr:cNvPr id="4" name="Shape 4"/>
            <xdr:cNvSpPr/>
          </xdr:nvSpPr>
          <xdr:spPr>
            <a:xfrm>
              <a:off x="5169788" y="3594263"/>
              <a:ext cx="352425" cy="371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9" name="Shape 79"/>
            <xdr:cNvCxnSpPr/>
          </xdr:nvCxnSpPr>
          <xdr:spPr>
            <a:xfrm>
              <a:off x="5169788" y="3594263"/>
              <a:ext cx="352425" cy="371475"/>
            </a:xfrm>
            <a:prstGeom prst="straightConnector1">
              <a:avLst/>
            </a:prstGeom>
            <a:noFill/>
            <a:ln cap="flat" cmpd="sng" w="9525">
              <a:solidFill>
                <a:schemeClr val="accent2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5</xdr:col>
      <xdr:colOff>400050</xdr:colOff>
      <xdr:row>171</xdr:row>
      <xdr:rowOff>28575</xdr:rowOff>
    </xdr:from>
    <xdr:ext cx="38100" cy="371475"/>
    <xdr:grpSp>
      <xdr:nvGrpSpPr>
        <xdr:cNvPr id="2" name="Shape 2"/>
        <xdr:cNvGrpSpPr/>
      </xdr:nvGrpSpPr>
      <xdr:grpSpPr>
        <a:xfrm>
          <a:off x="5341238" y="3594263"/>
          <a:ext cx="9525" cy="371475"/>
          <a:chOff x="5341238" y="3594263"/>
          <a:chExt cx="9525" cy="371475"/>
        </a:xfrm>
      </xdr:grpSpPr>
      <xdr:cxnSp>
        <xdr:nvCxnSpPr>
          <xdr:cNvPr id="80" name="Shape 80"/>
          <xdr:cNvCxnSpPr/>
        </xdr:nvCxnSpPr>
        <xdr:spPr>
          <a:xfrm>
            <a:off x="5341238" y="3594263"/>
            <a:ext cx="9525" cy="371475"/>
          </a:xfrm>
          <a:prstGeom prst="straightConnector1">
            <a:avLst/>
          </a:prstGeom>
          <a:noFill/>
          <a:ln cap="flat" cmpd="sng" w="12700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466725</xdr:colOff>
      <xdr:row>176</xdr:row>
      <xdr:rowOff>9525</xdr:rowOff>
    </xdr:from>
    <xdr:ext cx="38100" cy="400050"/>
    <xdr:grpSp>
      <xdr:nvGrpSpPr>
        <xdr:cNvPr id="2" name="Shape 2"/>
        <xdr:cNvGrpSpPr/>
      </xdr:nvGrpSpPr>
      <xdr:grpSpPr>
        <a:xfrm>
          <a:off x="5336475" y="3579975"/>
          <a:ext cx="19050" cy="400050"/>
          <a:chOff x="5336475" y="3579975"/>
          <a:chExt cx="19050" cy="400050"/>
        </a:xfrm>
      </xdr:grpSpPr>
      <xdr:cxnSp>
        <xdr:nvCxnSpPr>
          <xdr:cNvPr id="81" name="Shape 81"/>
          <xdr:cNvCxnSpPr/>
        </xdr:nvCxnSpPr>
        <xdr:spPr>
          <a:xfrm>
            <a:off x="5336475" y="3579975"/>
            <a:ext cx="19050" cy="400050"/>
          </a:xfrm>
          <a:prstGeom prst="straightConnector1">
            <a:avLst/>
          </a:prstGeom>
          <a:noFill/>
          <a:ln cap="flat" cmpd="sng" w="12700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47625</xdr:colOff>
      <xdr:row>178</xdr:row>
      <xdr:rowOff>180975</xdr:rowOff>
    </xdr:from>
    <xdr:ext cx="485775" cy="571500"/>
    <xdr:grpSp>
      <xdr:nvGrpSpPr>
        <xdr:cNvPr id="2" name="Shape 2"/>
        <xdr:cNvGrpSpPr/>
      </xdr:nvGrpSpPr>
      <xdr:grpSpPr>
        <a:xfrm>
          <a:off x="5107875" y="3503775"/>
          <a:ext cx="476250" cy="552450"/>
          <a:chOff x="5107875" y="3503775"/>
          <a:chExt cx="476250" cy="552450"/>
        </a:xfrm>
      </xdr:grpSpPr>
      <xdr:cxnSp>
        <xdr:nvCxnSpPr>
          <xdr:cNvPr id="82" name="Shape 82"/>
          <xdr:cNvCxnSpPr/>
        </xdr:nvCxnSpPr>
        <xdr:spPr>
          <a:xfrm flipH="1">
            <a:off x="5107875" y="3503775"/>
            <a:ext cx="476250" cy="552450"/>
          </a:xfrm>
          <a:prstGeom prst="straightConnector1">
            <a:avLst/>
          </a:prstGeom>
          <a:noFill/>
          <a:ln cap="flat" cmpd="sng" w="12700">
            <a:solidFill>
              <a:schemeClr val="accent6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533400</xdr:colOff>
      <xdr:row>178</xdr:row>
      <xdr:rowOff>161925</xdr:rowOff>
    </xdr:from>
    <xdr:ext cx="466725" cy="600075"/>
    <xdr:grpSp>
      <xdr:nvGrpSpPr>
        <xdr:cNvPr id="2" name="Shape 2"/>
        <xdr:cNvGrpSpPr/>
      </xdr:nvGrpSpPr>
      <xdr:grpSpPr>
        <a:xfrm>
          <a:off x="5122163" y="3479963"/>
          <a:ext cx="447675" cy="600075"/>
          <a:chOff x="5122163" y="3479963"/>
          <a:chExt cx="447675" cy="600075"/>
        </a:xfrm>
      </xdr:grpSpPr>
      <xdr:cxnSp>
        <xdr:nvCxnSpPr>
          <xdr:cNvPr id="83" name="Shape 83"/>
          <xdr:cNvCxnSpPr/>
        </xdr:nvCxnSpPr>
        <xdr:spPr>
          <a:xfrm>
            <a:off x="5122163" y="3479963"/>
            <a:ext cx="447675" cy="600075"/>
          </a:xfrm>
          <a:prstGeom prst="straightConnector1">
            <a:avLst/>
          </a:prstGeom>
          <a:noFill/>
          <a:ln cap="flat" cmpd="sng" w="12700">
            <a:solidFill>
              <a:schemeClr val="accent6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495300</xdr:colOff>
      <xdr:row>184</xdr:row>
      <xdr:rowOff>38100</xdr:rowOff>
    </xdr:from>
    <xdr:ext cx="38100" cy="333375"/>
    <xdr:grpSp>
      <xdr:nvGrpSpPr>
        <xdr:cNvPr id="2" name="Shape 2"/>
        <xdr:cNvGrpSpPr/>
      </xdr:nvGrpSpPr>
      <xdr:grpSpPr>
        <a:xfrm>
          <a:off x="5341238" y="3613313"/>
          <a:ext cx="9525" cy="333375"/>
          <a:chOff x="5341238" y="3613313"/>
          <a:chExt cx="9525" cy="333375"/>
        </a:xfrm>
      </xdr:grpSpPr>
      <xdr:cxnSp>
        <xdr:nvCxnSpPr>
          <xdr:cNvPr id="84" name="Shape 84"/>
          <xdr:cNvCxnSpPr/>
        </xdr:nvCxnSpPr>
        <xdr:spPr>
          <a:xfrm flipH="1">
            <a:off x="5341238" y="3613313"/>
            <a:ext cx="9525" cy="333375"/>
          </a:xfrm>
          <a:prstGeom prst="straightConnector1">
            <a:avLst/>
          </a:prstGeom>
          <a:noFill/>
          <a:ln cap="flat" cmpd="sng" w="12700">
            <a:solidFill>
              <a:schemeClr val="accent4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685800</xdr:colOff>
      <xdr:row>184</xdr:row>
      <xdr:rowOff>9525</xdr:rowOff>
    </xdr:from>
    <xdr:ext cx="38100" cy="371475"/>
    <xdr:grpSp>
      <xdr:nvGrpSpPr>
        <xdr:cNvPr id="2" name="Shape 2"/>
        <xdr:cNvGrpSpPr/>
      </xdr:nvGrpSpPr>
      <xdr:grpSpPr>
        <a:xfrm>
          <a:off x="5341238" y="3594263"/>
          <a:ext cx="9525" cy="371475"/>
          <a:chOff x="5341238" y="3594263"/>
          <a:chExt cx="9525" cy="371475"/>
        </a:xfrm>
      </xdr:grpSpPr>
      <xdr:cxnSp>
        <xdr:nvCxnSpPr>
          <xdr:cNvPr id="85" name="Shape 85"/>
          <xdr:cNvCxnSpPr/>
        </xdr:nvCxnSpPr>
        <xdr:spPr>
          <a:xfrm>
            <a:off x="5341238" y="3594263"/>
            <a:ext cx="9525" cy="371475"/>
          </a:xfrm>
          <a:prstGeom prst="straightConnector1">
            <a:avLst/>
          </a:prstGeom>
          <a:noFill/>
          <a:ln cap="flat" cmpd="sng" w="12700">
            <a:solidFill>
              <a:schemeClr val="accent4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552450</xdr:colOff>
      <xdr:row>189</xdr:row>
      <xdr:rowOff>19050</xdr:rowOff>
    </xdr:from>
    <xdr:ext cx="495300" cy="371475"/>
    <xdr:grpSp>
      <xdr:nvGrpSpPr>
        <xdr:cNvPr id="2" name="Shape 2"/>
        <xdr:cNvGrpSpPr/>
      </xdr:nvGrpSpPr>
      <xdr:grpSpPr>
        <a:xfrm>
          <a:off x="5107875" y="3603788"/>
          <a:ext cx="476250" cy="352425"/>
          <a:chOff x="5107875" y="3603788"/>
          <a:chExt cx="476250" cy="352425"/>
        </a:xfrm>
      </xdr:grpSpPr>
      <xdr:cxnSp>
        <xdr:nvCxnSpPr>
          <xdr:cNvPr id="86" name="Shape 86"/>
          <xdr:cNvCxnSpPr/>
        </xdr:nvCxnSpPr>
        <xdr:spPr>
          <a:xfrm>
            <a:off x="5107875" y="3603788"/>
            <a:ext cx="476250" cy="352425"/>
          </a:xfrm>
          <a:prstGeom prst="straightConnector1">
            <a:avLst/>
          </a:prstGeom>
          <a:noFill/>
          <a:ln cap="flat" cmpd="sng" w="19050">
            <a:solidFill>
              <a:schemeClr val="accent5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19050</xdr:colOff>
      <xdr:row>189</xdr:row>
      <xdr:rowOff>19050</xdr:rowOff>
    </xdr:from>
    <xdr:ext cx="695325" cy="361950"/>
    <xdr:grpSp>
      <xdr:nvGrpSpPr>
        <xdr:cNvPr id="2" name="Shape 2"/>
        <xdr:cNvGrpSpPr/>
      </xdr:nvGrpSpPr>
      <xdr:grpSpPr>
        <a:xfrm>
          <a:off x="5003100" y="3603788"/>
          <a:ext cx="685800" cy="352425"/>
          <a:chOff x="5003100" y="3603788"/>
          <a:chExt cx="685800" cy="352425"/>
        </a:xfrm>
      </xdr:grpSpPr>
      <xdr:cxnSp>
        <xdr:nvCxnSpPr>
          <xdr:cNvPr id="87" name="Shape 87"/>
          <xdr:cNvCxnSpPr/>
        </xdr:nvCxnSpPr>
        <xdr:spPr>
          <a:xfrm flipH="1">
            <a:off x="5003100" y="3603788"/>
            <a:ext cx="685800" cy="352425"/>
          </a:xfrm>
          <a:prstGeom prst="straightConnector1">
            <a:avLst/>
          </a:prstGeom>
          <a:noFill/>
          <a:ln cap="flat" cmpd="sng" w="12700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600075</xdr:colOff>
      <xdr:row>215</xdr:row>
      <xdr:rowOff>9525</xdr:rowOff>
    </xdr:from>
    <xdr:ext cx="38100" cy="371475"/>
    <xdr:grpSp>
      <xdr:nvGrpSpPr>
        <xdr:cNvPr id="2" name="Shape 2"/>
        <xdr:cNvGrpSpPr/>
      </xdr:nvGrpSpPr>
      <xdr:grpSpPr>
        <a:xfrm>
          <a:off x="5346000" y="3594263"/>
          <a:ext cx="0" cy="371475"/>
          <a:chOff x="5346000" y="3594263"/>
          <a:chExt cx="0" cy="371475"/>
        </a:xfrm>
      </xdr:grpSpPr>
      <xdr:cxnSp>
        <xdr:nvCxnSpPr>
          <xdr:cNvPr id="88" name="Shape 88"/>
          <xdr:cNvCxnSpPr/>
        </xdr:nvCxnSpPr>
        <xdr:spPr>
          <a:xfrm>
            <a:off x="5346000" y="3594263"/>
            <a:ext cx="0" cy="371475"/>
          </a:xfrm>
          <a:prstGeom prst="straightConnector1">
            <a:avLst/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619125</xdr:colOff>
      <xdr:row>219</xdr:row>
      <xdr:rowOff>28575</xdr:rowOff>
    </xdr:from>
    <xdr:ext cx="38100" cy="390525"/>
    <xdr:grpSp>
      <xdr:nvGrpSpPr>
        <xdr:cNvPr id="2" name="Shape 2"/>
        <xdr:cNvGrpSpPr/>
      </xdr:nvGrpSpPr>
      <xdr:grpSpPr>
        <a:xfrm>
          <a:off x="5341238" y="3584738"/>
          <a:ext cx="9525" cy="390525"/>
          <a:chOff x="5341238" y="3584738"/>
          <a:chExt cx="9525" cy="390525"/>
        </a:xfrm>
      </xdr:grpSpPr>
      <xdr:cxnSp>
        <xdr:nvCxnSpPr>
          <xdr:cNvPr id="89" name="Shape 89"/>
          <xdr:cNvCxnSpPr/>
        </xdr:nvCxnSpPr>
        <xdr:spPr>
          <a:xfrm>
            <a:off x="5341238" y="3584738"/>
            <a:ext cx="9525" cy="390525"/>
          </a:xfrm>
          <a:prstGeom prst="straightConnector1">
            <a:avLst/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533400</xdr:colOff>
      <xdr:row>222</xdr:row>
      <xdr:rowOff>0</xdr:rowOff>
    </xdr:from>
    <xdr:ext cx="485775" cy="400050"/>
    <xdr:grpSp>
      <xdr:nvGrpSpPr>
        <xdr:cNvPr id="2" name="Shape 2"/>
        <xdr:cNvGrpSpPr/>
      </xdr:nvGrpSpPr>
      <xdr:grpSpPr>
        <a:xfrm>
          <a:off x="5107875" y="3579975"/>
          <a:ext cx="476250" cy="400050"/>
          <a:chOff x="5107875" y="3579975"/>
          <a:chExt cx="476250" cy="400050"/>
        </a:xfrm>
      </xdr:grpSpPr>
      <xdr:cxnSp>
        <xdr:nvCxnSpPr>
          <xdr:cNvPr id="90" name="Shape 90"/>
          <xdr:cNvCxnSpPr/>
        </xdr:nvCxnSpPr>
        <xdr:spPr>
          <a:xfrm>
            <a:off x="5107875" y="3579975"/>
            <a:ext cx="476250" cy="400050"/>
          </a:xfrm>
          <a:prstGeom prst="straightConnector1">
            <a:avLst/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9525</xdr:colOff>
      <xdr:row>221</xdr:row>
      <xdr:rowOff>161925</xdr:rowOff>
    </xdr:from>
    <xdr:ext cx="533400" cy="457200"/>
    <xdr:grpSp>
      <xdr:nvGrpSpPr>
        <xdr:cNvPr id="2" name="Shape 2"/>
        <xdr:cNvGrpSpPr/>
      </xdr:nvGrpSpPr>
      <xdr:grpSpPr>
        <a:xfrm>
          <a:off x="5084063" y="3556163"/>
          <a:ext cx="523875" cy="447675"/>
          <a:chOff x="5084063" y="3556163"/>
          <a:chExt cx="523875" cy="447675"/>
        </a:xfrm>
      </xdr:grpSpPr>
      <xdr:cxnSp>
        <xdr:nvCxnSpPr>
          <xdr:cNvPr id="91" name="Shape 91"/>
          <xdr:cNvCxnSpPr/>
        </xdr:nvCxnSpPr>
        <xdr:spPr>
          <a:xfrm flipH="1">
            <a:off x="5084063" y="3556163"/>
            <a:ext cx="523875" cy="447675"/>
          </a:xfrm>
          <a:prstGeom prst="straightConnector1">
            <a:avLst/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590550</xdr:colOff>
      <xdr:row>226</xdr:row>
      <xdr:rowOff>38100</xdr:rowOff>
    </xdr:from>
    <xdr:ext cx="38100" cy="161925"/>
    <xdr:grpSp>
      <xdr:nvGrpSpPr>
        <xdr:cNvPr id="2" name="Shape 2"/>
        <xdr:cNvGrpSpPr/>
      </xdr:nvGrpSpPr>
      <xdr:grpSpPr>
        <a:xfrm>
          <a:off x="5341238" y="3699038"/>
          <a:ext cx="9525" cy="161925"/>
          <a:chOff x="5341238" y="3699038"/>
          <a:chExt cx="9525" cy="161925"/>
        </a:xfrm>
      </xdr:grpSpPr>
      <xdr:cxnSp>
        <xdr:nvCxnSpPr>
          <xdr:cNvPr id="92" name="Shape 92"/>
          <xdr:cNvCxnSpPr/>
        </xdr:nvCxnSpPr>
        <xdr:spPr>
          <a:xfrm>
            <a:off x="5341238" y="3699038"/>
            <a:ext cx="9525" cy="1619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600075</xdr:colOff>
      <xdr:row>226</xdr:row>
      <xdr:rowOff>9525</xdr:rowOff>
    </xdr:from>
    <xdr:ext cx="38100" cy="190500"/>
    <xdr:grpSp>
      <xdr:nvGrpSpPr>
        <xdr:cNvPr id="2" name="Shape 2"/>
        <xdr:cNvGrpSpPr/>
      </xdr:nvGrpSpPr>
      <xdr:grpSpPr>
        <a:xfrm>
          <a:off x="5346000" y="3684750"/>
          <a:ext cx="0" cy="190500"/>
          <a:chOff x="5346000" y="3684750"/>
          <a:chExt cx="0" cy="190500"/>
        </a:xfrm>
      </xdr:grpSpPr>
      <xdr:cxnSp>
        <xdr:nvCxnSpPr>
          <xdr:cNvPr id="93" name="Shape 93"/>
          <xdr:cNvCxnSpPr/>
        </xdr:nvCxnSpPr>
        <xdr:spPr>
          <a:xfrm>
            <a:off x="5346000" y="3684750"/>
            <a:ext cx="0" cy="190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619125</xdr:colOff>
      <xdr:row>230</xdr:row>
      <xdr:rowOff>0</xdr:rowOff>
    </xdr:from>
    <xdr:ext cx="38100" cy="238125"/>
    <xdr:grpSp>
      <xdr:nvGrpSpPr>
        <xdr:cNvPr id="2" name="Shape 2"/>
        <xdr:cNvGrpSpPr/>
      </xdr:nvGrpSpPr>
      <xdr:grpSpPr>
        <a:xfrm>
          <a:off x="5341238" y="3660938"/>
          <a:ext cx="9525" cy="238125"/>
          <a:chOff x="5341238" y="3660938"/>
          <a:chExt cx="9525" cy="238125"/>
        </a:xfrm>
      </xdr:grpSpPr>
      <xdr:cxnSp>
        <xdr:nvCxnSpPr>
          <xdr:cNvPr id="94" name="Shape 94"/>
          <xdr:cNvCxnSpPr/>
        </xdr:nvCxnSpPr>
        <xdr:spPr>
          <a:xfrm flipH="1">
            <a:off x="5341238" y="3660938"/>
            <a:ext cx="9525" cy="2381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647700</xdr:colOff>
      <xdr:row>230</xdr:row>
      <xdr:rowOff>9525</xdr:rowOff>
    </xdr:from>
    <xdr:ext cx="38100" cy="209550"/>
    <xdr:grpSp>
      <xdr:nvGrpSpPr>
        <xdr:cNvPr id="2" name="Shape 2"/>
        <xdr:cNvGrpSpPr/>
      </xdr:nvGrpSpPr>
      <xdr:grpSpPr>
        <a:xfrm>
          <a:off x="5346000" y="3675225"/>
          <a:ext cx="0" cy="209550"/>
          <a:chOff x="5346000" y="3675225"/>
          <a:chExt cx="0" cy="209550"/>
        </a:xfrm>
      </xdr:grpSpPr>
      <xdr:cxnSp>
        <xdr:nvCxnSpPr>
          <xdr:cNvPr id="95" name="Shape 95"/>
          <xdr:cNvCxnSpPr/>
        </xdr:nvCxnSpPr>
        <xdr:spPr>
          <a:xfrm>
            <a:off x="5346000" y="3675225"/>
            <a:ext cx="0" cy="20955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647700</xdr:colOff>
      <xdr:row>234</xdr:row>
      <xdr:rowOff>9525</xdr:rowOff>
    </xdr:from>
    <xdr:ext cx="38100" cy="209550"/>
    <xdr:grpSp>
      <xdr:nvGrpSpPr>
        <xdr:cNvPr id="2" name="Shape 2"/>
        <xdr:cNvGrpSpPr/>
      </xdr:nvGrpSpPr>
      <xdr:grpSpPr>
        <a:xfrm>
          <a:off x="5341238" y="3675225"/>
          <a:ext cx="9525" cy="209550"/>
          <a:chOff x="5341238" y="3675225"/>
          <a:chExt cx="9525" cy="209550"/>
        </a:xfrm>
      </xdr:grpSpPr>
      <xdr:cxnSp>
        <xdr:nvCxnSpPr>
          <xdr:cNvPr id="96" name="Shape 96"/>
          <xdr:cNvCxnSpPr/>
        </xdr:nvCxnSpPr>
        <xdr:spPr>
          <a:xfrm>
            <a:off x="5341238" y="3675225"/>
            <a:ext cx="9525" cy="20955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666750</xdr:colOff>
      <xdr:row>234</xdr:row>
      <xdr:rowOff>0</xdr:rowOff>
    </xdr:from>
    <xdr:ext cx="38100" cy="276225"/>
    <xdr:grpSp>
      <xdr:nvGrpSpPr>
        <xdr:cNvPr id="2" name="Shape 2"/>
        <xdr:cNvGrpSpPr/>
      </xdr:nvGrpSpPr>
      <xdr:grpSpPr>
        <a:xfrm>
          <a:off x="5346000" y="3641888"/>
          <a:ext cx="0" cy="276225"/>
          <a:chOff x="5346000" y="3641888"/>
          <a:chExt cx="0" cy="276225"/>
        </a:xfrm>
      </xdr:grpSpPr>
      <xdr:cxnSp>
        <xdr:nvCxnSpPr>
          <xdr:cNvPr id="97" name="Shape 97"/>
          <xdr:cNvCxnSpPr/>
        </xdr:nvCxnSpPr>
        <xdr:spPr>
          <a:xfrm>
            <a:off x="5346000" y="3641888"/>
            <a:ext cx="0" cy="2762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704850</xdr:colOff>
      <xdr:row>238</xdr:row>
      <xdr:rowOff>9525</xdr:rowOff>
    </xdr:from>
    <xdr:ext cx="409575" cy="342900"/>
    <xdr:grpSp>
      <xdr:nvGrpSpPr>
        <xdr:cNvPr id="2" name="Shape 2"/>
        <xdr:cNvGrpSpPr/>
      </xdr:nvGrpSpPr>
      <xdr:grpSpPr>
        <a:xfrm>
          <a:off x="5145975" y="3613313"/>
          <a:ext cx="400050" cy="333375"/>
          <a:chOff x="5145975" y="3613313"/>
          <a:chExt cx="400050" cy="333375"/>
        </a:xfrm>
      </xdr:grpSpPr>
      <xdr:cxnSp>
        <xdr:nvCxnSpPr>
          <xdr:cNvPr id="98" name="Shape 98"/>
          <xdr:cNvCxnSpPr/>
        </xdr:nvCxnSpPr>
        <xdr:spPr>
          <a:xfrm>
            <a:off x="5145975" y="3613313"/>
            <a:ext cx="400050" cy="333375"/>
          </a:xfrm>
          <a:prstGeom prst="straightConnector1">
            <a:avLst/>
          </a:prstGeom>
          <a:noFill/>
          <a:ln cap="flat" cmpd="sng" w="9525">
            <a:solidFill>
              <a:schemeClr val="accent6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38100</xdr:colOff>
      <xdr:row>238</xdr:row>
      <xdr:rowOff>19050</xdr:rowOff>
    </xdr:from>
    <xdr:ext cx="609600" cy="381000"/>
    <xdr:grpSp>
      <xdr:nvGrpSpPr>
        <xdr:cNvPr id="2" name="Shape 2"/>
        <xdr:cNvGrpSpPr/>
      </xdr:nvGrpSpPr>
      <xdr:grpSpPr>
        <a:xfrm>
          <a:off x="5045963" y="3594263"/>
          <a:ext cx="600075" cy="371475"/>
          <a:chOff x="5045963" y="3594263"/>
          <a:chExt cx="600075" cy="371475"/>
        </a:xfrm>
      </xdr:grpSpPr>
      <xdr:cxnSp>
        <xdr:nvCxnSpPr>
          <xdr:cNvPr id="99" name="Shape 99"/>
          <xdr:cNvCxnSpPr/>
        </xdr:nvCxnSpPr>
        <xdr:spPr>
          <a:xfrm flipH="1">
            <a:off x="5045963" y="3594263"/>
            <a:ext cx="600075" cy="371475"/>
          </a:xfrm>
          <a:prstGeom prst="straightConnector1">
            <a:avLst/>
          </a:prstGeom>
          <a:noFill/>
          <a:ln cap="flat" cmpd="sng" w="9525">
            <a:solidFill>
              <a:schemeClr val="accent6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466725</xdr:colOff>
      <xdr:row>83</xdr:row>
      <xdr:rowOff>9525</xdr:rowOff>
    </xdr:from>
    <xdr:ext cx="38100" cy="400050"/>
    <xdr:grpSp>
      <xdr:nvGrpSpPr>
        <xdr:cNvPr id="2" name="Shape 2"/>
        <xdr:cNvGrpSpPr/>
      </xdr:nvGrpSpPr>
      <xdr:grpSpPr>
        <a:xfrm>
          <a:off x="5341238" y="3579975"/>
          <a:ext cx="9525" cy="400050"/>
          <a:chOff x="5341238" y="3579975"/>
          <a:chExt cx="9525" cy="400050"/>
        </a:xfrm>
      </xdr:grpSpPr>
      <xdr:cxnSp>
        <xdr:nvCxnSpPr>
          <xdr:cNvPr id="100" name="Shape 100"/>
          <xdr:cNvCxnSpPr/>
        </xdr:nvCxnSpPr>
        <xdr:spPr>
          <a:xfrm>
            <a:off x="5341238" y="3579975"/>
            <a:ext cx="9525" cy="400050"/>
          </a:xfrm>
          <a:prstGeom prst="straightConnector1">
            <a:avLst/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466725</xdr:colOff>
      <xdr:row>88</xdr:row>
      <xdr:rowOff>9525</xdr:rowOff>
    </xdr:from>
    <xdr:ext cx="38100" cy="371475"/>
    <xdr:grpSp>
      <xdr:nvGrpSpPr>
        <xdr:cNvPr id="2" name="Shape 2"/>
        <xdr:cNvGrpSpPr/>
      </xdr:nvGrpSpPr>
      <xdr:grpSpPr>
        <a:xfrm>
          <a:off x="5341238" y="3594263"/>
          <a:ext cx="9525" cy="371475"/>
          <a:chOff x="5341238" y="3594263"/>
          <a:chExt cx="9525" cy="371475"/>
        </a:xfrm>
      </xdr:grpSpPr>
      <xdr:cxnSp>
        <xdr:nvCxnSpPr>
          <xdr:cNvPr id="101" name="Shape 101"/>
          <xdr:cNvCxnSpPr/>
        </xdr:nvCxnSpPr>
        <xdr:spPr>
          <a:xfrm>
            <a:off x="5341238" y="3594263"/>
            <a:ext cx="9525" cy="371475"/>
          </a:xfrm>
          <a:prstGeom prst="straightConnector1">
            <a:avLst/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447675</xdr:colOff>
      <xdr:row>92</xdr:row>
      <xdr:rowOff>28575</xdr:rowOff>
    </xdr:from>
    <xdr:ext cx="38100" cy="400050"/>
    <xdr:grpSp>
      <xdr:nvGrpSpPr>
        <xdr:cNvPr id="2" name="Shape 2"/>
        <xdr:cNvGrpSpPr/>
      </xdr:nvGrpSpPr>
      <xdr:grpSpPr>
        <a:xfrm>
          <a:off x="5341238" y="3579975"/>
          <a:ext cx="9525" cy="400050"/>
          <a:chOff x="5341238" y="3579975"/>
          <a:chExt cx="9525" cy="400050"/>
        </a:xfrm>
      </xdr:grpSpPr>
      <xdr:cxnSp>
        <xdr:nvCxnSpPr>
          <xdr:cNvPr id="102" name="Shape 102"/>
          <xdr:cNvCxnSpPr/>
        </xdr:nvCxnSpPr>
        <xdr:spPr>
          <a:xfrm flipH="1">
            <a:off x="5341238" y="3579975"/>
            <a:ext cx="9525" cy="400050"/>
          </a:xfrm>
          <a:prstGeom prst="straightConnector1">
            <a:avLst/>
          </a:prstGeom>
          <a:noFill/>
          <a:ln cap="flat" cmpd="sng" w="9525">
            <a:solidFill>
              <a:schemeClr val="accent2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21</xdr:col>
      <xdr:colOff>180975</xdr:colOff>
      <xdr:row>2</xdr:row>
      <xdr:rowOff>104775</xdr:rowOff>
    </xdr:from>
    <xdr:ext cx="10410825" cy="59055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581025</xdr:colOff>
      <xdr:row>3</xdr:row>
      <xdr:rowOff>38100</xdr:rowOff>
    </xdr:from>
    <xdr:ext cx="8410575" cy="5486400"/>
    <xdr:pic>
      <xdr:nvPicPr>
        <xdr:cNvPr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38</xdr:col>
      <xdr:colOff>238125</xdr:colOff>
      <xdr:row>3</xdr:row>
      <xdr:rowOff>152400</xdr:rowOff>
    </xdr:from>
    <xdr:ext cx="9686925" cy="50292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676275</xdr:colOff>
      <xdr:row>202</xdr:row>
      <xdr:rowOff>38100</xdr:rowOff>
    </xdr:from>
    <xdr:ext cx="8267700" cy="4410075"/>
    <xdr:pic>
      <xdr:nvPicPr>
        <xdr:cNvPr id="0" name="image2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7.43"/>
    <col customWidth="1" min="3" max="3" width="24.86"/>
    <col customWidth="1" min="4" max="4" width="11.71"/>
    <col customWidth="1" min="5" max="5" width="16.71"/>
    <col customWidth="1" min="6" max="6" width="15.29"/>
    <col customWidth="1" min="7" max="7" width="21.43"/>
    <col customWidth="1" min="8" max="8" width="13.0"/>
    <col customWidth="1" min="9" max="9" width="14.71"/>
    <col customWidth="1" min="10" max="10" width="27.0"/>
    <col customWidth="1" min="11" max="12" width="8.71"/>
    <col customWidth="1" min="13" max="13" width="14.57"/>
    <col customWidth="1" min="14" max="14" width="12.0"/>
    <col customWidth="1" min="15" max="15" width="14.57"/>
    <col customWidth="1" min="16" max="16" width="18.71"/>
    <col customWidth="1" min="17" max="17" width="20.0"/>
    <col customWidth="1" min="18" max="18" width="17.71"/>
    <col customWidth="1" min="19" max="20" width="17.57"/>
    <col customWidth="1" min="21" max="27" width="8.71"/>
  </cols>
  <sheetData>
    <row r="1">
      <c r="B1" s="1">
        <v>45150.0</v>
      </c>
      <c r="C1" s="2" t="s">
        <v>0</v>
      </c>
    </row>
    <row r="2" ht="15.0" customHeight="1"/>
    <row r="4" ht="15.0" customHeight="1">
      <c r="B4" s="3"/>
      <c r="C4" s="4"/>
      <c r="D4" s="4"/>
      <c r="E4" s="4"/>
      <c r="F4" s="4"/>
      <c r="G4" s="4"/>
      <c r="H4" s="4"/>
      <c r="I4" s="4"/>
      <c r="J4" s="4"/>
      <c r="K4" s="5"/>
    </row>
    <row r="5" ht="15.0" customHeight="1">
      <c r="B5" s="6" t="s">
        <v>1</v>
      </c>
      <c r="C5" s="7" t="s">
        <v>2</v>
      </c>
      <c r="I5" s="8"/>
      <c r="J5" s="8"/>
      <c r="K5" s="9"/>
    </row>
    <row r="6" ht="15.0" customHeight="1">
      <c r="B6" s="6"/>
      <c r="I6" s="8"/>
      <c r="J6" s="8"/>
      <c r="K6" s="9"/>
    </row>
    <row r="7" ht="15.0" customHeight="1">
      <c r="B7" s="6" t="s">
        <v>3</v>
      </c>
      <c r="C7" s="10"/>
      <c r="D7" s="10"/>
      <c r="E7" s="10"/>
      <c r="F7" s="10"/>
      <c r="G7" s="10"/>
      <c r="H7" s="10"/>
      <c r="I7" s="8"/>
      <c r="J7" s="8"/>
      <c r="K7" s="9"/>
    </row>
    <row r="8" ht="15.0" customHeight="1">
      <c r="B8" s="6" t="s">
        <v>4</v>
      </c>
      <c r="C8" s="8"/>
      <c r="D8" s="8"/>
      <c r="E8" s="8"/>
      <c r="F8" s="8"/>
      <c r="G8" s="8"/>
      <c r="H8" s="8"/>
      <c r="I8" s="8"/>
      <c r="J8" s="8"/>
      <c r="K8" s="9"/>
    </row>
    <row r="9" ht="15.0" customHeight="1">
      <c r="B9" s="11" t="s">
        <v>5</v>
      </c>
      <c r="C9" s="12" t="s">
        <v>6</v>
      </c>
      <c r="D9" s="8"/>
      <c r="E9" s="8"/>
      <c r="F9" s="8"/>
      <c r="G9" s="8"/>
      <c r="H9" s="8"/>
      <c r="I9" s="8"/>
      <c r="J9" s="8"/>
      <c r="K9" s="9"/>
    </row>
    <row r="10" ht="15.0" customHeight="1">
      <c r="B10" s="13" t="s">
        <v>7</v>
      </c>
      <c r="C10" s="14">
        <v>5.0</v>
      </c>
      <c r="D10" s="8"/>
      <c r="E10" s="8"/>
      <c r="F10" s="8"/>
      <c r="G10" s="8"/>
      <c r="H10" s="8"/>
      <c r="I10" s="8"/>
      <c r="J10" s="8"/>
      <c r="K10" s="9"/>
    </row>
    <row r="11" ht="15.0" customHeight="1">
      <c r="B11" s="15"/>
      <c r="D11" s="8"/>
      <c r="E11" s="8"/>
      <c r="F11" s="8"/>
      <c r="G11" s="8"/>
      <c r="H11" s="8"/>
      <c r="I11" s="8"/>
      <c r="J11" s="8"/>
      <c r="K11" s="9"/>
    </row>
    <row r="12" ht="15.0" customHeight="1">
      <c r="B12" s="16" t="s">
        <v>8</v>
      </c>
      <c r="C12" s="17" t="s">
        <v>9</v>
      </c>
      <c r="D12" s="8"/>
      <c r="E12" s="8"/>
      <c r="F12" s="8"/>
      <c r="G12" s="8"/>
      <c r="H12" s="8"/>
      <c r="I12" s="8"/>
      <c r="J12" s="8"/>
      <c r="K12" s="9"/>
    </row>
    <row r="13" ht="15.0" customHeight="1">
      <c r="B13" s="18"/>
      <c r="E13" s="19"/>
      <c r="F13" s="19"/>
      <c r="H13" s="19"/>
      <c r="I13" s="19"/>
      <c r="J13" s="8"/>
      <c r="K13" s="20"/>
    </row>
    <row r="14" ht="15.0" customHeight="1">
      <c r="B14" s="18"/>
      <c r="E14" s="19"/>
      <c r="F14" s="19"/>
      <c r="H14" s="19"/>
      <c r="I14" s="19"/>
      <c r="J14" s="8"/>
      <c r="K14" s="20"/>
    </row>
    <row r="15" ht="15.0" customHeight="1">
      <c r="B15" s="18" t="s">
        <v>10</v>
      </c>
      <c r="E15" s="21"/>
      <c r="F15" s="22"/>
      <c r="G15" s="23" t="s">
        <v>11</v>
      </c>
      <c r="H15" s="22"/>
      <c r="I15" s="5"/>
      <c r="J15" s="8"/>
      <c r="K15" s="20"/>
    </row>
    <row r="16" ht="15.0" customHeight="1">
      <c r="B16" s="24" t="s">
        <v>12</v>
      </c>
      <c r="C16" s="25" t="s">
        <v>13</v>
      </c>
      <c r="E16" s="26"/>
      <c r="F16" s="27"/>
      <c r="G16" s="27">
        <f>C10*1000000</f>
        <v>5000000</v>
      </c>
      <c r="H16" s="27"/>
      <c r="I16" s="28"/>
      <c r="J16" s="8"/>
      <c r="K16" s="20"/>
    </row>
    <row r="17" ht="15.0" customHeight="1">
      <c r="B17" s="24" t="s">
        <v>14</v>
      </c>
      <c r="C17" s="25" t="s">
        <v>15</v>
      </c>
      <c r="D17" s="9"/>
      <c r="E17" s="29" t="s">
        <v>12</v>
      </c>
      <c r="F17" s="30" t="s">
        <v>14</v>
      </c>
      <c r="G17" s="30" t="s">
        <v>16</v>
      </c>
      <c r="H17" s="30" t="s">
        <v>17</v>
      </c>
      <c r="I17" s="31" t="s">
        <v>18</v>
      </c>
      <c r="J17" s="32" t="s">
        <v>19</v>
      </c>
      <c r="K17" s="9"/>
    </row>
    <row r="18" ht="15.0" customHeight="1">
      <c r="B18" s="24" t="s">
        <v>16</v>
      </c>
      <c r="C18" s="25" t="s">
        <v>20</v>
      </c>
      <c r="D18" s="9"/>
      <c r="E18" s="33">
        <v>0.1</v>
      </c>
      <c r="F18" s="34">
        <v>0.4</v>
      </c>
      <c r="G18" s="34">
        <v>0.3</v>
      </c>
      <c r="H18" s="34">
        <v>0.15</v>
      </c>
      <c r="I18" s="35">
        <v>0.05</v>
      </c>
      <c r="J18" s="32" t="s">
        <v>21</v>
      </c>
      <c r="K18" s="9"/>
    </row>
    <row r="19" ht="15.0" customHeight="1">
      <c r="B19" s="24" t="s">
        <v>17</v>
      </c>
      <c r="C19" s="25" t="s">
        <v>22</v>
      </c>
      <c r="D19" s="32"/>
      <c r="E19" s="33">
        <f t="shared" ref="E19:I19" si="1">$G$16*E18</f>
        <v>500000</v>
      </c>
      <c r="F19" s="34">
        <f t="shared" si="1"/>
        <v>2000000</v>
      </c>
      <c r="G19" s="34">
        <f t="shared" si="1"/>
        <v>1500000</v>
      </c>
      <c r="H19" s="34">
        <f t="shared" si="1"/>
        <v>750000</v>
      </c>
      <c r="I19" s="35">
        <f t="shared" si="1"/>
        <v>250000</v>
      </c>
      <c r="J19" s="32" t="s">
        <v>23</v>
      </c>
      <c r="K19" s="9"/>
    </row>
    <row r="20" ht="15.0" customHeight="1">
      <c r="B20" s="24" t="s">
        <v>18</v>
      </c>
      <c r="C20" s="25" t="s">
        <v>24</v>
      </c>
      <c r="D20" s="9"/>
      <c r="E20" s="36">
        <v>0.0</v>
      </c>
      <c r="F20" s="37">
        <v>1.0</v>
      </c>
      <c r="G20" s="37">
        <v>2.0</v>
      </c>
      <c r="H20" s="37">
        <v>5.0</v>
      </c>
      <c r="I20" s="38">
        <v>10.0</v>
      </c>
      <c r="J20" s="32" t="s">
        <v>25</v>
      </c>
      <c r="K20" s="9"/>
    </row>
    <row r="21" ht="15.0" customHeight="1">
      <c r="B21" s="15"/>
      <c r="E21" s="36">
        <f t="shared" ref="E21:I21" si="2">(E20*2)+2</f>
        <v>2</v>
      </c>
      <c r="F21" s="37">
        <f t="shared" si="2"/>
        <v>4</v>
      </c>
      <c r="G21" s="37">
        <f t="shared" si="2"/>
        <v>6</v>
      </c>
      <c r="H21" s="37">
        <f t="shared" si="2"/>
        <v>12</v>
      </c>
      <c r="I21" s="38">
        <f t="shared" si="2"/>
        <v>22</v>
      </c>
      <c r="J21" s="39" t="s">
        <v>26</v>
      </c>
      <c r="K21" s="40"/>
    </row>
    <row r="22">
      <c r="B22" s="6" t="s">
        <v>27</v>
      </c>
      <c r="E22" s="41">
        <f t="shared" ref="E22:I22" si="3">E21*E19</f>
        <v>1000000</v>
      </c>
      <c r="F22" s="42">
        <f t="shared" si="3"/>
        <v>8000000</v>
      </c>
      <c r="G22" s="42">
        <f t="shared" si="3"/>
        <v>9000000</v>
      </c>
      <c r="H22" s="42">
        <f t="shared" si="3"/>
        <v>9000000</v>
      </c>
      <c r="I22" s="43">
        <f t="shared" si="3"/>
        <v>5500000</v>
      </c>
      <c r="J22" s="32" t="s">
        <v>28</v>
      </c>
      <c r="K22" s="9"/>
    </row>
    <row r="23" ht="15.0" customHeight="1">
      <c r="B23" s="15" t="s">
        <v>29</v>
      </c>
      <c r="E23" s="44"/>
      <c r="F23" s="44"/>
      <c r="G23" s="44"/>
      <c r="H23" s="44"/>
      <c r="I23" s="45">
        <f>SUM(E22:I22)</f>
        <v>32500000</v>
      </c>
      <c r="J23" s="32" t="s">
        <v>30</v>
      </c>
      <c r="K23" s="9"/>
    </row>
    <row r="24" ht="15.0" customHeight="1">
      <c r="B24" s="15" t="s">
        <v>31</v>
      </c>
      <c r="E24" s="32"/>
      <c r="F24" s="32"/>
      <c r="G24" s="32"/>
      <c r="H24" s="32"/>
      <c r="I24" s="32"/>
      <c r="J24" s="8"/>
      <c r="K24" s="9"/>
    </row>
    <row r="25" ht="15.0" customHeight="1">
      <c r="B25" s="15" t="s">
        <v>32</v>
      </c>
      <c r="E25" s="32"/>
      <c r="F25" s="32"/>
      <c r="G25" s="32"/>
      <c r="H25" s="32"/>
      <c r="I25" s="32"/>
      <c r="J25" s="8"/>
      <c r="K25" s="9"/>
    </row>
    <row r="26" ht="15.0" customHeight="1">
      <c r="B26" s="6"/>
      <c r="C26" s="8"/>
      <c r="D26" s="8"/>
      <c r="E26" s="32"/>
      <c r="F26" s="32"/>
      <c r="G26" s="32"/>
      <c r="H26" s="32"/>
      <c r="I26" s="32"/>
      <c r="J26" s="8"/>
      <c r="K26" s="9"/>
    </row>
    <row r="27" ht="15.0" customHeight="1">
      <c r="B27" s="6"/>
      <c r="C27" s="8"/>
      <c r="D27" s="8"/>
      <c r="E27" s="32"/>
      <c r="F27" s="32"/>
      <c r="G27" s="32"/>
      <c r="H27" s="32"/>
      <c r="I27" s="32"/>
      <c r="J27" s="8"/>
      <c r="K27" s="9"/>
    </row>
    <row r="28" ht="15.0" customHeight="1">
      <c r="B28" s="6"/>
      <c r="C28" s="8"/>
      <c r="D28" s="8"/>
      <c r="E28" s="32"/>
      <c r="F28" s="32"/>
      <c r="G28" s="32"/>
      <c r="H28" s="32"/>
      <c r="I28" s="32"/>
      <c r="J28" s="8"/>
      <c r="K28" s="9"/>
    </row>
    <row r="29" ht="15.0" customHeight="1">
      <c r="B29" s="6"/>
      <c r="C29" s="8"/>
      <c r="D29" s="8"/>
      <c r="E29" s="8"/>
      <c r="F29" s="8"/>
      <c r="G29" s="8"/>
      <c r="H29" s="8"/>
      <c r="I29" s="46"/>
      <c r="J29" s="8"/>
      <c r="K29" s="9"/>
    </row>
    <row r="30" ht="15.0" customHeight="1">
      <c r="B30" s="6"/>
      <c r="C30" s="8"/>
      <c r="D30" s="8"/>
      <c r="E30" s="8"/>
      <c r="F30" s="8"/>
      <c r="G30" s="8"/>
      <c r="H30" s="8"/>
      <c r="I30" s="8"/>
      <c r="J30" s="8"/>
      <c r="K30" s="9"/>
    </row>
    <row r="31" ht="15.0" customHeight="1">
      <c r="B31" s="6"/>
      <c r="C31" s="8"/>
      <c r="D31" s="8"/>
      <c r="E31" s="8"/>
      <c r="F31" s="8"/>
      <c r="G31" s="8"/>
      <c r="H31" s="8"/>
      <c r="I31" s="8"/>
      <c r="J31" s="8"/>
      <c r="K31" s="9"/>
    </row>
    <row r="32" ht="15.0" customHeight="1">
      <c r="B32" s="6"/>
      <c r="C32" s="10" t="s">
        <v>33</v>
      </c>
      <c r="J32" s="8"/>
      <c r="K32" s="9"/>
    </row>
    <row r="33" ht="15.0" customHeight="1">
      <c r="B33" s="26"/>
      <c r="C33" s="27"/>
      <c r="D33" s="27"/>
      <c r="E33" s="27"/>
      <c r="F33" s="27"/>
      <c r="G33" s="27"/>
      <c r="H33" s="27"/>
      <c r="I33" s="27"/>
      <c r="J33" s="27"/>
      <c r="K33" s="47"/>
    </row>
    <row r="34" ht="17.25" customHeight="1">
      <c r="B34" s="19"/>
      <c r="C34" s="19"/>
      <c r="D34" s="19"/>
      <c r="E34" s="19"/>
      <c r="F34" s="19"/>
      <c r="G34" s="19"/>
      <c r="H34" s="19"/>
      <c r="I34" s="19"/>
      <c r="J34" s="19"/>
    </row>
    <row r="36">
      <c r="B36" s="3"/>
      <c r="C36" s="4"/>
      <c r="D36" s="4"/>
      <c r="E36" s="4"/>
      <c r="F36" s="4"/>
      <c r="G36" s="4"/>
      <c r="H36" s="4"/>
      <c r="I36" s="4"/>
      <c r="J36" s="4"/>
      <c r="K36" s="5"/>
    </row>
    <row r="37">
      <c r="B37" s="6" t="s">
        <v>34</v>
      </c>
      <c r="C37" s="7" t="s">
        <v>35</v>
      </c>
      <c r="I37" s="8"/>
      <c r="J37" s="8"/>
      <c r="K37" s="9"/>
    </row>
    <row r="38">
      <c r="B38" s="6"/>
      <c r="I38" s="8"/>
      <c r="J38" s="8"/>
      <c r="K38" s="9"/>
    </row>
    <row r="39">
      <c r="B39" s="6" t="s">
        <v>3</v>
      </c>
      <c r="C39" s="10"/>
      <c r="D39" s="10"/>
      <c r="E39" s="10"/>
      <c r="F39" s="10"/>
      <c r="G39" s="10"/>
      <c r="H39" s="10"/>
      <c r="I39" s="8"/>
      <c r="J39" s="8"/>
      <c r="K39" s="9"/>
    </row>
    <row r="40">
      <c r="B40" s="6" t="s">
        <v>4</v>
      </c>
      <c r="C40" s="8"/>
      <c r="D40" s="8"/>
      <c r="E40" s="8"/>
      <c r="F40" s="8"/>
      <c r="G40" s="8"/>
      <c r="H40" s="8"/>
      <c r="I40" s="8"/>
      <c r="J40" s="8"/>
      <c r="K40" s="9"/>
    </row>
    <row r="41">
      <c r="B41" s="11" t="s">
        <v>5</v>
      </c>
      <c r="C41" s="12" t="s">
        <v>36</v>
      </c>
      <c r="D41" s="8"/>
      <c r="E41" s="8"/>
      <c r="F41" s="8"/>
      <c r="G41" s="8"/>
      <c r="H41" s="8"/>
      <c r="I41" s="8"/>
      <c r="J41" s="8"/>
      <c r="K41" s="9"/>
    </row>
    <row r="42">
      <c r="B42" s="13" t="s">
        <v>37</v>
      </c>
      <c r="C42" s="14">
        <v>600.0</v>
      </c>
      <c r="D42" s="8"/>
      <c r="E42" s="8"/>
      <c r="F42" s="8"/>
      <c r="G42" s="8"/>
      <c r="H42" s="8"/>
      <c r="I42" s="8"/>
      <c r="J42" s="8"/>
      <c r="K42" s="9"/>
    </row>
    <row r="43">
      <c r="B43" s="15"/>
      <c r="D43" s="8"/>
      <c r="E43" s="8"/>
      <c r="F43" s="8"/>
      <c r="G43" s="8"/>
      <c r="H43" s="8"/>
      <c r="I43" s="8"/>
      <c r="J43" s="8"/>
      <c r="K43" s="9"/>
    </row>
    <row r="44">
      <c r="B44" s="16" t="s">
        <v>8</v>
      </c>
      <c r="C44" s="17" t="s">
        <v>9</v>
      </c>
      <c r="D44" s="8"/>
      <c r="E44" s="8"/>
      <c r="F44" s="8"/>
      <c r="G44" s="8"/>
      <c r="H44" s="8"/>
      <c r="I44" s="8"/>
      <c r="J44" s="8"/>
      <c r="K44" s="9"/>
    </row>
    <row r="45">
      <c r="B45" s="18"/>
      <c r="C45" s="19"/>
      <c r="D45" s="19"/>
      <c r="E45" s="19" t="s">
        <v>38</v>
      </c>
      <c r="F45" s="19"/>
      <c r="G45" s="19"/>
      <c r="H45" s="8"/>
      <c r="I45" s="8"/>
      <c r="J45" s="8"/>
      <c r="K45" s="9"/>
    </row>
    <row r="46">
      <c r="B46" s="18"/>
      <c r="C46" s="19"/>
      <c r="D46" s="19"/>
      <c r="E46" s="19">
        <f>C42*1000000</f>
        <v>600000000</v>
      </c>
      <c r="F46" s="19"/>
      <c r="G46" s="19"/>
      <c r="H46" s="8"/>
      <c r="I46" s="8"/>
      <c r="J46" s="8"/>
      <c r="K46" s="9"/>
    </row>
    <row r="47">
      <c r="B47" s="18"/>
      <c r="C47" s="19"/>
      <c r="D47" s="19"/>
      <c r="E47" s="19"/>
      <c r="F47" s="19"/>
      <c r="G47" s="19"/>
      <c r="H47" s="8"/>
      <c r="I47" s="8"/>
      <c r="J47" s="8"/>
      <c r="K47" s="9"/>
    </row>
    <row r="48">
      <c r="B48" s="18"/>
      <c r="C48" s="48" t="s">
        <v>39</v>
      </c>
      <c r="D48" s="19"/>
      <c r="E48" s="19"/>
      <c r="F48" s="19"/>
      <c r="G48" s="48" t="s">
        <v>40</v>
      </c>
      <c r="H48" s="8"/>
      <c r="I48" s="8"/>
      <c r="J48" s="8"/>
      <c r="K48" s="9"/>
    </row>
    <row r="49">
      <c r="B49" s="18"/>
      <c r="C49" s="49">
        <v>0.4</v>
      </c>
      <c r="D49" s="19"/>
      <c r="E49" s="19"/>
      <c r="F49" s="19"/>
      <c r="G49" s="49">
        <v>0.6</v>
      </c>
      <c r="H49" s="8"/>
      <c r="I49" s="8"/>
      <c r="J49" s="8"/>
      <c r="K49" s="9"/>
    </row>
    <row r="50">
      <c r="B50" s="18"/>
      <c r="C50" s="50">
        <f>C49*E46</f>
        <v>240000000</v>
      </c>
      <c r="D50" s="19"/>
      <c r="E50" s="19"/>
      <c r="F50" s="19"/>
      <c r="G50" s="50">
        <f>G49*E46</f>
        <v>360000000</v>
      </c>
      <c r="H50" s="8"/>
      <c r="I50" s="8"/>
      <c r="J50" s="8"/>
      <c r="K50" s="9"/>
    </row>
    <row r="51">
      <c r="B51" s="18"/>
      <c r="C51" s="19"/>
      <c r="D51" s="19"/>
      <c r="E51" s="19"/>
      <c r="F51" s="19"/>
      <c r="G51" s="19"/>
      <c r="H51" s="8"/>
      <c r="I51" s="8"/>
      <c r="J51" s="8"/>
      <c r="K51" s="9"/>
    </row>
    <row r="52">
      <c r="B52" s="18" t="s">
        <v>41</v>
      </c>
      <c r="E52" s="19"/>
      <c r="F52" s="19"/>
      <c r="G52" s="19" t="s">
        <v>42</v>
      </c>
      <c r="H52" s="8"/>
      <c r="I52" s="8"/>
      <c r="J52" s="8"/>
      <c r="K52" s="9"/>
    </row>
    <row r="53" ht="15.75" customHeight="1">
      <c r="B53" s="6"/>
      <c r="C53" s="8"/>
      <c r="D53" s="8"/>
      <c r="E53" s="8"/>
      <c r="F53" s="8"/>
      <c r="G53" s="8"/>
      <c r="H53" s="8"/>
      <c r="I53" s="8"/>
      <c r="J53" s="8"/>
      <c r="K53" s="9"/>
    </row>
    <row r="54" ht="15.75" customHeight="1">
      <c r="B54" s="6"/>
      <c r="C54" s="8"/>
      <c r="D54" s="8"/>
      <c r="E54" s="8"/>
      <c r="F54" s="8"/>
      <c r="G54" s="8"/>
      <c r="H54" s="8"/>
      <c r="I54" s="8"/>
      <c r="J54" s="8"/>
      <c r="K54" s="9"/>
    </row>
    <row r="55" ht="15.75" customHeight="1">
      <c r="B55" s="6"/>
      <c r="C55" s="8"/>
      <c r="D55" s="8"/>
      <c r="E55" s="8"/>
      <c r="F55" s="8"/>
      <c r="G55" s="8"/>
      <c r="H55" s="8"/>
      <c r="I55" s="8"/>
      <c r="J55" s="8"/>
      <c r="K55" s="9"/>
    </row>
    <row r="56" ht="15.75" customHeight="1">
      <c r="B56" s="6"/>
      <c r="C56" s="8"/>
      <c r="D56" s="8"/>
      <c r="E56" s="8" t="s">
        <v>43</v>
      </c>
      <c r="F56" s="8" t="s">
        <v>44</v>
      </c>
      <c r="G56" s="8" t="s">
        <v>45</v>
      </c>
      <c r="H56" s="8" t="s">
        <v>46</v>
      </c>
      <c r="I56" s="8" t="s">
        <v>47</v>
      </c>
      <c r="J56" s="8"/>
      <c r="K56" s="9"/>
    </row>
    <row r="57" ht="15.75" customHeight="1">
      <c r="B57" s="6"/>
      <c r="C57" s="8"/>
      <c r="D57" s="8"/>
      <c r="E57" s="51">
        <v>0.15</v>
      </c>
      <c r="F57" s="51">
        <v>0.15</v>
      </c>
      <c r="G57" s="51">
        <v>0.2</v>
      </c>
      <c r="H57" s="51">
        <v>0.2</v>
      </c>
      <c r="I57" s="51">
        <v>0.3</v>
      </c>
      <c r="J57" s="8" t="s">
        <v>48</v>
      </c>
      <c r="K57" s="9"/>
    </row>
    <row r="58" ht="15.75" customHeight="1">
      <c r="B58" s="6"/>
      <c r="C58" s="8"/>
      <c r="D58" s="8"/>
      <c r="E58" s="52">
        <f t="shared" ref="E58:I58" si="4">E57*$G$50</f>
        <v>54000000</v>
      </c>
      <c r="F58" s="52">
        <f t="shared" si="4"/>
        <v>54000000</v>
      </c>
      <c r="G58" s="52">
        <f t="shared" si="4"/>
        <v>72000000</v>
      </c>
      <c r="H58" s="52">
        <f t="shared" si="4"/>
        <v>72000000</v>
      </c>
      <c r="I58" s="52">
        <f t="shared" si="4"/>
        <v>108000000</v>
      </c>
      <c r="J58" s="8" t="s">
        <v>49</v>
      </c>
      <c r="K58" s="9"/>
    </row>
    <row r="59" ht="15.75" customHeight="1">
      <c r="B59" s="6"/>
      <c r="C59" s="8"/>
      <c r="D59" s="8"/>
      <c r="E59" s="53">
        <v>150.0</v>
      </c>
      <c r="F59" s="53">
        <v>400.0</v>
      </c>
      <c r="G59" s="53">
        <v>200.0</v>
      </c>
      <c r="H59" s="53">
        <v>5000.0</v>
      </c>
      <c r="I59" s="53">
        <v>20000.0</v>
      </c>
      <c r="J59" s="8" t="s">
        <v>50</v>
      </c>
      <c r="K59" s="9"/>
    </row>
    <row r="60" ht="15.75" customHeight="1">
      <c r="B60" s="6"/>
      <c r="C60" s="8"/>
      <c r="D60" s="8"/>
      <c r="E60" s="54">
        <f t="shared" ref="E60:I60" si="5">E58/E59</f>
        <v>360000</v>
      </c>
      <c r="F60" s="55">
        <f t="shared" si="5"/>
        <v>135000</v>
      </c>
      <c r="G60" s="55">
        <f t="shared" si="5"/>
        <v>360000</v>
      </c>
      <c r="H60" s="55">
        <f t="shared" si="5"/>
        <v>14400</v>
      </c>
      <c r="I60" s="56">
        <f t="shared" si="5"/>
        <v>5400</v>
      </c>
      <c r="J60" s="8" t="s">
        <v>51</v>
      </c>
      <c r="K60" s="9"/>
    </row>
    <row r="61" ht="15.75" customHeight="1">
      <c r="B61" s="6"/>
      <c r="C61" s="8"/>
      <c r="D61" s="8"/>
      <c r="E61" s="8"/>
      <c r="F61" s="8"/>
      <c r="G61" s="8"/>
      <c r="H61" s="8"/>
      <c r="I61" s="46">
        <f>SUM(E60:I60)</f>
        <v>874800</v>
      </c>
      <c r="J61" s="8" t="s">
        <v>52</v>
      </c>
      <c r="K61" s="9"/>
    </row>
    <row r="62" ht="15.75" customHeight="1">
      <c r="B62" s="6"/>
      <c r="C62" s="8"/>
      <c r="D62" s="8"/>
      <c r="E62" s="8"/>
      <c r="F62" s="8"/>
      <c r="G62" s="8"/>
      <c r="H62" s="8"/>
      <c r="I62" s="8"/>
      <c r="J62" s="8"/>
      <c r="K62" s="9"/>
    </row>
    <row r="63" ht="15.75" customHeight="1">
      <c r="B63" s="6"/>
      <c r="C63" s="8"/>
      <c r="D63" s="8"/>
      <c r="E63" s="8"/>
      <c r="F63" s="8"/>
      <c r="G63" s="8"/>
      <c r="H63" s="8"/>
      <c r="I63" s="8"/>
      <c r="J63" s="8"/>
      <c r="K63" s="9"/>
    </row>
    <row r="64" ht="15.75" customHeight="1">
      <c r="B64" s="6"/>
      <c r="C64" s="10" t="s">
        <v>53</v>
      </c>
      <c r="J64" s="8"/>
      <c r="K64" s="9"/>
    </row>
    <row r="65" ht="15.75" customHeight="1">
      <c r="B65" s="26"/>
      <c r="C65" s="27"/>
      <c r="D65" s="27"/>
      <c r="E65" s="27"/>
      <c r="F65" s="27"/>
      <c r="G65" s="27"/>
      <c r="H65" s="27"/>
      <c r="I65" s="27"/>
      <c r="J65" s="27"/>
      <c r="K65" s="47"/>
    </row>
    <row r="66" ht="15.75" customHeight="1">
      <c r="B66" s="19"/>
      <c r="C66" s="19"/>
      <c r="D66" s="19"/>
      <c r="E66" s="19"/>
      <c r="F66" s="19"/>
      <c r="G66" s="19"/>
      <c r="H66" s="19"/>
      <c r="I66" s="19"/>
      <c r="J66" s="19"/>
    </row>
    <row r="67" ht="15.75" customHeight="1">
      <c r="B67" s="19"/>
      <c r="C67" s="19"/>
      <c r="D67" s="19"/>
      <c r="E67" s="19"/>
      <c r="F67" s="19"/>
      <c r="G67" s="19"/>
      <c r="H67" s="19"/>
      <c r="I67" s="19"/>
      <c r="J67" s="19"/>
    </row>
    <row r="68" ht="15.75" customHeight="1">
      <c r="B68" s="3"/>
      <c r="C68" s="4"/>
      <c r="D68" s="4"/>
      <c r="E68" s="4"/>
      <c r="F68" s="4"/>
      <c r="G68" s="4"/>
      <c r="H68" s="4"/>
      <c r="I68" s="4"/>
      <c r="J68" s="4"/>
      <c r="K68" s="22"/>
      <c r="L68" s="22"/>
      <c r="M68" s="22"/>
      <c r="N68" s="5"/>
    </row>
    <row r="69" ht="15.75" customHeight="1">
      <c r="B69" s="6" t="s">
        <v>54</v>
      </c>
      <c r="C69" s="7" t="s">
        <v>55</v>
      </c>
      <c r="I69" s="8"/>
      <c r="J69" s="8"/>
      <c r="K69" s="32"/>
      <c r="N69" s="9"/>
    </row>
    <row r="70" ht="15.75" customHeight="1">
      <c r="B70" s="6"/>
      <c r="I70" s="8"/>
      <c r="J70" s="8"/>
      <c r="K70" s="32"/>
      <c r="N70" s="9"/>
    </row>
    <row r="71" ht="15.75" customHeight="1">
      <c r="B71" s="6" t="s">
        <v>3</v>
      </c>
      <c r="C71" s="10"/>
      <c r="D71" s="10"/>
      <c r="E71" s="10"/>
      <c r="F71" s="10"/>
      <c r="G71" s="10"/>
      <c r="H71" s="10"/>
      <c r="I71" s="8"/>
      <c r="J71" s="8"/>
      <c r="K71" s="32"/>
      <c r="N71" s="9"/>
    </row>
    <row r="72" ht="15.75" customHeight="1">
      <c r="B72" s="6" t="s">
        <v>4</v>
      </c>
      <c r="C72" s="8"/>
      <c r="D72" s="8"/>
      <c r="E72" s="8"/>
      <c r="F72" s="8"/>
      <c r="H72" s="8"/>
      <c r="I72" s="8"/>
      <c r="J72" s="8"/>
      <c r="K72" s="32"/>
      <c r="N72" s="9"/>
    </row>
    <row r="73" ht="15.75" customHeight="1">
      <c r="B73" s="57" t="s">
        <v>56</v>
      </c>
      <c r="C73" s="53" t="s">
        <v>57</v>
      </c>
      <c r="D73" s="8"/>
      <c r="E73" s="8"/>
      <c r="F73" s="8"/>
      <c r="H73" s="8"/>
      <c r="I73" s="8"/>
      <c r="J73" s="8"/>
      <c r="K73" s="32"/>
      <c r="N73" s="9"/>
    </row>
    <row r="74" ht="15.75" customHeight="1">
      <c r="B74" s="57" t="s">
        <v>58</v>
      </c>
      <c r="C74" s="53">
        <v>1.4E9</v>
      </c>
      <c r="D74" s="8"/>
      <c r="E74" s="8"/>
      <c r="F74" s="8"/>
      <c r="G74" s="8"/>
      <c r="H74" s="8"/>
      <c r="I74" s="8"/>
      <c r="J74" s="8"/>
      <c r="K74" s="32"/>
      <c r="N74" s="9"/>
    </row>
    <row r="75" ht="15.75" customHeight="1">
      <c r="B75" s="6"/>
      <c r="C75" s="8"/>
      <c r="D75" s="8"/>
      <c r="E75" s="8"/>
      <c r="F75" s="8"/>
      <c r="G75" s="8"/>
      <c r="H75" s="8"/>
      <c r="I75" s="8"/>
      <c r="J75" s="8"/>
      <c r="K75" s="32"/>
      <c r="N75" s="9"/>
    </row>
    <row r="76" ht="15.75" customHeight="1">
      <c r="B76" s="57" t="s">
        <v>8</v>
      </c>
      <c r="C76" s="53" t="s">
        <v>59</v>
      </c>
      <c r="D76" s="8"/>
      <c r="E76" s="8"/>
      <c r="F76" s="8"/>
      <c r="H76" s="8"/>
      <c r="I76" s="8"/>
      <c r="J76" s="8"/>
      <c r="K76" s="32"/>
      <c r="N76" s="9"/>
    </row>
    <row r="77" ht="15.75" customHeight="1">
      <c r="B77" s="6"/>
      <c r="C77" s="8"/>
      <c r="D77" s="8"/>
      <c r="E77" s="19"/>
      <c r="F77" s="19"/>
      <c r="G77" s="58" t="s">
        <v>58</v>
      </c>
      <c r="H77" s="8"/>
      <c r="I77" s="8"/>
      <c r="J77" s="8"/>
      <c r="K77" s="32"/>
      <c r="N77" s="9"/>
    </row>
    <row r="78" ht="15.75" customHeight="1">
      <c r="B78" s="6" t="s">
        <v>27</v>
      </c>
      <c r="C78" s="8"/>
      <c r="D78" s="8"/>
      <c r="E78" s="44"/>
      <c r="F78" s="44"/>
      <c r="G78" s="59">
        <f>C74</f>
        <v>1400000000</v>
      </c>
      <c r="H78" s="44"/>
      <c r="I78" s="44"/>
      <c r="J78" s="44"/>
      <c r="K78" s="44"/>
      <c r="L78" s="44"/>
      <c r="M78" s="44"/>
      <c r="N78" s="9"/>
    </row>
    <row r="79" ht="15.75" customHeight="1">
      <c r="B79" s="16" t="s">
        <v>60</v>
      </c>
      <c r="C79" s="60"/>
      <c r="D79" s="53">
        <v>1000000.0</v>
      </c>
      <c r="E79" s="44"/>
      <c r="F79" s="44"/>
      <c r="H79" s="44"/>
      <c r="I79" s="44"/>
      <c r="J79" s="44"/>
      <c r="K79" s="44"/>
      <c r="L79" s="44"/>
      <c r="M79" s="44"/>
      <c r="N79" s="9"/>
    </row>
    <row r="80" ht="15.75" customHeight="1">
      <c r="B80" s="16" t="s">
        <v>61</v>
      </c>
      <c r="C80" s="60"/>
      <c r="D80" s="53">
        <v>12.0</v>
      </c>
      <c r="E80" s="44"/>
      <c r="F80" s="44"/>
      <c r="G80" s="44"/>
      <c r="H80" s="44"/>
      <c r="I80" s="44"/>
      <c r="J80" s="44"/>
      <c r="K80" s="44"/>
      <c r="L80" s="44"/>
      <c r="M80" s="44"/>
      <c r="N80" s="9"/>
    </row>
    <row r="81" ht="15.75" customHeight="1">
      <c r="B81" s="16" t="s">
        <v>62</v>
      </c>
      <c r="C81" s="60"/>
      <c r="D81" s="53"/>
      <c r="F81" s="61" t="s">
        <v>63</v>
      </c>
      <c r="G81" s="62"/>
      <c r="H81" s="44"/>
      <c r="I81" s="61" t="s">
        <v>64</v>
      </c>
      <c r="J81" s="44"/>
      <c r="K81" s="44"/>
      <c r="L81" s="44"/>
      <c r="M81" s="44"/>
      <c r="N81" s="9"/>
    </row>
    <row r="82" ht="15.75" customHeight="1">
      <c r="B82" s="15"/>
      <c r="C82" s="32"/>
      <c r="D82" s="19"/>
      <c r="F82" s="63">
        <v>0.5</v>
      </c>
      <c r="G82" s="62"/>
      <c r="H82" s="44"/>
      <c r="I82" s="63">
        <v>0.5</v>
      </c>
      <c r="J82" s="44"/>
      <c r="K82" s="44"/>
      <c r="L82" s="44"/>
      <c r="M82" s="44"/>
      <c r="N82" s="9"/>
    </row>
    <row r="83" ht="15.75" customHeight="1">
      <c r="B83" s="18"/>
      <c r="C83" s="19"/>
      <c r="D83" s="19"/>
      <c r="F83" s="64">
        <f>G78*F82</f>
        <v>700000000</v>
      </c>
      <c r="G83" s="44"/>
      <c r="H83" s="44"/>
      <c r="I83" s="64">
        <f>G78*I82</f>
        <v>700000000</v>
      </c>
      <c r="J83" s="44"/>
      <c r="K83" s="44"/>
      <c r="L83" s="44"/>
      <c r="M83" s="44"/>
      <c r="N83" s="9"/>
    </row>
    <row r="84" ht="15.75" customHeight="1">
      <c r="B84" s="15"/>
      <c r="E84" s="44"/>
      <c r="F84" s="44"/>
      <c r="G84" s="44"/>
      <c r="H84" s="44"/>
      <c r="I84" s="44"/>
      <c r="J84" s="44"/>
      <c r="K84" s="44"/>
      <c r="L84" s="44"/>
      <c r="M84" s="44"/>
      <c r="N84" s="9"/>
    </row>
    <row r="85" ht="15.75" customHeight="1">
      <c r="B85" s="6"/>
      <c r="C85" s="8"/>
      <c r="D85" s="8"/>
      <c r="G85" s="44"/>
      <c r="H85" s="61" t="s">
        <v>65</v>
      </c>
      <c r="I85" s="44"/>
      <c r="J85" s="61" t="s">
        <v>66</v>
      </c>
      <c r="K85" s="44"/>
      <c r="L85" s="44"/>
      <c r="M85" s="44"/>
      <c r="N85" s="9"/>
      <c r="S85" s="65"/>
    </row>
    <row r="86" ht="15.75" customHeight="1">
      <c r="B86" s="6"/>
      <c r="C86" s="8"/>
      <c r="D86" s="8"/>
      <c r="E86" s="44"/>
      <c r="F86" s="61" t="s">
        <v>67</v>
      </c>
      <c r="G86" s="44"/>
      <c r="H86" s="63">
        <v>0.3</v>
      </c>
      <c r="I86" s="44"/>
      <c r="J86" s="63">
        <v>0.7</v>
      </c>
      <c r="K86" s="44"/>
      <c r="L86" s="44"/>
      <c r="M86" s="44"/>
      <c r="N86" s="9"/>
    </row>
    <row r="87" ht="15.75" customHeight="1">
      <c r="B87" s="6"/>
      <c r="C87" s="8"/>
      <c r="D87" s="8"/>
      <c r="E87" s="44"/>
      <c r="F87" s="66">
        <v>0.2</v>
      </c>
      <c r="G87" s="44"/>
      <c r="H87" s="64">
        <f>I83*H86</f>
        <v>210000000</v>
      </c>
      <c r="I87" s="44"/>
      <c r="J87" s="64">
        <f>J86*I83</f>
        <v>490000000</v>
      </c>
      <c r="K87" s="44"/>
      <c r="L87" s="44"/>
      <c r="M87" s="44"/>
      <c r="N87" s="9"/>
    </row>
    <row r="88" ht="15.75" customHeight="1">
      <c r="B88" s="6"/>
      <c r="C88" s="8"/>
      <c r="D88" s="8"/>
      <c r="E88" s="44"/>
      <c r="F88" s="64">
        <f>F87*F83</f>
        <v>140000000</v>
      </c>
      <c r="G88" s="44"/>
      <c r="H88" s="44"/>
      <c r="I88" s="44"/>
      <c r="J88" s="44"/>
      <c r="K88" s="44"/>
      <c r="L88" s="44"/>
      <c r="M88" s="44"/>
      <c r="N88" s="9"/>
    </row>
    <row r="89" ht="15.75" customHeight="1">
      <c r="B89" s="6"/>
      <c r="C89" s="8"/>
      <c r="D89" s="8"/>
      <c r="E89" s="44"/>
      <c r="F89" s="44"/>
      <c r="G89" s="62"/>
      <c r="H89" s="62"/>
      <c r="I89" s="62"/>
      <c r="J89" s="44"/>
      <c r="K89" s="44"/>
      <c r="L89" s="44"/>
      <c r="M89" s="44"/>
      <c r="N89" s="9"/>
    </row>
    <row r="90" ht="15.75" customHeight="1">
      <c r="B90" s="6"/>
      <c r="C90" s="8"/>
      <c r="D90" s="8"/>
      <c r="G90" s="67"/>
      <c r="H90" s="67"/>
      <c r="I90" s="68" t="s">
        <v>68</v>
      </c>
      <c r="J90" s="44"/>
      <c r="K90" s="69" t="s">
        <v>69</v>
      </c>
      <c r="L90" s="70"/>
      <c r="M90" s="44"/>
      <c r="N90" s="9"/>
    </row>
    <row r="91" ht="15.75" customHeight="1">
      <c r="B91" s="6"/>
      <c r="C91" s="8"/>
      <c r="D91" s="8"/>
      <c r="E91" s="62"/>
      <c r="F91" s="71" t="s">
        <v>70</v>
      </c>
      <c r="G91" s="44"/>
      <c r="H91" s="44"/>
      <c r="I91" s="63">
        <v>0.2</v>
      </c>
      <c r="J91" s="44"/>
      <c r="K91" s="72">
        <v>0.8</v>
      </c>
      <c r="L91" s="73"/>
      <c r="M91" s="44"/>
      <c r="N91" s="9"/>
    </row>
    <row r="92" ht="15.75" customHeight="1">
      <c r="B92" s="6"/>
      <c r="C92" s="8"/>
      <c r="D92" s="8"/>
      <c r="E92" s="67"/>
      <c r="F92" s="74">
        <f>D79</f>
        <v>1000000</v>
      </c>
      <c r="G92" s="75"/>
      <c r="H92" s="75"/>
      <c r="I92" s="76">
        <f>J87*I91</f>
        <v>98000000</v>
      </c>
      <c r="J92" s="44"/>
      <c r="K92" s="77">
        <f>K91*J87</f>
        <v>392000000</v>
      </c>
      <c r="L92" s="78"/>
      <c r="M92" s="44"/>
      <c r="N92" s="9"/>
    </row>
    <row r="93" ht="15.75" customHeight="1">
      <c r="B93" s="6"/>
      <c r="C93" s="8"/>
      <c r="D93" s="8"/>
      <c r="E93" s="44"/>
      <c r="F93" s="44"/>
      <c r="G93" s="44"/>
      <c r="H93" s="44"/>
      <c r="I93" s="79"/>
      <c r="J93" s="44"/>
      <c r="K93" s="44"/>
      <c r="L93" s="44"/>
      <c r="M93" s="44"/>
      <c r="N93" s="9"/>
    </row>
    <row r="94" ht="15.75" customHeight="1">
      <c r="B94" s="6"/>
      <c r="C94" s="8"/>
      <c r="D94" s="8"/>
      <c r="G94" s="44"/>
      <c r="H94" s="44"/>
      <c r="I94" s="44"/>
      <c r="J94" s="44"/>
      <c r="K94" s="44"/>
      <c r="L94" s="44"/>
      <c r="M94" s="44"/>
      <c r="N94" s="9"/>
    </row>
    <row r="95" ht="15.75" customHeight="1">
      <c r="B95" s="6"/>
      <c r="C95" s="8"/>
      <c r="D95" s="8"/>
      <c r="E95" s="75"/>
      <c r="F95" s="80" t="s">
        <v>71</v>
      </c>
      <c r="G95" s="44"/>
      <c r="H95" s="44"/>
      <c r="I95" s="44"/>
      <c r="J95" s="61" t="s">
        <v>72</v>
      </c>
      <c r="K95" s="44"/>
      <c r="L95" s="69" t="s">
        <v>73</v>
      </c>
      <c r="M95" s="81"/>
      <c r="N95" s="9"/>
    </row>
    <row r="96" ht="15.75" customHeight="1">
      <c r="B96" s="6"/>
      <c r="E96" s="44"/>
      <c r="F96" s="64">
        <f>F88/F92</f>
        <v>140</v>
      </c>
      <c r="G96" s="44"/>
      <c r="H96" s="44"/>
      <c r="I96" s="44"/>
      <c r="J96" s="66">
        <v>0.3</v>
      </c>
      <c r="K96" s="44"/>
      <c r="L96" s="82">
        <v>0.7</v>
      </c>
      <c r="M96" s="73"/>
      <c r="N96" s="9"/>
    </row>
    <row r="97" ht="15.75" customHeight="1">
      <c r="B97" s="18"/>
      <c r="C97" s="19"/>
      <c r="D97" s="19"/>
      <c r="E97" s="44"/>
      <c r="F97" s="44"/>
      <c r="G97" s="44"/>
      <c r="H97" s="44"/>
      <c r="I97" s="44"/>
      <c r="J97" s="64">
        <f>J96*K92</f>
        <v>117600000</v>
      </c>
      <c r="K97" s="44"/>
      <c r="L97" s="77">
        <f>L96*K92</f>
        <v>274400000</v>
      </c>
      <c r="M97" s="78"/>
      <c r="N97" s="9"/>
    </row>
    <row r="98" ht="15.75" customHeight="1">
      <c r="B98" s="18"/>
      <c r="C98" s="19"/>
      <c r="D98" s="19"/>
      <c r="E98" s="44"/>
      <c r="F98" s="44"/>
      <c r="G98" s="44"/>
      <c r="H98" s="44"/>
      <c r="I98" s="44"/>
      <c r="J98" s="44"/>
      <c r="K98" s="44"/>
      <c r="L98" s="44"/>
      <c r="M98" s="44"/>
      <c r="N98" s="9"/>
    </row>
    <row r="99" ht="15.75" customHeight="1">
      <c r="B99" s="18"/>
      <c r="C99" s="19"/>
      <c r="D99" s="19"/>
      <c r="E99" s="44"/>
      <c r="F99" s="44"/>
      <c r="G99" s="44"/>
      <c r="H99" s="44"/>
      <c r="I99" s="44"/>
      <c r="J99" s="44"/>
      <c r="K99" s="44"/>
      <c r="L99" s="69" t="s">
        <v>74</v>
      </c>
      <c r="M99" s="81"/>
      <c r="N99" s="9"/>
    </row>
    <row r="100" ht="15.75" customHeight="1">
      <c r="B100" s="18"/>
      <c r="C100" s="19"/>
      <c r="D100" s="19"/>
      <c r="E100" s="44"/>
      <c r="H100" s="44"/>
      <c r="I100" s="44"/>
      <c r="J100" s="44"/>
      <c r="K100" s="44"/>
      <c r="L100" s="77">
        <f>D79</f>
        <v>1000000</v>
      </c>
      <c r="M100" s="78"/>
      <c r="N100" s="9"/>
    </row>
    <row r="101" ht="15.75" customHeight="1">
      <c r="B101" s="18"/>
      <c r="C101" s="19"/>
      <c r="D101" s="19"/>
      <c r="E101" s="44"/>
      <c r="H101" s="44"/>
      <c r="I101" s="44"/>
      <c r="J101" s="44"/>
      <c r="K101" s="44"/>
      <c r="L101" s="44"/>
      <c r="M101" s="44"/>
      <c r="N101" s="9"/>
    </row>
    <row r="102" ht="15.75" customHeight="1">
      <c r="B102" s="18"/>
      <c r="C102" s="19"/>
      <c r="D102" s="19"/>
      <c r="E102" s="44"/>
      <c r="F102" s="44"/>
      <c r="G102" s="44"/>
      <c r="H102" s="44"/>
      <c r="I102" s="44"/>
      <c r="J102" s="44"/>
      <c r="K102" s="44"/>
      <c r="L102" s="69" t="s">
        <v>75</v>
      </c>
      <c r="M102" s="81"/>
      <c r="N102" s="9"/>
    </row>
    <row r="103" ht="15.75" customHeight="1">
      <c r="B103" s="18"/>
      <c r="C103" s="19"/>
      <c r="D103" s="19"/>
      <c r="E103" s="44"/>
      <c r="F103" s="44"/>
      <c r="G103" s="44"/>
      <c r="H103" s="44"/>
      <c r="I103" s="44"/>
      <c r="J103" s="44"/>
      <c r="K103" s="44"/>
      <c r="L103" s="77">
        <f>ROUND(L97/L100,0)</f>
        <v>274</v>
      </c>
      <c r="M103" s="78"/>
      <c r="N103" s="9"/>
    </row>
    <row r="104" ht="15.75" customHeight="1">
      <c r="B104" s="18"/>
      <c r="C104" s="19"/>
      <c r="D104" s="19"/>
      <c r="E104" s="44"/>
      <c r="F104" s="44"/>
      <c r="G104" s="44"/>
      <c r="H104" s="44"/>
      <c r="I104" s="44"/>
      <c r="J104" s="44"/>
      <c r="K104" s="44"/>
      <c r="L104" s="44"/>
      <c r="M104" s="32"/>
      <c r="N104" s="9"/>
    </row>
    <row r="105" ht="15.75" customHeight="1">
      <c r="B105" s="18"/>
      <c r="C105" s="19"/>
      <c r="D105" s="19"/>
      <c r="E105" s="44"/>
      <c r="F105" s="44"/>
      <c r="G105" s="83" t="s">
        <v>76</v>
      </c>
      <c r="H105" s="44"/>
      <c r="I105" s="44"/>
      <c r="J105" s="44"/>
      <c r="K105" s="44"/>
      <c r="L105" s="44"/>
      <c r="M105" s="32"/>
      <c r="N105" s="9"/>
    </row>
    <row r="106" ht="15.75" customHeight="1">
      <c r="B106" s="18"/>
      <c r="C106" s="19"/>
      <c r="D106" s="19"/>
      <c r="E106" s="19"/>
      <c r="F106" s="19"/>
      <c r="G106" s="84">
        <f>F96+L103</f>
        <v>414</v>
      </c>
      <c r="H106" s="19"/>
      <c r="I106" s="19"/>
      <c r="J106" s="19"/>
      <c r="N106" s="9"/>
    </row>
    <row r="107" ht="15.75" customHeight="1">
      <c r="B107" s="18"/>
      <c r="C107" s="19"/>
      <c r="D107" s="19"/>
      <c r="E107" s="19"/>
      <c r="F107" s="19"/>
      <c r="G107" s="7"/>
      <c r="H107" s="19"/>
      <c r="I107" s="19"/>
      <c r="J107" s="19"/>
      <c r="N107" s="9"/>
    </row>
    <row r="108" ht="15.75" customHeight="1">
      <c r="B108" s="18"/>
      <c r="C108" s="19"/>
      <c r="D108" s="19"/>
      <c r="E108" s="19"/>
      <c r="F108" s="19"/>
      <c r="G108" s="19"/>
      <c r="H108" s="19"/>
      <c r="I108" s="19"/>
      <c r="J108" s="19"/>
      <c r="N108" s="9"/>
    </row>
    <row r="109" ht="15.75" customHeight="1">
      <c r="B109" s="18"/>
      <c r="C109" s="10" t="s">
        <v>77</v>
      </c>
      <c r="H109" s="19"/>
      <c r="I109" s="19"/>
      <c r="J109" s="19"/>
      <c r="N109" s="9"/>
    </row>
    <row r="110" ht="15.75" customHeight="1">
      <c r="B110" s="26"/>
      <c r="C110" s="27"/>
      <c r="D110" s="27"/>
      <c r="E110" s="27"/>
      <c r="F110" s="27"/>
      <c r="G110" s="27"/>
      <c r="H110" s="27"/>
      <c r="I110" s="27"/>
      <c r="J110" s="27"/>
      <c r="K110" s="85"/>
      <c r="L110" s="85"/>
      <c r="M110" s="85"/>
      <c r="N110" s="47"/>
    </row>
    <row r="111" ht="15.75" customHeight="1">
      <c r="B111" s="19"/>
      <c r="C111" s="19"/>
      <c r="D111" s="19"/>
      <c r="E111" s="19"/>
      <c r="F111" s="19"/>
      <c r="G111" s="19"/>
      <c r="H111" s="19"/>
      <c r="I111" s="19"/>
      <c r="J111" s="19"/>
    </row>
    <row r="112" ht="15.75" customHeight="1">
      <c r="B112" s="19"/>
      <c r="C112" s="19"/>
      <c r="D112" s="19"/>
      <c r="E112" s="19"/>
      <c r="F112" s="19"/>
      <c r="G112" s="19"/>
      <c r="H112" s="19"/>
      <c r="I112" s="19"/>
      <c r="J112" s="19"/>
    </row>
    <row r="113" ht="15.75" customHeight="1">
      <c r="B113" s="19"/>
      <c r="C113" s="19"/>
      <c r="D113" s="19"/>
      <c r="E113" s="19"/>
      <c r="F113" s="19"/>
      <c r="G113" s="19"/>
      <c r="H113" s="19"/>
      <c r="I113" s="19"/>
      <c r="J113" s="19"/>
    </row>
    <row r="114" ht="15.75" customHeight="1">
      <c r="B114" s="19"/>
      <c r="C114" s="19"/>
      <c r="D114" s="19"/>
      <c r="E114" s="19"/>
      <c r="F114" s="19"/>
      <c r="G114" s="19"/>
      <c r="H114" s="19"/>
      <c r="I114" s="19"/>
      <c r="J114" s="19"/>
    </row>
    <row r="115" ht="15.75" customHeight="1">
      <c r="B115" s="86"/>
      <c r="C115" s="23"/>
      <c r="D115" s="23"/>
      <c r="E115" s="23"/>
      <c r="F115" s="23"/>
      <c r="G115" s="87"/>
      <c r="H115" s="19"/>
      <c r="I115" s="19"/>
      <c r="J115" s="19"/>
    </row>
    <row r="116" ht="15.75" customHeight="1">
      <c r="B116" s="15" t="s">
        <v>78</v>
      </c>
      <c r="C116" s="7" t="s">
        <v>79</v>
      </c>
      <c r="G116" s="88"/>
      <c r="H116" s="89"/>
      <c r="I116" s="19"/>
      <c r="J116" s="19"/>
    </row>
    <row r="117" ht="15.75" customHeight="1">
      <c r="B117" s="6" t="s">
        <v>3</v>
      </c>
      <c r="G117" s="90"/>
      <c r="H117" s="19"/>
      <c r="I117" s="19"/>
      <c r="J117" s="19"/>
    </row>
    <row r="118" ht="15.75" customHeight="1">
      <c r="B118" s="18"/>
      <c r="C118" s="19"/>
      <c r="D118" s="19"/>
      <c r="E118" s="19"/>
      <c r="F118" s="19"/>
      <c r="G118" s="90"/>
      <c r="H118" s="19"/>
      <c r="I118" s="19"/>
      <c r="J118" s="19"/>
    </row>
    <row r="119" ht="15.75" customHeight="1">
      <c r="B119" s="11" t="s">
        <v>80</v>
      </c>
      <c r="C119" s="91"/>
      <c r="D119" s="12" t="s">
        <v>81</v>
      </c>
      <c r="E119" s="19"/>
      <c r="F119" s="19"/>
      <c r="G119" s="9"/>
      <c r="J119" s="19"/>
    </row>
    <row r="120" ht="15.75" customHeight="1">
      <c r="B120" s="6" t="s">
        <v>82</v>
      </c>
      <c r="D120" s="92" t="s">
        <v>83</v>
      </c>
      <c r="E120" s="19"/>
      <c r="F120" s="19"/>
      <c r="G120" s="90"/>
      <c r="H120" s="19"/>
      <c r="I120" s="19"/>
      <c r="J120" s="19"/>
    </row>
    <row r="121" ht="15.75" customHeight="1">
      <c r="B121" s="13" t="s">
        <v>84</v>
      </c>
      <c r="C121" s="93"/>
      <c r="D121" s="14" t="s">
        <v>85</v>
      </c>
      <c r="G121" s="9"/>
    </row>
    <row r="122" ht="15.75" customHeight="1">
      <c r="B122" s="6"/>
      <c r="C122" s="8"/>
      <c r="D122" s="8"/>
      <c r="G122" s="9"/>
    </row>
    <row r="123" ht="15.75" customHeight="1">
      <c r="B123" s="6"/>
      <c r="C123" s="8"/>
      <c r="D123" s="8"/>
      <c r="G123" s="9"/>
    </row>
    <row r="124" ht="15.75" customHeight="1">
      <c r="B124" s="6" t="s">
        <v>8</v>
      </c>
      <c r="C124" s="8"/>
      <c r="D124" s="8"/>
      <c r="G124" s="9"/>
    </row>
    <row r="125" ht="15.75" customHeight="1">
      <c r="B125" s="16" t="s">
        <v>86</v>
      </c>
      <c r="C125" s="94" t="s">
        <v>9</v>
      </c>
      <c r="D125" s="60"/>
      <c r="G125" s="9"/>
    </row>
    <row r="126" ht="15.75" customHeight="1">
      <c r="B126" s="6"/>
      <c r="C126" s="8"/>
      <c r="D126" s="8"/>
      <c r="G126" s="9"/>
    </row>
    <row r="127" ht="15.75" customHeight="1">
      <c r="B127" s="6"/>
      <c r="C127" s="8"/>
      <c r="D127" s="8"/>
      <c r="G127" s="9"/>
    </row>
    <row r="128" ht="15.75" customHeight="1">
      <c r="B128" s="6" t="s">
        <v>27</v>
      </c>
      <c r="C128" s="8"/>
      <c r="D128" s="8"/>
      <c r="G128" s="9"/>
    </row>
    <row r="129" ht="15.75" customHeight="1">
      <c r="B129" s="11" t="s">
        <v>87</v>
      </c>
      <c r="C129" s="91"/>
      <c r="D129" s="12">
        <v>10.0</v>
      </c>
      <c r="G129" s="9"/>
    </row>
    <row r="130" ht="15.75" customHeight="1">
      <c r="B130" s="6" t="s">
        <v>88</v>
      </c>
      <c r="D130" s="92">
        <v>12.0</v>
      </c>
      <c r="G130" s="9"/>
    </row>
    <row r="131" ht="15.75" customHeight="1">
      <c r="B131" s="13" t="s">
        <v>89</v>
      </c>
      <c r="C131" s="93"/>
      <c r="D131" s="14">
        <v>12.0</v>
      </c>
      <c r="G131" s="9"/>
    </row>
    <row r="132" ht="15.75" customHeight="1">
      <c r="B132" s="6"/>
      <c r="C132" s="8"/>
      <c r="D132" s="8"/>
      <c r="G132" s="9"/>
    </row>
    <row r="133" ht="15.75" customHeight="1">
      <c r="B133" s="11" t="s">
        <v>90</v>
      </c>
      <c r="C133" s="95" t="s">
        <v>91</v>
      </c>
      <c r="D133" s="12" t="s">
        <v>92</v>
      </c>
      <c r="G133" s="9"/>
    </row>
    <row r="134" ht="15.75" customHeight="1">
      <c r="B134" s="6" t="s">
        <v>93</v>
      </c>
      <c r="C134" s="8">
        <v>3.0</v>
      </c>
      <c r="D134" s="96">
        <v>0.5</v>
      </c>
      <c r="G134" s="9"/>
    </row>
    <row r="135" ht="15.75" customHeight="1">
      <c r="B135" s="6" t="s">
        <v>94</v>
      </c>
      <c r="C135" s="8">
        <v>3.0</v>
      </c>
      <c r="D135" s="96">
        <v>0.6</v>
      </c>
      <c r="G135" s="9"/>
    </row>
    <row r="136" ht="15.75" customHeight="1">
      <c r="B136" s="13" t="s">
        <v>95</v>
      </c>
      <c r="C136" s="97">
        <v>6.0</v>
      </c>
      <c r="D136" s="98">
        <v>1.0</v>
      </c>
      <c r="G136" s="9"/>
    </row>
    <row r="137" ht="15.75" customHeight="1">
      <c r="B137" s="15"/>
      <c r="G137" s="9"/>
    </row>
    <row r="138" ht="15.75" customHeight="1">
      <c r="B138" s="15"/>
      <c r="G138" s="90"/>
    </row>
    <row r="139" ht="15.75" customHeight="1">
      <c r="B139" s="15"/>
      <c r="D139" s="19"/>
      <c r="E139" s="99" t="s">
        <v>96</v>
      </c>
      <c r="F139" s="19"/>
      <c r="G139" s="9"/>
    </row>
    <row r="140" ht="15.75" customHeight="1">
      <c r="B140" s="15"/>
      <c r="D140" s="19"/>
      <c r="E140" s="19"/>
      <c r="F140" s="19"/>
      <c r="G140" s="9"/>
    </row>
    <row r="141" ht="15.75" customHeight="1">
      <c r="B141" s="15"/>
      <c r="D141" s="19"/>
      <c r="E141" s="19"/>
      <c r="F141" s="19"/>
      <c r="G141" s="9"/>
    </row>
    <row r="142" ht="15.75" customHeight="1">
      <c r="B142" s="15"/>
      <c r="D142" s="19"/>
      <c r="E142" s="19"/>
      <c r="F142" s="19"/>
      <c r="G142" s="9"/>
    </row>
    <row r="143" ht="15.75" customHeight="1">
      <c r="B143" s="15"/>
      <c r="D143" s="19" t="s">
        <v>93</v>
      </c>
      <c r="E143" s="19" t="s">
        <v>97</v>
      </c>
      <c r="F143" s="19" t="s">
        <v>95</v>
      </c>
      <c r="G143" s="9"/>
    </row>
    <row r="144" ht="15.75" customHeight="1">
      <c r="B144" s="100" t="s">
        <v>98</v>
      </c>
      <c r="C144" s="81"/>
      <c r="D144" s="101">
        <f t="shared" ref="D144:F144" si="6">$D$129</f>
        <v>10</v>
      </c>
      <c r="E144" s="102">
        <f t="shared" si="6"/>
        <v>10</v>
      </c>
      <c r="F144" s="103">
        <f t="shared" si="6"/>
        <v>10</v>
      </c>
      <c r="G144" s="9"/>
    </row>
    <row r="145" ht="15.75" customHeight="1">
      <c r="B145" s="15" t="s">
        <v>99</v>
      </c>
      <c r="C145" s="73"/>
      <c r="D145" s="104">
        <f t="shared" ref="D145:F145" si="7">$D$130</f>
        <v>12</v>
      </c>
      <c r="E145" s="19">
        <f t="shared" si="7"/>
        <v>12</v>
      </c>
      <c r="F145" s="105">
        <f t="shared" si="7"/>
        <v>12</v>
      </c>
      <c r="G145" s="9"/>
    </row>
    <row r="146" ht="15.75" customHeight="1">
      <c r="B146" s="15" t="s">
        <v>100</v>
      </c>
      <c r="C146" s="73"/>
      <c r="D146" s="104">
        <f>C134</f>
        <v>3</v>
      </c>
      <c r="E146" s="19">
        <f>C135</f>
        <v>3</v>
      </c>
      <c r="F146" s="105">
        <f>C136</f>
        <v>6</v>
      </c>
      <c r="G146" s="9"/>
    </row>
    <row r="147" ht="15.75" customHeight="1">
      <c r="B147" s="15" t="s">
        <v>101</v>
      </c>
      <c r="C147" s="73"/>
      <c r="D147" s="106">
        <f>D134</f>
        <v>0.5</v>
      </c>
      <c r="E147" s="107">
        <f>D135</f>
        <v>0.6</v>
      </c>
      <c r="F147" s="108">
        <f>D136</f>
        <v>1</v>
      </c>
      <c r="G147" s="9"/>
    </row>
    <row r="148" ht="15.75" customHeight="1">
      <c r="B148" s="13" t="s">
        <v>102</v>
      </c>
      <c r="C148" s="78"/>
      <c r="D148" s="109">
        <f t="shared" ref="D148:F148" si="8">PRODUCT(D144:D147)</f>
        <v>180</v>
      </c>
      <c r="E148" s="110">
        <f t="shared" si="8"/>
        <v>216</v>
      </c>
      <c r="F148" s="111">
        <f t="shared" si="8"/>
        <v>720</v>
      </c>
      <c r="G148" s="9"/>
    </row>
    <row r="149" ht="15.75" customHeight="1">
      <c r="B149" s="112" t="s">
        <v>76</v>
      </c>
      <c r="D149" s="19"/>
      <c r="E149" s="19"/>
      <c r="F149" s="113">
        <f>SUM(D148:F148)</f>
        <v>1116</v>
      </c>
      <c r="G149" s="9"/>
    </row>
    <row r="150" ht="15.75" customHeight="1">
      <c r="B150" s="112"/>
      <c r="C150" s="114"/>
      <c r="F150" s="115"/>
      <c r="G150" s="9"/>
    </row>
    <row r="151" ht="15.75" customHeight="1">
      <c r="B151" s="15"/>
      <c r="G151" s="9"/>
    </row>
    <row r="152" ht="15.75" customHeight="1">
      <c r="B152" s="15"/>
      <c r="C152" s="116" t="s">
        <v>103</v>
      </c>
      <c r="G152" s="88"/>
      <c r="H152" s="89"/>
    </row>
    <row r="153" ht="15.75" customHeight="1">
      <c r="B153" s="117"/>
      <c r="C153" s="85"/>
      <c r="D153" s="85"/>
      <c r="E153" s="85"/>
      <c r="F153" s="85"/>
      <c r="G153" s="47"/>
    </row>
    <row r="154" ht="15.75" customHeight="1">
      <c r="B154" s="19"/>
      <c r="C154" s="19"/>
      <c r="D154" s="19"/>
      <c r="E154" s="19"/>
      <c r="F154" s="19"/>
      <c r="G154" s="19"/>
      <c r="H154" s="19"/>
      <c r="I154" s="19"/>
      <c r="J154" s="19"/>
    </row>
    <row r="155" ht="15.75" customHeight="1"/>
    <row r="156" ht="15.75" customHeight="1">
      <c r="B156" s="118" t="s">
        <v>104</v>
      </c>
    </row>
    <row r="157" ht="15.75" customHeight="1">
      <c r="B157" s="3"/>
      <c r="C157" s="4"/>
      <c r="D157" s="4"/>
      <c r="E157" s="4"/>
      <c r="F157" s="4"/>
      <c r="G157" s="4"/>
      <c r="H157" s="4"/>
      <c r="I157" s="23"/>
      <c r="J157" s="23"/>
      <c r="K157" s="5"/>
    </row>
    <row r="158" ht="15.75" customHeight="1">
      <c r="B158" s="6" t="s">
        <v>105</v>
      </c>
      <c r="C158" s="7" t="s">
        <v>106</v>
      </c>
      <c r="I158" s="19"/>
      <c r="J158" s="19"/>
      <c r="K158" s="9"/>
    </row>
    <row r="159" ht="15.75" customHeight="1">
      <c r="B159" s="6"/>
      <c r="I159" s="19"/>
      <c r="J159" s="19"/>
      <c r="K159" s="9"/>
    </row>
    <row r="160" ht="15.75" customHeight="1">
      <c r="B160" s="6" t="s">
        <v>3</v>
      </c>
      <c r="C160" s="10"/>
      <c r="D160" s="10"/>
      <c r="E160" s="10"/>
      <c r="F160" s="10"/>
      <c r="G160" s="10"/>
      <c r="H160" s="10"/>
      <c r="I160" s="19"/>
      <c r="J160" s="19"/>
      <c r="K160" s="9"/>
    </row>
    <row r="161" ht="15.75" customHeight="1">
      <c r="B161" s="6" t="s">
        <v>4</v>
      </c>
      <c r="C161" s="8"/>
      <c r="D161" s="8"/>
      <c r="E161" s="8"/>
      <c r="F161" s="8"/>
      <c r="H161" s="8"/>
      <c r="I161" s="19"/>
      <c r="J161" s="19"/>
      <c r="K161" s="9"/>
    </row>
    <row r="162" ht="15.75" customHeight="1">
      <c r="B162" s="57" t="s">
        <v>107</v>
      </c>
      <c r="C162" s="53" t="s">
        <v>36</v>
      </c>
      <c r="D162" s="8"/>
      <c r="E162" s="8"/>
      <c r="F162" s="8"/>
      <c r="H162" s="8"/>
      <c r="I162" s="19"/>
      <c r="J162" s="19"/>
      <c r="K162" s="9"/>
    </row>
    <row r="163" ht="15.75" customHeight="1">
      <c r="B163" s="57" t="s">
        <v>58</v>
      </c>
      <c r="C163" s="53">
        <v>2.0E7</v>
      </c>
      <c r="D163" s="8"/>
      <c r="E163" s="8"/>
      <c r="F163" s="8"/>
      <c r="G163" s="8"/>
      <c r="H163" s="8"/>
      <c r="I163" s="19"/>
      <c r="J163" s="19"/>
      <c r="K163" s="9"/>
    </row>
    <row r="164" ht="15.75" customHeight="1">
      <c r="B164" s="6"/>
      <c r="C164" s="8"/>
      <c r="D164" s="8"/>
      <c r="E164" s="8"/>
      <c r="F164" s="8"/>
      <c r="G164" s="8"/>
      <c r="H164" s="8"/>
      <c r="I164" s="19"/>
      <c r="J164" s="19"/>
      <c r="K164" s="9"/>
    </row>
    <row r="165" ht="15.75" customHeight="1">
      <c r="B165" s="57" t="s">
        <v>8</v>
      </c>
      <c r="C165" s="53" t="s">
        <v>58</v>
      </c>
      <c r="D165" s="8"/>
      <c r="E165" s="8"/>
      <c r="F165" s="8"/>
      <c r="H165" s="8"/>
      <c r="I165" s="19"/>
      <c r="J165" s="19"/>
      <c r="K165" s="9"/>
    </row>
    <row r="166" ht="15.75" customHeight="1">
      <c r="B166" s="6"/>
      <c r="C166" s="8"/>
      <c r="D166" s="19"/>
      <c r="E166" s="19"/>
      <c r="K166" s="9"/>
    </row>
    <row r="167" ht="15.75" customHeight="1">
      <c r="B167" s="6" t="s">
        <v>27</v>
      </c>
      <c r="C167" s="8"/>
      <c r="D167" s="19"/>
      <c r="E167" s="44"/>
      <c r="K167" s="9"/>
    </row>
    <row r="168" ht="15.75" customHeight="1">
      <c r="B168" s="16" t="s">
        <v>108</v>
      </c>
      <c r="C168" s="60"/>
      <c r="D168" s="19"/>
      <c r="E168" s="44"/>
      <c r="K168" s="9"/>
    </row>
    <row r="169" ht="15.75" customHeight="1">
      <c r="B169" s="16" t="s">
        <v>109</v>
      </c>
      <c r="C169" s="60"/>
      <c r="D169" s="19"/>
      <c r="K169" s="9"/>
    </row>
    <row r="170" ht="15.75" customHeight="1">
      <c r="B170" s="6"/>
      <c r="C170" s="32"/>
      <c r="D170" s="19"/>
      <c r="E170" s="19"/>
      <c r="F170" s="48" t="s">
        <v>58</v>
      </c>
      <c r="G170" s="19"/>
      <c r="H170" s="19"/>
      <c r="I170" s="19"/>
      <c r="K170" s="9"/>
    </row>
    <row r="171" ht="15.75" customHeight="1">
      <c r="B171" s="6"/>
      <c r="C171" s="32"/>
      <c r="D171" s="19"/>
      <c r="E171" s="19"/>
      <c r="F171" s="50">
        <v>2.0E7</v>
      </c>
      <c r="G171" s="19"/>
      <c r="H171" s="19"/>
      <c r="I171" s="19"/>
      <c r="K171" s="9"/>
    </row>
    <row r="172" ht="15.75" customHeight="1">
      <c r="B172" s="6"/>
      <c r="C172" s="32"/>
      <c r="D172" s="19"/>
      <c r="E172" s="19"/>
      <c r="F172" s="19"/>
      <c r="G172" s="19"/>
      <c r="H172" s="19"/>
      <c r="I172" s="19"/>
      <c r="K172" s="9"/>
    </row>
    <row r="173" ht="15.75" customHeight="1">
      <c r="B173" s="15"/>
      <c r="C173" s="19"/>
      <c r="D173" s="44"/>
      <c r="E173" s="19"/>
      <c r="F173" s="19"/>
      <c r="G173" s="19"/>
      <c r="H173" s="19"/>
      <c r="I173" s="19"/>
      <c r="K173" s="9"/>
    </row>
    <row r="174" ht="15.75" customHeight="1">
      <c r="B174" s="15"/>
      <c r="C174" s="19"/>
      <c r="D174" s="44"/>
      <c r="E174" s="19"/>
      <c r="F174" s="48" t="s">
        <v>110</v>
      </c>
      <c r="G174" s="19"/>
      <c r="H174" s="19"/>
      <c r="I174" s="19"/>
      <c r="K174" s="9"/>
    </row>
    <row r="175" ht="15.75" customHeight="1">
      <c r="B175" s="15"/>
      <c r="C175" s="19"/>
      <c r="D175" s="44"/>
      <c r="E175" s="19"/>
      <c r="F175" s="119">
        <v>0.4</v>
      </c>
      <c r="G175" s="19"/>
      <c r="H175" s="19"/>
      <c r="I175" s="19"/>
      <c r="K175" s="9"/>
    </row>
    <row r="176" ht="15.75" customHeight="1">
      <c r="B176" s="15"/>
      <c r="C176" s="19"/>
      <c r="D176" s="19"/>
      <c r="E176" s="19"/>
      <c r="F176" s="50">
        <f>F175*F171</f>
        <v>8000000</v>
      </c>
      <c r="G176" s="19"/>
      <c r="H176" s="19"/>
      <c r="I176" s="19"/>
      <c r="K176" s="9"/>
    </row>
    <row r="177" ht="15.75" customHeight="1">
      <c r="B177" s="15"/>
      <c r="C177" s="19"/>
      <c r="D177" s="19"/>
      <c r="E177" s="19"/>
      <c r="F177" s="19"/>
      <c r="G177" s="19"/>
      <c r="H177" s="19"/>
      <c r="I177" s="19"/>
      <c r="K177" s="9"/>
    </row>
    <row r="178" ht="15.75" customHeight="1">
      <c r="B178" s="15"/>
      <c r="C178" s="19"/>
      <c r="D178" s="44"/>
      <c r="E178" s="19"/>
      <c r="F178" s="19"/>
      <c r="G178" s="19"/>
      <c r="H178" s="19"/>
      <c r="I178" s="19"/>
      <c r="K178" s="9"/>
    </row>
    <row r="179" ht="15.75" customHeight="1">
      <c r="B179" s="15"/>
      <c r="C179" s="19"/>
      <c r="D179" s="44"/>
      <c r="E179" s="19"/>
      <c r="F179" s="99" t="s">
        <v>111</v>
      </c>
      <c r="G179" s="19"/>
      <c r="H179" s="19"/>
      <c r="I179" s="19"/>
      <c r="K179" s="9"/>
    </row>
    <row r="180" ht="15.75" customHeight="1">
      <c r="B180" s="15"/>
      <c r="C180" s="19"/>
      <c r="D180" s="44"/>
      <c r="E180" s="19"/>
      <c r="F180" s="19"/>
      <c r="G180" s="19"/>
      <c r="H180" s="19"/>
      <c r="I180" s="19"/>
      <c r="K180" s="9"/>
    </row>
    <row r="181" ht="15.75" customHeight="1">
      <c r="B181" s="18"/>
      <c r="C181" s="19"/>
      <c r="D181" s="44"/>
      <c r="E181" s="19"/>
      <c r="F181" s="19"/>
      <c r="G181" s="19"/>
      <c r="H181" s="19"/>
      <c r="I181" s="19"/>
      <c r="K181" s="9"/>
    </row>
    <row r="182" ht="15.75" customHeight="1">
      <c r="B182" s="15"/>
      <c r="C182" s="19"/>
      <c r="D182" s="44"/>
      <c r="E182" s="48" t="s">
        <v>112</v>
      </c>
      <c r="F182" s="19"/>
      <c r="G182" s="48" t="s">
        <v>113</v>
      </c>
      <c r="H182" s="19"/>
      <c r="I182" s="19"/>
      <c r="K182" s="9"/>
    </row>
    <row r="183" ht="15.75" customHeight="1">
      <c r="B183" s="15"/>
      <c r="C183" s="19"/>
      <c r="D183" s="44"/>
      <c r="E183" s="49">
        <v>0.3</v>
      </c>
      <c r="F183" s="19"/>
      <c r="G183" s="49">
        <v>0.7</v>
      </c>
      <c r="H183" s="19"/>
      <c r="I183" s="19"/>
      <c r="K183" s="9"/>
    </row>
    <row r="184" ht="15.75" customHeight="1">
      <c r="B184" s="6"/>
      <c r="C184" s="32"/>
      <c r="D184" s="19"/>
      <c r="E184" s="50">
        <f>E183*F176</f>
        <v>2400000</v>
      </c>
      <c r="F184" s="19"/>
      <c r="G184" s="50">
        <f>G183*F176</f>
        <v>5600000</v>
      </c>
      <c r="H184" s="19"/>
      <c r="I184" s="19"/>
      <c r="K184" s="9"/>
    </row>
    <row r="185" ht="15.75" customHeight="1">
      <c r="B185" s="6"/>
      <c r="C185" s="32"/>
      <c r="D185" s="19"/>
      <c r="E185" s="19"/>
      <c r="F185" s="19"/>
      <c r="G185" s="19"/>
      <c r="H185" s="19"/>
      <c r="I185" s="19"/>
      <c r="K185" s="9"/>
    </row>
    <row r="186" ht="15.75" customHeight="1">
      <c r="B186" s="6"/>
      <c r="C186" s="32"/>
      <c r="D186" s="19"/>
      <c r="E186" s="19"/>
      <c r="F186" s="19"/>
      <c r="G186" s="19"/>
      <c r="H186" s="19"/>
      <c r="I186" s="19"/>
      <c r="K186" s="9"/>
    </row>
    <row r="187" ht="15.75" customHeight="1">
      <c r="B187" s="6"/>
      <c r="C187" s="32"/>
      <c r="D187" s="19"/>
      <c r="E187" s="48" t="s">
        <v>114</v>
      </c>
      <c r="F187" s="19"/>
      <c r="G187" s="48" t="s">
        <v>115</v>
      </c>
      <c r="H187" s="19"/>
      <c r="I187" s="19"/>
      <c r="K187" s="9"/>
    </row>
    <row r="188" ht="15.75" customHeight="1">
      <c r="B188" s="6"/>
      <c r="C188" s="32"/>
      <c r="D188" s="19"/>
      <c r="E188" s="49">
        <v>0.5</v>
      </c>
      <c r="F188" s="19"/>
      <c r="G188" s="49">
        <v>0.3</v>
      </c>
      <c r="H188" s="19"/>
      <c r="I188" s="19"/>
      <c r="K188" s="9"/>
    </row>
    <row r="189" ht="15.75" customHeight="1">
      <c r="B189" s="6"/>
      <c r="C189" s="32"/>
      <c r="D189" s="19"/>
      <c r="E189" s="50">
        <f>E188*E184</f>
        <v>1200000</v>
      </c>
      <c r="F189" s="19"/>
      <c r="G189" s="50">
        <f>G188*G184</f>
        <v>1680000</v>
      </c>
      <c r="H189" s="19"/>
      <c r="I189" s="19"/>
      <c r="K189" s="9"/>
    </row>
    <row r="190" ht="15.75" customHeight="1">
      <c r="B190" s="6"/>
      <c r="C190" s="32"/>
      <c r="D190" s="19"/>
      <c r="E190" s="19"/>
      <c r="F190" s="19"/>
      <c r="G190" s="19"/>
      <c r="H190" s="19"/>
      <c r="I190" s="19"/>
      <c r="K190" s="9"/>
    </row>
    <row r="191" ht="15.75" customHeight="1">
      <c r="B191" s="18"/>
      <c r="C191" s="19"/>
      <c r="E191" s="19"/>
      <c r="F191" s="19"/>
      <c r="G191" s="19"/>
      <c r="H191" s="19"/>
      <c r="I191" s="19"/>
      <c r="K191" s="9"/>
    </row>
    <row r="192" ht="15.75" customHeight="1">
      <c r="B192" s="15"/>
      <c r="E192" s="19"/>
      <c r="F192" s="48" t="s">
        <v>116</v>
      </c>
      <c r="G192" s="19"/>
      <c r="H192" s="19"/>
      <c r="I192" s="19"/>
      <c r="K192" s="9"/>
    </row>
    <row r="193" ht="15.75" customHeight="1">
      <c r="B193" s="18"/>
      <c r="C193" s="19"/>
      <c r="E193" s="19"/>
      <c r="F193" s="50">
        <f>SUM(E189,G189)</f>
        <v>2880000</v>
      </c>
      <c r="G193" s="19"/>
      <c r="H193" s="19"/>
      <c r="I193" s="19"/>
      <c r="J193" s="8"/>
      <c r="K193" s="9"/>
    </row>
    <row r="194" ht="15.75" customHeight="1">
      <c r="B194" s="18"/>
      <c r="C194" s="19"/>
      <c r="E194" s="19"/>
      <c r="F194" s="19"/>
      <c r="G194" s="19"/>
      <c r="H194" s="19"/>
      <c r="I194" s="19"/>
      <c r="J194" s="32"/>
      <c r="K194" s="9"/>
    </row>
    <row r="195" ht="15.75" customHeight="1">
      <c r="B195" s="18"/>
      <c r="C195" s="19"/>
      <c r="E195" s="19"/>
      <c r="F195" s="19"/>
      <c r="G195" s="19"/>
      <c r="H195" s="19"/>
      <c r="I195" s="19"/>
      <c r="J195" s="32"/>
      <c r="K195" s="9"/>
    </row>
    <row r="196" ht="15.75" customHeight="1">
      <c r="B196" s="18"/>
      <c r="C196" s="116" t="s">
        <v>117</v>
      </c>
      <c r="I196" s="32"/>
      <c r="J196" s="32"/>
      <c r="K196" s="9"/>
    </row>
    <row r="197" ht="15.75" customHeight="1">
      <c r="B197" s="26"/>
      <c r="C197" s="27"/>
      <c r="D197" s="85"/>
      <c r="E197" s="120"/>
      <c r="F197" s="120"/>
      <c r="G197" s="120"/>
      <c r="H197" s="120"/>
      <c r="I197" s="120"/>
      <c r="J197" s="85"/>
      <c r="K197" s="47"/>
    </row>
    <row r="198" ht="15.75" customHeight="1">
      <c r="B198" s="19"/>
      <c r="C198" s="19"/>
      <c r="D198" s="19"/>
      <c r="E198" s="19"/>
      <c r="F198" s="19"/>
      <c r="G198" s="19"/>
      <c r="H198" s="19"/>
      <c r="I198" s="19"/>
      <c r="J198" s="19"/>
      <c r="O198" s="19"/>
      <c r="P198" s="19"/>
      <c r="R198" s="44"/>
      <c r="S198" s="44"/>
      <c r="T198" s="44"/>
      <c r="U198" s="44"/>
      <c r="V198" s="44"/>
      <c r="W198" s="32"/>
    </row>
    <row r="199" ht="15.75" customHeight="1">
      <c r="B199" s="19"/>
      <c r="C199" s="19"/>
      <c r="D199" s="19"/>
      <c r="E199" s="19"/>
      <c r="F199" s="19"/>
      <c r="G199" s="19"/>
      <c r="H199" s="19"/>
      <c r="I199" s="19"/>
      <c r="J199" s="19"/>
      <c r="O199" s="19"/>
      <c r="P199" s="19"/>
      <c r="R199" s="44"/>
      <c r="S199" s="44"/>
      <c r="T199" s="44"/>
      <c r="U199" s="44"/>
      <c r="V199" s="44"/>
      <c r="W199" s="32"/>
    </row>
    <row r="200" ht="15.75" customHeight="1">
      <c r="B200" s="19"/>
      <c r="C200" s="19"/>
      <c r="D200" s="19"/>
      <c r="E200" s="19"/>
      <c r="F200" s="19"/>
      <c r="G200" s="19"/>
      <c r="H200" s="19"/>
      <c r="I200" s="19"/>
      <c r="J200" s="19"/>
      <c r="O200" s="19"/>
      <c r="P200" s="19"/>
      <c r="R200" s="67"/>
      <c r="S200" s="44"/>
      <c r="T200" s="44"/>
      <c r="U200" s="44"/>
      <c r="V200" s="44"/>
      <c r="W200" s="32"/>
    </row>
    <row r="201" ht="15.75" customHeight="1"/>
    <row r="202" ht="15.75" customHeight="1">
      <c r="B202" s="3"/>
      <c r="C202" s="4"/>
      <c r="D202" s="4"/>
      <c r="E202" s="4"/>
      <c r="F202" s="4"/>
      <c r="G202" s="4"/>
      <c r="H202" s="4"/>
      <c r="I202" s="87"/>
    </row>
    <row r="203" ht="15.75" customHeight="1">
      <c r="B203" s="6" t="s">
        <v>118</v>
      </c>
      <c r="C203" s="7" t="s">
        <v>119</v>
      </c>
      <c r="I203" s="90"/>
    </row>
    <row r="204" ht="15.75" customHeight="1">
      <c r="B204" s="6"/>
      <c r="I204" s="90"/>
    </row>
    <row r="205" ht="15.75" customHeight="1">
      <c r="B205" s="6" t="s">
        <v>3</v>
      </c>
      <c r="C205" s="10"/>
      <c r="D205" s="10"/>
      <c r="E205" s="10"/>
      <c r="F205" s="10"/>
      <c r="G205" s="10"/>
      <c r="H205" s="10"/>
      <c r="I205" s="90"/>
    </row>
    <row r="206" ht="15.75" customHeight="1">
      <c r="B206" s="6" t="s">
        <v>4</v>
      </c>
      <c r="C206" s="8"/>
      <c r="D206" s="8"/>
      <c r="E206" s="8"/>
      <c r="F206" s="8"/>
      <c r="G206" s="32"/>
      <c r="H206" s="8"/>
      <c r="I206" s="90"/>
    </row>
    <row r="207" ht="15.75" customHeight="1">
      <c r="B207" s="57" t="s">
        <v>58</v>
      </c>
      <c r="C207" s="53" t="s">
        <v>120</v>
      </c>
      <c r="D207" s="8"/>
      <c r="E207" s="8"/>
      <c r="F207" s="8"/>
      <c r="G207" s="8"/>
      <c r="H207" s="8"/>
      <c r="I207" s="90"/>
    </row>
    <row r="208" ht="15.75" customHeight="1">
      <c r="B208" s="15"/>
      <c r="C208" s="32"/>
      <c r="D208" s="8"/>
      <c r="E208" s="8"/>
      <c r="I208" s="9"/>
    </row>
    <row r="209" ht="15.75" customHeight="1">
      <c r="B209" s="57" t="s">
        <v>8</v>
      </c>
      <c r="C209" s="53" t="s">
        <v>58</v>
      </c>
      <c r="D209" s="8"/>
      <c r="E209" s="8"/>
      <c r="I209" s="9"/>
    </row>
    <row r="210" ht="15.75" customHeight="1">
      <c r="B210" s="18"/>
      <c r="C210" s="19"/>
      <c r="D210" s="19"/>
      <c r="E210" s="19"/>
      <c r="I210" s="9"/>
    </row>
    <row r="211" ht="15.75" customHeight="1">
      <c r="B211" s="18" t="s">
        <v>27</v>
      </c>
      <c r="C211" s="19"/>
      <c r="D211" s="19"/>
      <c r="E211" s="44"/>
      <c r="I211" s="9"/>
    </row>
    <row r="212" ht="15.75" customHeight="1">
      <c r="B212" s="16" t="s">
        <v>121</v>
      </c>
      <c r="C212" s="60"/>
      <c r="D212" s="19"/>
      <c r="I212" s="9"/>
    </row>
    <row r="213" ht="15.75" customHeight="1">
      <c r="B213" s="18"/>
      <c r="C213" s="19"/>
      <c r="D213" s="32"/>
      <c r="E213" s="19"/>
      <c r="F213" s="19"/>
      <c r="G213" s="19"/>
      <c r="I213" s="9"/>
    </row>
    <row r="214" ht="15.75" customHeight="1">
      <c r="B214" s="18"/>
      <c r="C214" s="19"/>
      <c r="E214" s="19"/>
      <c r="F214" s="48" t="s">
        <v>121</v>
      </c>
      <c r="G214" s="19"/>
      <c r="I214" s="9"/>
    </row>
    <row r="215" ht="15.0" customHeight="1">
      <c r="B215" s="18"/>
      <c r="C215" s="19"/>
      <c r="E215" s="19"/>
      <c r="F215" s="50" t="s">
        <v>122</v>
      </c>
      <c r="G215" s="19"/>
      <c r="I215" s="9"/>
    </row>
    <row r="216" ht="15.75" customHeight="1">
      <c r="B216" s="18"/>
      <c r="C216" s="19"/>
      <c r="E216" s="19"/>
      <c r="F216" s="19"/>
      <c r="G216" s="19"/>
      <c r="I216" s="9"/>
    </row>
    <row r="217" ht="15.75" customHeight="1">
      <c r="B217" s="18"/>
      <c r="C217" s="19"/>
      <c r="E217" s="19"/>
      <c r="F217" s="19"/>
      <c r="G217" s="19"/>
      <c r="I217" s="9"/>
    </row>
    <row r="218" ht="15.75" customHeight="1">
      <c r="B218" s="18"/>
      <c r="C218" s="19"/>
      <c r="E218" s="19"/>
      <c r="F218" s="48" t="s">
        <v>123</v>
      </c>
      <c r="G218" s="19"/>
      <c r="I218" s="9"/>
    </row>
    <row r="219" ht="15.75" customHeight="1">
      <c r="B219" s="15"/>
      <c r="C219" s="32"/>
      <c r="E219" s="19"/>
      <c r="F219" s="50">
        <v>8.0E8</v>
      </c>
      <c r="G219" s="19"/>
      <c r="I219" s="9"/>
    </row>
    <row r="220" ht="15.75" customHeight="1">
      <c r="B220" s="15"/>
      <c r="C220" s="32"/>
      <c r="E220" s="19"/>
      <c r="F220" s="19"/>
      <c r="G220" s="19"/>
      <c r="I220" s="9"/>
    </row>
    <row r="221" ht="15.75" customHeight="1">
      <c r="B221" s="15"/>
      <c r="C221" s="32"/>
      <c r="E221" s="19"/>
      <c r="F221" s="19"/>
      <c r="G221" s="19"/>
      <c r="I221" s="9"/>
    </row>
    <row r="222" ht="15.75" customHeight="1">
      <c r="B222" s="15"/>
      <c r="C222" s="32"/>
      <c r="E222" s="19"/>
      <c r="F222" s="99" t="s">
        <v>124</v>
      </c>
      <c r="G222" s="19"/>
      <c r="I222" s="9"/>
    </row>
    <row r="223" ht="15.75" customHeight="1">
      <c r="B223" s="15"/>
      <c r="C223" s="32"/>
      <c r="E223" s="19"/>
      <c r="F223" s="19"/>
      <c r="G223" s="19"/>
      <c r="I223" s="9"/>
    </row>
    <row r="224" ht="15.75" customHeight="1">
      <c r="B224" s="15"/>
      <c r="C224" s="32"/>
      <c r="E224" s="48" t="s">
        <v>125</v>
      </c>
      <c r="F224" s="19"/>
      <c r="G224" s="48" t="s">
        <v>126</v>
      </c>
      <c r="I224" s="9"/>
    </row>
    <row r="225" ht="15.75" customHeight="1">
      <c r="B225" s="18"/>
      <c r="C225" s="19"/>
      <c r="E225" s="119">
        <v>0.7</v>
      </c>
      <c r="F225" s="19"/>
      <c r="G225" s="119">
        <v>0.3</v>
      </c>
      <c r="I225" s="9"/>
    </row>
    <row r="226" ht="15.75" customHeight="1">
      <c r="B226" s="18"/>
      <c r="C226" s="19"/>
      <c r="E226" s="50">
        <f>E225*F219</f>
        <v>560000000</v>
      </c>
      <c r="F226" s="19"/>
      <c r="G226" s="50">
        <f>G225*F219</f>
        <v>240000000</v>
      </c>
      <c r="I226" s="9"/>
    </row>
    <row r="227" ht="15.75" customHeight="1">
      <c r="B227" s="18"/>
      <c r="C227" s="19"/>
      <c r="E227" s="19"/>
      <c r="F227" s="19"/>
      <c r="G227" s="19"/>
      <c r="I227" s="9"/>
    </row>
    <row r="228" ht="15.75" customHeight="1">
      <c r="B228" s="18"/>
      <c r="C228" s="19"/>
      <c r="E228" s="48" t="s">
        <v>127</v>
      </c>
      <c r="F228" s="19"/>
      <c r="G228" s="48" t="s">
        <v>127</v>
      </c>
      <c r="I228" s="9"/>
    </row>
    <row r="229" ht="15.75" customHeight="1">
      <c r="B229" s="18"/>
      <c r="C229" s="19"/>
      <c r="E229" s="119">
        <v>0.3</v>
      </c>
      <c r="F229" s="19"/>
      <c r="G229" s="119">
        <v>0.9</v>
      </c>
      <c r="I229" s="9"/>
    </row>
    <row r="230" ht="15.75" customHeight="1">
      <c r="B230" s="18"/>
      <c r="C230" s="19"/>
      <c r="E230" s="50">
        <f>E229*E226</f>
        <v>168000000</v>
      </c>
      <c r="F230" s="19"/>
      <c r="G230" s="50">
        <f>G229*G226</f>
        <v>216000000</v>
      </c>
      <c r="I230" s="9"/>
    </row>
    <row r="231" ht="15.75" customHeight="1">
      <c r="B231" s="18"/>
      <c r="C231" s="19"/>
      <c r="E231" s="19"/>
      <c r="F231" s="19"/>
      <c r="G231" s="19"/>
      <c r="I231" s="9"/>
    </row>
    <row r="232" ht="15.75" customHeight="1">
      <c r="B232" s="18"/>
      <c r="C232" s="19"/>
      <c r="E232" s="48" t="s">
        <v>128</v>
      </c>
      <c r="F232" s="19"/>
      <c r="G232" s="48" t="s">
        <v>129</v>
      </c>
      <c r="I232" s="9"/>
    </row>
    <row r="233" ht="15.75" customHeight="1">
      <c r="B233" s="18"/>
      <c r="C233" s="19"/>
      <c r="E233" s="119">
        <v>0.6</v>
      </c>
      <c r="F233" s="19"/>
      <c r="G233" s="119">
        <v>0.6</v>
      </c>
      <c r="I233" s="9"/>
    </row>
    <row r="234" ht="15.75" customHeight="1">
      <c r="B234" s="18"/>
      <c r="C234" s="19"/>
      <c r="E234" s="50">
        <f>E233*E230</f>
        <v>100800000</v>
      </c>
      <c r="F234" s="19"/>
      <c r="G234" s="50">
        <f>G233*G230</f>
        <v>129600000</v>
      </c>
      <c r="I234" s="9"/>
    </row>
    <row r="235" ht="15.75" customHeight="1">
      <c r="B235" s="18"/>
      <c r="C235" s="19"/>
      <c r="E235" s="19"/>
      <c r="F235" s="19"/>
      <c r="G235" s="19"/>
      <c r="I235" s="9"/>
    </row>
    <row r="236" ht="15.75" customHeight="1">
      <c r="B236" s="18"/>
      <c r="C236" s="19"/>
      <c r="E236" s="48" t="s">
        <v>130</v>
      </c>
      <c r="F236" s="19"/>
      <c r="G236" s="48" t="s">
        <v>131</v>
      </c>
      <c r="I236" s="9"/>
    </row>
    <row r="237" ht="15.75" customHeight="1">
      <c r="B237" s="18"/>
      <c r="C237" s="19"/>
      <c r="E237" s="119">
        <v>0.3</v>
      </c>
      <c r="F237" s="19"/>
      <c r="G237" s="119">
        <v>0.4</v>
      </c>
      <c r="I237" s="9"/>
    </row>
    <row r="238" ht="15.75" customHeight="1">
      <c r="B238" s="18"/>
      <c r="C238" s="19"/>
      <c r="E238" s="50">
        <f>E237*E234</f>
        <v>30240000</v>
      </c>
      <c r="F238" s="19"/>
      <c r="G238" s="50">
        <f>G237*G234</f>
        <v>51840000</v>
      </c>
      <c r="I238" s="121"/>
    </row>
    <row r="239" ht="15.75" customHeight="1">
      <c r="B239" s="18"/>
      <c r="C239" s="19"/>
      <c r="E239" s="19"/>
      <c r="F239" s="19"/>
      <c r="G239" s="19"/>
      <c r="I239" s="122"/>
    </row>
    <row r="240" ht="15.75" customHeight="1">
      <c r="B240" s="18"/>
      <c r="C240" s="19"/>
      <c r="E240" s="19"/>
      <c r="F240" s="19"/>
      <c r="G240" s="19"/>
      <c r="I240" s="123"/>
    </row>
    <row r="241" ht="15.75" customHeight="1">
      <c r="B241" s="18"/>
      <c r="C241" s="19"/>
      <c r="F241" s="48" t="s">
        <v>76</v>
      </c>
      <c r="I241" s="122"/>
    </row>
    <row r="242" ht="15.75" customHeight="1">
      <c r="B242" s="18"/>
      <c r="C242" s="19"/>
      <c r="F242" s="50">
        <f>E238+G238</f>
        <v>82080000</v>
      </c>
      <c r="I242" s="121"/>
    </row>
    <row r="243" ht="15.75" customHeight="1">
      <c r="B243" s="18"/>
      <c r="C243" s="19"/>
      <c r="D243" s="19"/>
      <c r="E243" s="19"/>
      <c r="F243" s="19"/>
      <c r="G243" s="19"/>
      <c r="H243" s="19"/>
      <c r="I243" s="90"/>
    </row>
    <row r="244" ht="15.75" customHeight="1">
      <c r="B244" s="18"/>
      <c r="C244" s="10" t="s">
        <v>132</v>
      </c>
      <c r="I244" s="90"/>
    </row>
    <row r="245" ht="15.75" customHeight="1">
      <c r="B245" s="26"/>
      <c r="C245" s="27"/>
      <c r="D245" s="27"/>
      <c r="E245" s="27"/>
      <c r="F245" s="27"/>
      <c r="G245" s="27"/>
      <c r="H245" s="27"/>
      <c r="I245" s="28"/>
    </row>
    <row r="246" ht="15.75" customHeight="1">
      <c r="B246" s="19"/>
      <c r="C246" s="19"/>
      <c r="D246" s="19"/>
      <c r="E246" s="19"/>
      <c r="F246" s="19"/>
      <c r="G246" s="19"/>
      <c r="H246" s="19"/>
      <c r="I246" s="19"/>
      <c r="J246" s="19"/>
      <c r="K246" s="32"/>
    </row>
    <row r="247" ht="15.75" customHeight="1">
      <c r="B247" s="19"/>
      <c r="C247" s="19"/>
      <c r="D247" s="19"/>
      <c r="E247" s="19"/>
      <c r="F247" s="19"/>
      <c r="G247" s="19"/>
      <c r="H247" s="19"/>
      <c r="I247" s="19"/>
      <c r="J247" s="19"/>
    </row>
    <row r="248" ht="15.75" customHeight="1">
      <c r="B248" s="3"/>
      <c r="C248" s="4"/>
      <c r="D248" s="4"/>
      <c r="E248" s="4"/>
      <c r="F248" s="4"/>
      <c r="G248" s="4"/>
      <c r="H248" s="4"/>
      <c r="I248" s="23"/>
      <c r="J248" s="23"/>
      <c r="K248" s="5"/>
    </row>
    <row r="249" ht="15.75" customHeight="1">
      <c r="B249" s="6" t="s">
        <v>133</v>
      </c>
      <c r="C249" s="7" t="s">
        <v>134</v>
      </c>
      <c r="I249" s="19"/>
      <c r="J249" s="19"/>
      <c r="K249" s="9"/>
    </row>
    <row r="250" ht="15.75" customHeight="1">
      <c r="B250" s="6"/>
      <c r="I250" s="19"/>
      <c r="J250" s="19"/>
      <c r="K250" s="9"/>
    </row>
    <row r="251" ht="15.75" customHeight="1">
      <c r="B251" s="11" t="s">
        <v>135</v>
      </c>
      <c r="C251" s="91"/>
      <c r="D251" s="12" t="s">
        <v>81</v>
      </c>
      <c r="E251" s="10"/>
      <c r="F251" s="10"/>
      <c r="G251" s="10"/>
      <c r="H251" s="10"/>
      <c r="I251" s="19"/>
      <c r="J251" s="19"/>
      <c r="K251" s="9"/>
    </row>
    <row r="252" ht="15.75" customHeight="1">
      <c r="B252" s="6" t="s">
        <v>136</v>
      </c>
      <c r="D252" s="92" t="s">
        <v>137</v>
      </c>
      <c r="E252" s="8"/>
      <c r="F252" s="8"/>
      <c r="G252" s="32"/>
      <c r="H252" s="8"/>
      <c r="I252" s="19"/>
      <c r="J252" s="19"/>
      <c r="K252" s="9"/>
    </row>
    <row r="253" ht="15.75" customHeight="1">
      <c r="B253" s="13" t="s">
        <v>138</v>
      </c>
      <c r="C253" s="93"/>
      <c r="D253" s="14" t="s">
        <v>139</v>
      </c>
      <c r="E253" s="8"/>
      <c r="F253" s="8"/>
      <c r="G253" s="32"/>
      <c r="H253" s="8"/>
      <c r="I253" s="19"/>
      <c r="J253" s="19"/>
      <c r="K253" s="9"/>
    </row>
    <row r="254" ht="15.75" customHeight="1">
      <c r="B254" s="6"/>
      <c r="C254" s="8"/>
      <c r="D254" s="8"/>
      <c r="E254" s="8"/>
      <c r="F254" s="8"/>
      <c r="G254" s="8"/>
      <c r="H254" s="8"/>
      <c r="I254" s="19"/>
      <c r="J254" s="19"/>
      <c r="K254" s="9"/>
    </row>
    <row r="255" ht="15.75" customHeight="1">
      <c r="B255" s="6"/>
      <c r="C255" s="8"/>
      <c r="D255" s="8"/>
      <c r="E255" s="8"/>
      <c r="F255" s="8"/>
      <c r="G255" s="8"/>
      <c r="H255" s="8"/>
      <c r="I255" s="19"/>
      <c r="J255" s="19"/>
      <c r="K255" s="9"/>
    </row>
    <row r="256" ht="15.75" customHeight="1">
      <c r="B256" s="6"/>
      <c r="C256" s="8"/>
      <c r="D256" s="8"/>
      <c r="E256" s="8"/>
      <c r="F256" s="8"/>
      <c r="G256" s="44"/>
      <c r="H256" s="8"/>
      <c r="I256" s="19"/>
      <c r="J256" s="19"/>
      <c r="K256" s="9"/>
    </row>
    <row r="257" ht="15.75" customHeight="1">
      <c r="B257" s="16" t="s">
        <v>8</v>
      </c>
      <c r="C257" s="94" t="s">
        <v>9</v>
      </c>
      <c r="D257" s="60"/>
      <c r="E257" s="19"/>
      <c r="F257" s="19"/>
      <c r="G257" s="19"/>
      <c r="H257" s="8"/>
      <c r="I257" s="19"/>
      <c r="J257" s="19"/>
      <c r="K257" s="9"/>
    </row>
    <row r="258" ht="15.75" customHeight="1">
      <c r="B258" s="6"/>
      <c r="C258" s="8"/>
      <c r="D258" s="8"/>
      <c r="E258" s="44"/>
      <c r="F258" s="44"/>
      <c r="G258" s="19"/>
      <c r="H258" s="44"/>
      <c r="I258" s="19"/>
      <c r="J258" s="19"/>
      <c r="K258" s="9"/>
    </row>
    <row r="259" ht="15.75" customHeight="1">
      <c r="B259" s="6"/>
      <c r="C259" s="8"/>
      <c r="D259" s="8"/>
      <c r="E259" s="44"/>
      <c r="F259" s="44"/>
      <c r="G259" s="32"/>
      <c r="H259" s="44"/>
      <c r="I259" s="19"/>
      <c r="J259" s="19"/>
      <c r="K259" s="9"/>
    </row>
    <row r="260" ht="15.75" customHeight="1">
      <c r="B260" s="6" t="s">
        <v>27</v>
      </c>
      <c r="C260" s="8"/>
      <c r="D260" s="8"/>
      <c r="E260" s="32"/>
      <c r="F260" s="32"/>
      <c r="G260" s="32"/>
      <c r="H260" s="32"/>
      <c r="I260" s="32"/>
      <c r="J260" s="32"/>
      <c r="K260" s="9"/>
    </row>
    <row r="261" ht="15.75" customHeight="1">
      <c r="B261" s="11" t="s">
        <v>140</v>
      </c>
      <c r="C261" s="91"/>
      <c r="D261" s="12">
        <v>1.0</v>
      </c>
      <c r="E261" s="32"/>
      <c r="F261" s="32"/>
      <c r="G261" s="124"/>
      <c r="H261" s="32"/>
      <c r="I261" s="32"/>
      <c r="J261" s="8"/>
      <c r="K261" s="9"/>
    </row>
    <row r="262" ht="15.75" customHeight="1">
      <c r="B262" s="13" t="s">
        <v>141</v>
      </c>
      <c r="C262" s="93"/>
      <c r="D262" s="14">
        <v>5000.0</v>
      </c>
      <c r="E262" s="44"/>
      <c r="F262" s="44"/>
      <c r="G262" s="32"/>
      <c r="H262" s="44"/>
      <c r="I262" s="44"/>
      <c r="J262" s="32"/>
      <c r="K262" s="9"/>
    </row>
    <row r="263" ht="15.75" customHeight="1">
      <c r="B263" s="15"/>
      <c r="C263" s="32"/>
      <c r="D263" s="32"/>
      <c r="E263" s="62"/>
      <c r="F263" s="62"/>
      <c r="G263" s="62"/>
      <c r="H263" s="62"/>
      <c r="I263" s="62"/>
      <c r="J263" s="32"/>
      <c r="K263" s="9"/>
    </row>
    <row r="264" ht="15.75" customHeight="1">
      <c r="B264" s="15"/>
      <c r="C264" s="32"/>
      <c r="D264" s="125"/>
      <c r="E264" s="44"/>
      <c r="F264" s="44"/>
      <c r="G264" s="44"/>
      <c r="H264" s="44"/>
      <c r="I264" s="44"/>
      <c r="J264" s="32"/>
      <c r="K264" s="9"/>
    </row>
    <row r="265" ht="15.75" customHeight="1">
      <c r="B265" s="18"/>
      <c r="C265" s="126" t="s">
        <v>142</v>
      </c>
      <c r="D265" s="127"/>
      <c r="E265" s="128"/>
      <c r="F265" s="126" t="s">
        <v>143</v>
      </c>
      <c r="G265" s="127"/>
      <c r="H265" s="128"/>
      <c r="I265" s="32"/>
      <c r="J265" s="8"/>
      <c r="K265" s="9"/>
    </row>
    <row r="266" ht="15.75" customHeight="1">
      <c r="B266" s="18"/>
      <c r="C266" s="129" t="s">
        <v>144</v>
      </c>
      <c r="D266" s="93"/>
      <c r="E266" s="130">
        <v>5000.0</v>
      </c>
      <c r="F266" s="129" t="s">
        <v>144</v>
      </c>
      <c r="G266" s="93"/>
      <c r="H266" s="130">
        <v>5000.0</v>
      </c>
      <c r="I266" s="32"/>
      <c r="J266" s="32"/>
      <c r="K266" s="9"/>
    </row>
    <row r="267" ht="15.75" customHeight="1">
      <c r="B267" s="18"/>
      <c r="C267" s="131" t="s">
        <v>145</v>
      </c>
      <c r="D267" s="50" t="s">
        <v>146</v>
      </c>
      <c r="E267" s="132" t="s">
        <v>147</v>
      </c>
      <c r="F267" s="131" t="s">
        <v>145</v>
      </c>
      <c r="G267" s="50" t="s">
        <v>146</v>
      </c>
      <c r="H267" s="132" t="s">
        <v>147</v>
      </c>
      <c r="I267" s="19" t="s">
        <v>148</v>
      </c>
      <c r="J267" s="32"/>
      <c r="K267" s="9"/>
    </row>
    <row r="268" ht="15.75" customHeight="1">
      <c r="B268" s="18"/>
      <c r="C268" s="133">
        <v>0.1</v>
      </c>
      <c r="D268" s="99">
        <v>0.2</v>
      </c>
      <c r="E268" s="134">
        <v>0.7</v>
      </c>
      <c r="F268" s="133">
        <v>0.1</v>
      </c>
      <c r="G268" s="99">
        <v>0.2</v>
      </c>
      <c r="H268" s="134">
        <v>0.7</v>
      </c>
      <c r="I268" s="32" t="s">
        <v>149</v>
      </c>
      <c r="J268" s="32"/>
      <c r="K268" s="9"/>
    </row>
    <row r="269" ht="15.75" customHeight="1">
      <c r="B269" s="18"/>
      <c r="C269" s="133">
        <f t="shared" ref="C269:H269" si="9">C268*$E$266</f>
        <v>500</v>
      </c>
      <c r="D269" s="99">
        <f t="shared" si="9"/>
        <v>1000</v>
      </c>
      <c r="E269" s="134">
        <f t="shared" si="9"/>
        <v>3500</v>
      </c>
      <c r="F269" s="133">
        <f t="shared" si="9"/>
        <v>500</v>
      </c>
      <c r="G269" s="99">
        <f t="shared" si="9"/>
        <v>1000</v>
      </c>
      <c r="H269" s="134">
        <f t="shared" si="9"/>
        <v>3500</v>
      </c>
      <c r="I269" s="32" t="s">
        <v>150</v>
      </c>
      <c r="J269" s="32"/>
      <c r="K269" s="9"/>
    </row>
    <row r="270" ht="15.75" customHeight="1">
      <c r="B270" s="18"/>
      <c r="C270" s="133">
        <v>0.5</v>
      </c>
      <c r="D270" s="99">
        <v>0.55</v>
      </c>
      <c r="E270" s="134">
        <v>0.6</v>
      </c>
      <c r="F270" s="133">
        <v>0.7</v>
      </c>
      <c r="G270" s="99">
        <v>0.75</v>
      </c>
      <c r="H270" s="134">
        <v>0.8</v>
      </c>
      <c r="I270" s="32" t="s">
        <v>151</v>
      </c>
      <c r="J270" s="32"/>
      <c r="K270" s="9"/>
    </row>
    <row r="271" ht="15.75" customHeight="1">
      <c r="B271" s="18"/>
      <c r="C271" s="135">
        <f t="shared" ref="C271:H271" si="10">C270*C269</f>
        <v>250</v>
      </c>
      <c r="D271" s="136">
        <f t="shared" si="10"/>
        <v>550</v>
      </c>
      <c r="E271" s="137">
        <f t="shared" si="10"/>
        <v>2100</v>
      </c>
      <c r="F271" s="138">
        <f t="shared" si="10"/>
        <v>350</v>
      </c>
      <c r="G271" s="139">
        <f t="shared" si="10"/>
        <v>750</v>
      </c>
      <c r="H271" s="140">
        <f t="shared" si="10"/>
        <v>2800</v>
      </c>
      <c r="I271" s="32" t="s">
        <v>152</v>
      </c>
      <c r="J271" s="32"/>
      <c r="K271" s="9"/>
    </row>
    <row r="272" ht="15.75" customHeight="1">
      <c r="B272" s="18"/>
      <c r="C272" s="141"/>
      <c r="D272" s="141"/>
      <c r="E272" s="141">
        <f>SUM(C271:E271)</f>
        <v>2900</v>
      </c>
      <c r="F272" s="142"/>
      <c r="G272" s="142"/>
      <c r="H272" s="142">
        <f>SUM(F271:H271)</f>
        <v>3900</v>
      </c>
      <c r="I272" s="32" t="s">
        <v>153</v>
      </c>
      <c r="J272" s="32"/>
      <c r="K272" s="9"/>
    </row>
    <row r="273" ht="15.75" customHeight="1">
      <c r="B273" s="18"/>
      <c r="C273" s="19"/>
      <c r="D273" s="19"/>
      <c r="E273" s="19"/>
      <c r="F273" s="32"/>
      <c r="G273" s="32"/>
      <c r="H273" s="143">
        <f>H272+E272</f>
        <v>6800</v>
      </c>
      <c r="I273" s="125" t="s">
        <v>154</v>
      </c>
      <c r="J273" s="125"/>
      <c r="K273" s="9"/>
    </row>
    <row r="274" ht="15.0" customHeight="1">
      <c r="B274" s="15"/>
      <c r="C274" s="32"/>
      <c r="D274" s="32"/>
      <c r="E274" s="32"/>
      <c r="F274" s="32"/>
      <c r="G274" s="32"/>
      <c r="H274" s="32"/>
      <c r="I274" s="32"/>
      <c r="J274" s="32"/>
      <c r="K274" s="9"/>
    </row>
    <row r="275" ht="15.75" customHeight="1">
      <c r="B275" s="18"/>
      <c r="C275" s="10" t="s">
        <v>155</v>
      </c>
      <c r="I275" s="19"/>
      <c r="J275" s="19"/>
      <c r="K275" s="9"/>
    </row>
    <row r="276" ht="15.75" customHeight="1">
      <c r="B276" s="26"/>
      <c r="C276" s="27"/>
      <c r="D276" s="27"/>
      <c r="E276" s="27"/>
      <c r="F276" s="27"/>
      <c r="G276" s="27"/>
      <c r="H276" s="27"/>
      <c r="I276" s="27"/>
      <c r="J276" s="27"/>
      <c r="K276" s="47"/>
    </row>
    <row r="277" ht="15.75" customHeight="1">
      <c r="B277" s="19"/>
      <c r="C277" s="19"/>
      <c r="D277" s="19"/>
      <c r="E277" s="19"/>
      <c r="F277" s="19"/>
      <c r="G277" s="19"/>
      <c r="H277" s="19"/>
      <c r="I277" s="19"/>
      <c r="J277" s="19"/>
    </row>
    <row r="278" ht="15.75" customHeight="1">
      <c r="B278" s="19"/>
      <c r="C278" s="19"/>
      <c r="D278" s="19"/>
      <c r="E278" s="19"/>
      <c r="F278" s="19"/>
      <c r="G278" s="19"/>
      <c r="H278" s="19"/>
      <c r="I278" s="19"/>
      <c r="J278" s="19"/>
    </row>
    <row r="279" ht="15.75" customHeight="1">
      <c r="B279" s="86"/>
      <c r="C279" s="23"/>
      <c r="D279" s="23"/>
      <c r="E279" s="23"/>
      <c r="F279" s="23"/>
      <c r="G279" s="87"/>
      <c r="H279" s="19"/>
      <c r="I279" s="19"/>
      <c r="J279" s="19"/>
    </row>
    <row r="280" ht="15.75" customHeight="1">
      <c r="B280" s="15" t="s">
        <v>156</v>
      </c>
      <c r="C280" s="7" t="s">
        <v>157</v>
      </c>
      <c r="G280" s="88"/>
      <c r="H280" s="19"/>
      <c r="I280" s="19"/>
      <c r="J280" s="19"/>
    </row>
    <row r="281" ht="15.75" customHeight="1">
      <c r="B281" s="18" t="s">
        <v>3</v>
      </c>
      <c r="G281" s="90"/>
      <c r="H281" s="19"/>
      <c r="I281" s="19"/>
      <c r="J281" s="19"/>
    </row>
    <row r="282" ht="15.75" customHeight="1">
      <c r="B282" s="18"/>
      <c r="C282" s="19"/>
      <c r="D282" s="19"/>
      <c r="E282" s="19"/>
      <c r="F282" s="19"/>
      <c r="G282" s="90"/>
      <c r="H282" s="19"/>
      <c r="I282" s="19"/>
      <c r="J282" s="19"/>
    </row>
    <row r="283" ht="15.75" customHeight="1">
      <c r="B283" s="11" t="s">
        <v>80</v>
      </c>
      <c r="C283" s="91"/>
      <c r="D283" s="12" t="s">
        <v>81</v>
      </c>
      <c r="E283" s="19"/>
      <c r="F283" s="19"/>
      <c r="G283" s="9"/>
      <c r="H283" s="19"/>
      <c r="I283" s="19"/>
      <c r="J283" s="19"/>
    </row>
    <row r="284" ht="15.75" customHeight="1">
      <c r="B284" s="6" t="s">
        <v>158</v>
      </c>
      <c r="D284" s="92">
        <v>3.0</v>
      </c>
      <c r="E284" s="19"/>
      <c r="F284" s="19"/>
      <c r="G284" s="90"/>
      <c r="H284" s="19"/>
      <c r="I284" s="19"/>
      <c r="J284" s="19"/>
    </row>
    <row r="285" ht="15.75" customHeight="1">
      <c r="B285" s="13" t="s">
        <v>159</v>
      </c>
      <c r="C285" s="93"/>
      <c r="D285" s="14">
        <v>20.0</v>
      </c>
      <c r="G285" s="9"/>
      <c r="H285" s="19"/>
      <c r="I285" s="19"/>
      <c r="J285" s="19"/>
    </row>
    <row r="286" ht="15.75" customHeight="1">
      <c r="B286" s="15"/>
      <c r="G286" s="9"/>
      <c r="H286" s="19"/>
      <c r="I286" s="19"/>
      <c r="J286" s="19"/>
    </row>
    <row r="287" ht="15.75" customHeight="1">
      <c r="B287" s="15"/>
      <c r="G287" s="9"/>
      <c r="H287" s="19"/>
      <c r="I287" s="19"/>
      <c r="J287" s="19"/>
    </row>
    <row r="288" ht="15.75" customHeight="1">
      <c r="B288" s="15"/>
      <c r="G288" s="9"/>
      <c r="H288" s="19"/>
      <c r="I288" s="19"/>
      <c r="J288" s="19"/>
    </row>
    <row r="289" ht="15.75" customHeight="1">
      <c r="B289" s="16" t="s">
        <v>8</v>
      </c>
      <c r="C289" s="94" t="s">
        <v>9</v>
      </c>
      <c r="D289" s="60"/>
      <c r="G289" s="9"/>
      <c r="H289" s="19"/>
      <c r="I289" s="19"/>
      <c r="J289" s="19"/>
    </row>
    <row r="290" ht="15.75" customHeight="1">
      <c r="B290" s="15"/>
      <c r="G290" s="9"/>
      <c r="H290" s="19"/>
      <c r="I290" s="19"/>
      <c r="J290" s="19"/>
    </row>
    <row r="291" ht="15.75" customHeight="1">
      <c r="B291" s="15"/>
      <c r="G291" s="9"/>
      <c r="H291" s="19"/>
      <c r="I291" s="19"/>
      <c r="J291" s="19"/>
    </row>
    <row r="292" ht="15.75" customHeight="1">
      <c r="B292" s="6" t="s">
        <v>27</v>
      </c>
      <c r="C292" s="8"/>
      <c r="D292" s="8"/>
      <c r="G292" s="9"/>
      <c r="H292" s="19"/>
      <c r="I292" s="19"/>
      <c r="J292" s="19"/>
    </row>
    <row r="293" ht="15.75" customHeight="1">
      <c r="B293" s="11" t="s">
        <v>160</v>
      </c>
      <c r="C293" s="91"/>
      <c r="D293" s="12">
        <v>1.5</v>
      </c>
      <c r="G293" s="9"/>
      <c r="H293" s="19"/>
      <c r="I293" s="19"/>
      <c r="J293" s="19"/>
    </row>
    <row r="294" ht="15.75" customHeight="1">
      <c r="B294" s="6" t="s">
        <v>161</v>
      </c>
      <c r="D294" s="92">
        <v>1.5</v>
      </c>
      <c r="G294" s="9"/>
      <c r="H294" s="19"/>
      <c r="I294" s="19"/>
      <c r="J294" s="19"/>
    </row>
    <row r="295" ht="15.75" customHeight="1">
      <c r="B295" s="13" t="s">
        <v>162</v>
      </c>
      <c r="C295" s="93"/>
      <c r="D295" s="14">
        <v>12.0</v>
      </c>
      <c r="G295" s="9"/>
      <c r="H295" s="19"/>
      <c r="I295" s="19"/>
      <c r="J295" s="19"/>
    </row>
    <row r="296" ht="15.75" customHeight="1">
      <c r="B296" s="6"/>
      <c r="C296" s="8"/>
      <c r="D296" s="8"/>
      <c r="G296" s="9"/>
      <c r="H296" s="19"/>
      <c r="I296" s="19"/>
      <c r="J296" s="19"/>
    </row>
    <row r="297" ht="15.75" customHeight="1">
      <c r="B297" s="11" t="s">
        <v>163</v>
      </c>
      <c r="C297" s="95" t="s">
        <v>91</v>
      </c>
      <c r="D297" s="12" t="s">
        <v>164</v>
      </c>
      <c r="G297" s="9"/>
      <c r="H297" s="19"/>
      <c r="I297" s="19"/>
      <c r="J297" s="19"/>
    </row>
    <row r="298" ht="15.75" customHeight="1">
      <c r="B298" s="6" t="s">
        <v>165</v>
      </c>
      <c r="C298" s="8">
        <v>8.0</v>
      </c>
      <c r="D298" s="96">
        <v>0.7</v>
      </c>
      <c r="G298" s="9"/>
      <c r="H298" s="19"/>
      <c r="I298" s="19"/>
      <c r="J298" s="19"/>
    </row>
    <row r="299" ht="15.75" customHeight="1">
      <c r="B299" s="6" t="s">
        <v>166</v>
      </c>
      <c r="C299" s="8">
        <v>6.0</v>
      </c>
      <c r="D299" s="96">
        <v>1.0</v>
      </c>
      <c r="G299" s="9"/>
      <c r="H299" s="19"/>
      <c r="I299" s="19"/>
      <c r="J299" s="19"/>
    </row>
    <row r="300" ht="15.75" customHeight="1">
      <c r="B300" s="13" t="s">
        <v>45</v>
      </c>
      <c r="C300" s="97">
        <v>6.0</v>
      </c>
      <c r="D300" s="98">
        <v>0.5</v>
      </c>
      <c r="G300" s="9"/>
      <c r="H300" s="19"/>
      <c r="I300" s="19"/>
      <c r="J300" s="19"/>
    </row>
    <row r="301" ht="15.75" customHeight="1">
      <c r="B301" s="15"/>
      <c r="G301" s="9"/>
      <c r="H301" s="19"/>
      <c r="I301" s="19"/>
      <c r="J301" s="19"/>
    </row>
    <row r="302" ht="15.75" customHeight="1">
      <c r="B302" s="15"/>
      <c r="G302" s="9"/>
      <c r="H302" s="19"/>
      <c r="I302" s="19"/>
      <c r="J302" s="19"/>
    </row>
    <row r="303" ht="15.75" customHeight="1">
      <c r="B303" s="15"/>
      <c r="E303" s="116" t="s">
        <v>167</v>
      </c>
      <c r="F303" s="89"/>
      <c r="G303" s="9"/>
      <c r="H303" s="19"/>
      <c r="I303" s="19"/>
      <c r="J303" s="19"/>
    </row>
    <row r="304" ht="15.75" customHeight="1">
      <c r="B304" s="15"/>
      <c r="G304" s="9"/>
      <c r="H304" s="19"/>
      <c r="I304" s="19"/>
      <c r="J304" s="19"/>
    </row>
    <row r="305" ht="15.75" customHeight="1">
      <c r="B305" s="15"/>
      <c r="G305" s="9"/>
      <c r="H305" s="19"/>
      <c r="I305" s="19"/>
      <c r="J305" s="19"/>
    </row>
    <row r="306" ht="15.75" customHeight="1">
      <c r="B306" s="15"/>
      <c r="G306" s="9"/>
      <c r="H306" s="19"/>
      <c r="I306" s="19"/>
      <c r="J306" s="19"/>
    </row>
    <row r="307" ht="15.75" customHeight="1">
      <c r="B307" s="15"/>
      <c r="D307" s="32" t="s">
        <v>168</v>
      </c>
      <c r="E307" s="32" t="s">
        <v>166</v>
      </c>
      <c r="F307" s="32" t="s">
        <v>169</v>
      </c>
      <c r="G307" s="9"/>
      <c r="H307" s="19"/>
      <c r="I307" s="19"/>
      <c r="J307" s="19"/>
    </row>
    <row r="308" ht="15.75" customHeight="1">
      <c r="B308" s="100" t="s">
        <v>170</v>
      </c>
      <c r="C308" s="91"/>
      <c r="D308" s="144">
        <f t="shared" ref="D308:F308" si="11">$D$293</f>
        <v>1.5</v>
      </c>
      <c r="E308" s="145">
        <f t="shared" si="11"/>
        <v>1.5</v>
      </c>
      <c r="F308" s="146">
        <f t="shared" si="11"/>
        <v>1.5</v>
      </c>
      <c r="G308" s="9"/>
      <c r="H308" s="19"/>
      <c r="I308" s="19"/>
      <c r="J308" s="19"/>
    </row>
    <row r="309" ht="15.75" customHeight="1">
      <c r="B309" s="15" t="s">
        <v>162</v>
      </c>
      <c r="D309" s="147">
        <f t="shared" ref="D309:F309" si="12">$D$295</f>
        <v>12</v>
      </c>
      <c r="E309" s="32">
        <f t="shared" si="12"/>
        <v>12</v>
      </c>
      <c r="F309" s="148">
        <f t="shared" si="12"/>
        <v>12</v>
      </c>
      <c r="G309" s="9"/>
      <c r="H309" s="19"/>
      <c r="I309" s="19"/>
      <c r="J309" s="19"/>
    </row>
    <row r="310" ht="15.75" customHeight="1">
      <c r="B310" s="15" t="s">
        <v>100</v>
      </c>
      <c r="D310" s="147">
        <f>C298</f>
        <v>8</v>
      </c>
      <c r="E310" s="32">
        <f>C299</f>
        <v>6</v>
      </c>
      <c r="F310" s="148">
        <f>C300</f>
        <v>6</v>
      </c>
      <c r="G310" s="9"/>
      <c r="H310" s="19"/>
      <c r="I310" s="19"/>
      <c r="J310" s="19"/>
    </row>
    <row r="311" ht="15.75" customHeight="1">
      <c r="B311" s="15" t="s">
        <v>101</v>
      </c>
      <c r="D311" s="149">
        <f>D298</f>
        <v>0.7</v>
      </c>
      <c r="E311" s="125">
        <f>D299</f>
        <v>1</v>
      </c>
      <c r="F311" s="150">
        <f>D300</f>
        <v>0.5</v>
      </c>
      <c r="G311" s="9"/>
      <c r="H311" s="19"/>
      <c r="I311" s="19"/>
      <c r="J311" s="19"/>
    </row>
    <row r="312" ht="15.75" customHeight="1">
      <c r="B312" s="13" t="s">
        <v>102</v>
      </c>
      <c r="C312" s="93"/>
      <c r="D312" s="151">
        <f t="shared" ref="D312:F312" si="13">PRODUCT(D308:D311)</f>
        <v>100.8</v>
      </c>
      <c r="E312" s="152">
        <f t="shared" si="13"/>
        <v>108</v>
      </c>
      <c r="F312" s="153">
        <f t="shared" si="13"/>
        <v>54</v>
      </c>
      <c r="G312" s="9"/>
      <c r="H312" s="19"/>
      <c r="I312" s="19"/>
      <c r="J312" s="19"/>
    </row>
    <row r="313" ht="15.75" customHeight="1">
      <c r="B313" s="6" t="s">
        <v>76</v>
      </c>
      <c r="F313" s="154">
        <f>ROUND(SUM(D312:F312),0)</f>
        <v>263</v>
      </c>
      <c r="G313" s="9"/>
      <c r="H313" s="19"/>
      <c r="I313" s="19"/>
      <c r="J313" s="19"/>
    </row>
    <row r="314" ht="15.75" customHeight="1">
      <c r="B314" s="15"/>
      <c r="G314" s="9"/>
      <c r="H314" s="19"/>
      <c r="I314" s="19"/>
      <c r="J314" s="19"/>
    </row>
    <row r="315" ht="15.75" customHeight="1">
      <c r="B315" s="15"/>
      <c r="C315" s="116" t="s">
        <v>171</v>
      </c>
      <c r="G315" s="88"/>
      <c r="H315" s="19"/>
      <c r="I315" s="19"/>
      <c r="J315" s="19"/>
    </row>
    <row r="316" ht="15.75" customHeight="1">
      <c r="B316" s="117"/>
      <c r="C316" s="85"/>
      <c r="D316" s="85"/>
      <c r="E316" s="85"/>
      <c r="F316" s="85"/>
      <c r="G316" s="47"/>
      <c r="H316" s="19"/>
      <c r="I316" s="19"/>
      <c r="J316" s="19"/>
    </row>
    <row r="317" ht="15.75" customHeight="1">
      <c r="H317" s="19"/>
      <c r="I317" s="19"/>
      <c r="J317" s="19"/>
    </row>
    <row r="318" ht="15.75" customHeight="1">
      <c r="H318" s="19"/>
      <c r="I318" s="19"/>
      <c r="J318" s="19"/>
    </row>
    <row r="319" ht="17.25" customHeight="1">
      <c r="H319" s="19"/>
      <c r="I319" s="19"/>
      <c r="J319" s="19"/>
    </row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</sheetData>
  <mergeCells count="73">
    <mergeCell ref="B168:C168"/>
    <mergeCell ref="B169:C169"/>
    <mergeCell ref="C196:H196"/>
    <mergeCell ref="C203:H204"/>
    <mergeCell ref="B212:C212"/>
    <mergeCell ref="C244:H244"/>
    <mergeCell ref="C249:H250"/>
    <mergeCell ref="B251:C251"/>
    <mergeCell ref="B252:C252"/>
    <mergeCell ref="B253:C253"/>
    <mergeCell ref="C257:D257"/>
    <mergeCell ref="B261:C261"/>
    <mergeCell ref="B262:C262"/>
    <mergeCell ref="F265:H265"/>
    <mergeCell ref="C265:E265"/>
    <mergeCell ref="C266:D266"/>
    <mergeCell ref="F266:G266"/>
    <mergeCell ref="C275:H275"/>
    <mergeCell ref="C280:F281"/>
    <mergeCell ref="B283:C283"/>
    <mergeCell ref="B284:C284"/>
    <mergeCell ref="B310:C310"/>
    <mergeCell ref="B311:C311"/>
    <mergeCell ref="B312:C312"/>
    <mergeCell ref="B313:C313"/>
    <mergeCell ref="C315:F315"/>
    <mergeCell ref="B285:C285"/>
    <mergeCell ref="C289:D289"/>
    <mergeCell ref="B293:C293"/>
    <mergeCell ref="B294:C294"/>
    <mergeCell ref="B295:C295"/>
    <mergeCell ref="B308:C308"/>
    <mergeCell ref="B309:C309"/>
    <mergeCell ref="B25:D25"/>
    <mergeCell ref="B52:D52"/>
    <mergeCell ref="B1:B2"/>
    <mergeCell ref="C1:J2"/>
    <mergeCell ref="C5:H6"/>
    <mergeCell ref="B23:D23"/>
    <mergeCell ref="B24:D24"/>
    <mergeCell ref="C32:I32"/>
    <mergeCell ref="C37:H38"/>
    <mergeCell ref="C64:I64"/>
    <mergeCell ref="C69:H70"/>
    <mergeCell ref="B79:C79"/>
    <mergeCell ref="B80:C80"/>
    <mergeCell ref="B81:C81"/>
    <mergeCell ref="K91:L91"/>
    <mergeCell ref="K92:L92"/>
    <mergeCell ref="L95:M95"/>
    <mergeCell ref="L96:M96"/>
    <mergeCell ref="L97:M97"/>
    <mergeCell ref="L99:M99"/>
    <mergeCell ref="L100:M100"/>
    <mergeCell ref="L102:M102"/>
    <mergeCell ref="L103:M103"/>
    <mergeCell ref="C109:G109"/>
    <mergeCell ref="C116:F117"/>
    <mergeCell ref="B119:C119"/>
    <mergeCell ref="B120:C120"/>
    <mergeCell ref="B121:C121"/>
    <mergeCell ref="C125:D125"/>
    <mergeCell ref="B129:C129"/>
    <mergeCell ref="B149:C149"/>
    <mergeCell ref="C152:F152"/>
    <mergeCell ref="C158:H159"/>
    <mergeCell ref="B130:C130"/>
    <mergeCell ref="B131:C131"/>
    <mergeCell ref="B144:C144"/>
    <mergeCell ref="B145:C145"/>
    <mergeCell ref="B146:C146"/>
    <mergeCell ref="B147:C147"/>
    <mergeCell ref="B148:C14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2023-08-12T17:02:53Z</dcterms:created>
  <dc:creator>Admin</dc:creator>
</cp:coreProperties>
</file>