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kitaghimire/Desktop/Data Analysis Excel/"/>
    </mc:Choice>
  </mc:AlternateContent>
  <xr:revisionPtr revIDLastSave="0" documentId="13_ncr:1_{71449FB9-DF20-7A4B-8597-822C9041CD75}" xr6:coauthVersionLast="47" xr6:coauthVersionMax="47" xr10:uidLastSave="{00000000-0000-0000-0000-000000000000}"/>
  <bookViews>
    <workbookView xWindow="0" yWindow="740" windowWidth="29400" windowHeight="18380" activeTab="3" xr2:uid="{34972152-C923-2846-8B04-59ADB2606892}"/>
  </bookViews>
  <sheets>
    <sheet name="SalesData" sheetId="1" r:id="rId1"/>
    <sheet name="Product_Info" sheetId="2" r:id="rId2"/>
    <sheet name="Main_Report" sheetId="3" r:id="rId3"/>
    <sheet name="Analysis" sheetId="4" r:id="rId4"/>
  </sheets>
  <calcPr calcId="181029"/>
  <pivotCaches>
    <pivotCache cacheId="1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I2" i="3"/>
  <c r="I3" i="3"/>
  <c r="I4" i="3"/>
  <c r="I5" i="3"/>
  <c r="I6" i="3"/>
  <c r="I7" i="3"/>
  <c r="I8" i="3"/>
  <c r="I9" i="3"/>
  <c r="I10" i="3"/>
  <c r="I11" i="3"/>
  <c r="G2" i="3"/>
  <c r="H2" i="3" s="1"/>
  <c r="J2" i="3" s="1"/>
  <c r="G3" i="3"/>
  <c r="H3" i="3" s="1"/>
  <c r="J3" i="3" s="1"/>
  <c r="G4" i="3"/>
  <c r="H4" i="3" s="1"/>
  <c r="J4" i="3" s="1"/>
  <c r="G5" i="3"/>
  <c r="H5" i="3" s="1"/>
  <c r="J5" i="3" s="1"/>
  <c r="G6" i="3"/>
  <c r="H6" i="3" s="1"/>
  <c r="J6" i="3" s="1"/>
  <c r="G7" i="3"/>
  <c r="H7" i="3" s="1"/>
  <c r="J7" i="3" s="1"/>
  <c r="G8" i="3"/>
  <c r="H8" i="3" s="1"/>
  <c r="J8" i="3" s="1"/>
  <c r="G9" i="3"/>
  <c r="H9" i="3" s="1"/>
  <c r="J9" i="3" s="1"/>
  <c r="G10" i="3"/>
  <c r="H10" i="3" s="1"/>
  <c r="J10" i="3" s="1"/>
  <c r="G11" i="3"/>
  <c r="H11" i="3" s="1"/>
  <c r="J11" i="3" s="1"/>
  <c r="F2" i="3"/>
  <c r="F3" i="3"/>
  <c r="F4" i="3"/>
  <c r="F5" i="3"/>
  <c r="F6" i="3"/>
  <c r="F7" i="3"/>
  <c r="F8" i="3"/>
  <c r="F9" i="3"/>
  <c r="F10" i="3"/>
  <c r="F11" i="3"/>
  <c r="E2" i="3"/>
  <c r="E3" i="3"/>
  <c r="E4" i="3"/>
  <c r="E5" i="3"/>
  <c r="E6" i="3"/>
  <c r="E7" i="3"/>
  <c r="E8" i="3"/>
  <c r="E9" i="3"/>
  <c r="E10" i="3"/>
  <c r="E11" i="3"/>
  <c r="J12" i="3" l="1"/>
</calcChain>
</file>

<file path=xl/sharedStrings.xml><?xml version="1.0" encoding="utf-8"?>
<sst xmlns="http://schemas.openxmlformats.org/spreadsheetml/2006/main" count="78" uniqueCount="39">
  <si>
    <t>OrderID</t>
  </si>
  <si>
    <t>OrderDate</t>
  </si>
  <si>
    <t>ProductID</t>
  </si>
  <si>
    <t>UnitsSold</t>
  </si>
  <si>
    <t>L-001</t>
  </si>
  <si>
    <t>A-002</t>
  </si>
  <si>
    <t>L-002</t>
  </si>
  <si>
    <t>S-001</t>
  </si>
  <si>
    <t>S-002</t>
  </si>
  <si>
    <t>L-003</t>
  </si>
  <si>
    <t>A-001</t>
  </si>
  <si>
    <t>S-003</t>
  </si>
  <si>
    <t>A-003</t>
  </si>
  <si>
    <t>L-004</t>
  </si>
  <si>
    <t>ProductName</t>
  </si>
  <si>
    <t>Category</t>
  </si>
  <si>
    <t>UnitCost</t>
  </si>
  <si>
    <t>UnitPrice</t>
  </si>
  <si>
    <t>Laptop Pro 15"</t>
  </si>
  <si>
    <t>Electronics</t>
  </si>
  <si>
    <t>Smartphone X</t>
  </si>
  <si>
    <t>Tablet Lite 10"</t>
  </si>
  <si>
    <t>24" HD Monitor</t>
  </si>
  <si>
    <t>Wireless Keyboard</t>
  </si>
  <si>
    <t>Accessories</t>
  </si>
  <si>
    <t>Optical Mouse</t>
  </si>
  <si>
    <t>HD Webcam</t>
  </si>
  <si>
    <t>OS License v11</t>
  </si>
  <si>
    <t>Software</t>
  </si>
  <si>
    <t>Antivirus Pro</t>
  </si>
  <si>
    <t>Office Suite</t>
  </si>
  <si>
    <t>TotalRevenue</t>
  </si>
  <si>
    <t>Profit</t>
  </si>
  <si>
    <t>XLOOKUP([@ProductID],tblProducts[ProductID],tblProducts[ProductName],"Not Found")</t>
  </si>
  <si>
    <t>USED:</t>
  </si>
  <si>
    <t>Total</t>
  </si>
  <si>
    <t>Row Labels</t>
  </si>
  <si>
    <t>Grand Total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</si>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</sst>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a Ghimire" refreshedDate="45926.382808564813" createdVersion="8" refreshedVersion="8" minRefreshableVersion="3" recordCount="10" xr:uid="{9306C3B3-91D2-4A46-915F-5BEF928CBA63}">
  <cacheSource type="worksheet">
    <worksheetSource name="tblReport"/>
  </cacheSource>
  <cacheFields count="10">
    <cacheField name="OrderID" numFmtId="0">
      <sharedItems containsSemiMixedTypes="0" containsString="0" containsNumber="1" containsInteger="1" minValue="1001" maxValue="1010"/>
    </cacheField>
    <cacheField name="OrderDate" numFmtId="14">
      <sharedItems containsSemiMixedTypes="0" containsNonDate="0" containsDate="1" containsString="0" minDate="2025-01-15T00:00:00" maxDate="2025-05-29T00:00:00"/>
    </cacheField>
    <cacheField name="ProductID" numFmtId="0">
      <sharedItems/>
    </cacheField>
    <cacheField name="UnitsSold" numFmtId="0">
      <sharedItems containsSemiMixedTypes="0" containsString="0" containsNumber="1" containsInteger="1" minValue="10" maxValue="50"/>
    </cacheField>
    <cacheField name="ProductName" numFmtId="0">
      <sharedItems/>
    </cacheField>
    <cacheField name="Category" numFmtId="0">
      <sharedItems count="3">
        <s v="Electronics"/>
        <s v="Accessories"/>
        <s v="Software"/>
      </sharedItems>
    </cacheField>
    <cacheField name="UnitPrice" numFmtId="0">
      <sharedItems containsSemiMixedTypes="0" containsString="0" containsNumber="1" containsInteger="1" minValue="25" maxValue="1200"/>
    </cacheField>
    <cacheField name="TotalRevenue" numFmtId="0">
      <sharedItems containsSemiMixedTypes="0" containsString="0" containsNumber="1" containsInteger="1" minValue="1250" maxValue="20000"/>
    </cacheField>
    <cacheField name="UnitCost" numFmtId="0">
      <sharedItems containsSemiMixedTypes="0" containsString="0" containsNumber="1" containsInteger="1" minValue="10" maxValue="850"/>
    </cacheField>
    <cacheField name="Profit" numFmtId="0">
      <sharedItems containsSemiMixedTypes="0" containsString="0" containsNumber="1" containsInteger="1" minValue="500" maxValue="6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1"/>
    <d v="2025-01-15T00:00:00"/>
    <s v="L-001"/>
    <n v="10"/>
    <s v="Laptop Pro 15&quot;"/>
    <x v="0"/>
    <n v="1200"/>
    <n v="12000"/>
    <n v="850"/>
    <n v="3500"/>
  </r>
  <r>
    <n v="1002"/>
    <d v="2025-01-22T00:00:00"/>
    <s v="A-002"/>
    <n v="50"/>
    <s v="Optical Mouse"/>
    <x v="1"/>
    <n v="25"/>
    <n v="1250"/>
    <n v="15"/>
    <n v="500"/>
  </r>
  <r>
    <n v="1003"/>
    <d v="2025-02-05T00:00:00"/>
    <s v="L-002"/>
    <n v="25"/>
    <s v="Smartphone X"/>
    <x v="0"/>
    <n v="800"/>
    <n v="20000"/>
    <n v="550"/>
    <n v="6250"/>
  </r>
  <r>
    <n v="1004"/>
    <d v="2025-02-18T00:00:00"/>
    <s v="S-001"/>
    <n v="30"/>
    <s v="OS License v11"/>
    <x v="2"/>
    <n v="150"/>
    <n v="4500"/>
    <n v="20"/>
    <n v="3900"/>
  </r>
  <r>
    <n v="1005"/>
    <d v="2025-03-03T00:00:00"/>
    <s v="S-002"/>
    <n v="40"/>
    <s v="Antivirus Pro"/>
    <x v="2"/>
    <n v="50"/>
    <n v="2000"/>
    <n v="10"/>
    <n v="1600"/>
  </r>
  <r>
    <n v="1006"/>
    <d v="2025-03-25T00:00:00"/>
    <s v="L-003"/>
    <n v="15"/>
    <s v="Tablet Lite 10&quot;"/>
    <x v="0"/>
    <n v="600"/>
    <n v="9000"/>
    <n v="420"/>
    <n v="2700"/>
  </r>
  <r>
    <n v="1007"/>
    <d v="2025-04-11T00:00:00"/>
    <s v="A-001"/>
    <n v="35"/>
    <s v="Wireless Keyboard"/>
    <x v="1"/>
    <n v="75"/>
    <n v="2625"/>
    <n v="45"/>
    <n v="1050"/>
  </r>
  <r>
    <n v="1008"/>
    <d v="2025-04-30T00:00:00"/>
    <s v="S-003"/>
    <n v="20"/>
    <s v="Office Suite"/>
    <x v="2"/>
    <n v="400"/>
    <n v="8000"/>
    <n v="150"/>
    <n v="5000"/>
  </r>
  <r>
    <n v="1009"/>
    <d v="2025-05-14T00:00:00"/>
    <s v="A-003"/>
    <n v="45"/>
    <s v="HD Webcam"/>
    <x v="1"/>
    <n v="60"/>
    <n v="2700"/>
    <n v="30"/>
    <n v="1350"/>
  </r>
  <r>
    <n v="1010"/>
    <d v="2025-05-28T00:00:00"/>
    <s v="L-004"/>
    <n v="12"/>
    <s v="24&quot; HD Monitor"/>
    <x v="0"/>
    <n v="300"/>
    <n v="3600"/>
    <n v="180"/>
    <n v="14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F1523-494C-034E-B9CE-8FFB805957E5}" name="PivotTable14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0">
    <pivotField showAll="0"/>
    <pivotField numFmtId="14" showAll="0"/>
    <pivotField showAll="0"/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5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Profi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066045-4D26-0140-8201-898163CDB831}" name="tblSales" displayName="tblSales" ref="A1:D11" totalsRowShown="0">
  <autoFilter ref="A1:D11" xr:uid="{79066045-4D26-0140-8201-898163CDB831}"/>
  <tableColumns count="4">
    <tableColumn id="1" xr3:uid="{94AFE62F-E90F-F54F-8856-7F568BAA4B42}" name="OrderID"/>
    <tableColumn id="2" xr3:uid="{C4BCCFCB-DC02-3546-BE2C-2A274C56A637}" name="OrderDate" dataDxfId="7"/>
    <tableColumn id="3" xr3:uid="{3B815B18-9CE2-5D41-9897-351F7BF18AC4}" name="ProductID"/>
    <tableColumn id="4" xr3:uid="{1E4C5AA4-D372-2D42-9175-232F57F6BD81}" name="UnitsSol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F1FF39-F76E-6C42-A807-E780E0C72119}" name="tblProducts" displayName="tblProducts" ref="A1:E11" totalsRowShown="0">
  <autoFilter ref="A1:E11" xr:uid="{DEF1FF39-F76E-6C42-A807-E780E0C72119}"/>
  <tableColumns count="5">
    <tableColumn id="1" xr3:uid="{D26C9920-4087-4A44-AD51-3A638DC2A8B2}" name="ProductID"/>
    <tableColumn id="2" xr3:uid="{247426DC-216D-5E4C-902B-03F87B9DB24A}" name="ProductName"/>
    <tableColumn id="3" xr3:uid="{ED17666C-2BC2-AC4F-BB24-22EC9D7919C8}" name="Category"/>
    <tableColumn id="4" xr3:uid="{A7B81BBF-D6B0-914B-ADED-1A34B62B07BA}" name="UnitCost"/>
    <tableColumn id="5" xr3:uid="{6A3FDD4D-5D1D-994F-BE68-1A2C2F5BBD22}" name="Unit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D10414-6C6E-A540-8097-FE0A8817BD05}" name="tblReport" displayName="tblReport" ref="A1:J12" totalsRowCount="1">
  <autoFilter ref="A1:J11" xr:uid="{7ED10414-6C6E-A540-8097-FE0A8817BD05}"/>
  <tableColumns count="10">
    <tableColumn id="1" xr3:uid="{46F3B930-0212-7E42-B0C9-65A568FE64A7}" name="OrderID" totalsRowLabel="Total"/>
    <tableColumn id="2" xr3:uid="{BD45614D-ADC1-F644-A977-281CF5B85DF6}" name="OrderDate" dataDxfId="6"/>
    <tableColumn id="3" xr3:uid="{187A4CC4-F60E-0D45-BCF7-A9089823E4FC}" name="ProductID"/>
    <tableColumn id="4" xr3:uid="{F5C3B944-4C1C-CC44-8ADF-FFB27FA9CC19}" name="UnitsSold"/>
    <tableColumn id="5" xr3:uid="{3EE23BEF-B952-F84E-85B3-5938115B6FBC}" name="ProductName" dataDxfId="5">
      <calculatedColumnFormula>_xlfn.XLOOKUP(tblReport[[#This Row],[ProductID]],tblProducts[ProductID],tblProducts[ProductName],"Not Found")</calculatedColumnFormula>
    </tableColumn>
    <tableColumn id="6" xr3:uid="{14F3B643-85CC-354B-9A21-345D266EE1CF}" name="Category" dataDxfId="4">
      <calculatedColumnFormula>_xlfn.XLOOKUP(tblReport[[#This Row],[ProductID]],tblProducts[ProductID],tblProducts[Category],"Not Found")</calculatedColumnFormula>
    </tableColumn>
    <tableColumn id="7" xr3:uid="{94DDE3B5-A54B-F541-B84D-30A2F5079766}" name="UnitPrice" dataDxfId="3">
      <calculatedColumnFormula>_xlfn.XLOOKUP(tblReport[[#This Row],[ProductID]],tblProducts[ProductID],tblProducts[UnitPrice],"Not Found")</calculatedColumnFormula>
    </tableColumn>
    <tableColumn id="8" xr3:uid="{1E8A5F43-768C-6748-B042-F64CF367DACA}" name="TotalRevenue" totalsRowFunction="sum" dataDxfId="2">
      <calculatedColumnFormula>tblReport[[#This Row],[UnitsSold]]*tblReport[[#This Row],[UnitPrice]]</calculatedColumnFormula>
    </tableColumn>
    <tableColumn id="10" xr3:uid="{87BB3856-9E71-834E-8E86-81E46AAD4B83}" name="UnitCost" dataDxfId="1">
      <calculatedColumnFormula>_xlfn.XLOOKUP(tblReport[[#This Row],[ProductID]],tblProducts[ProductID], tblProducts[UnitCost],"Not Found")</calculatedColumnFormula>
    </tableColumn>
    <tableColumn id="9" xr3:uid="{047776FE-AB6E-4643-86F6-1CE9F5300D41}" name="Profit" totalsRowFunction="sum" dataDxfId="0">
      <calculatedColumnFormula>tblReport[[#This Row],[TotalRevenue]]-(tblReport[[#This Row],[UnitsSold]]*tblReport[[#This Row],[UnitCost]])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6AB5-DEF1-E548-841E-98B7B81B55E0}">
  <dimension ref="A1:D11"/>
  <sheetViews>
    <sheetView zoomScale="162" workbookViewId="0">
      <selection sqref="A1:D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1001</v>
      </c>
      <c r="B2" s="1">
        <v>45672</v>
      </c>
      <c r="C2" t="s">
        <v>4</v>
      </c>
      <c r="D2">
        <v>10</v>
      </c>
    </row>
    <row r="3" spans="1:4" x14ac:dyDescent="0.2">
      <c r="A3">
        <v>1002</v>
      </c>
      <c r="B3" s="1">
        <v>45679</v>
      </c>
      <c r="C3" t="s">
        <v>5</v>
      </c>
      <c r="D3">
        <v>50</v>
      </c>
    </row>
    <row r="4" spans="1:4" x14ac:dyDescent="0.2">
      <c r="A4">
        <v>1003</v>
      </c>
      <c r="B4" s="1">
        <v>45693</v>
      </c>
      <c r="C4" t="s">
        <v>6</v>
      </c>
      <c r="D4">
        <v>25</v>
      </c>
    </row>
    <row r="5" spans="1:4" x14ac:dyDescent="0.2">
      <c r="A5">
        <v>1004</v>
      </c>
      <c r="B5" s="1">
        <v>45706</v>
      </c>
      <c r="C5" t="s">
        <v>7</v>
      </c>
      <c r="D5">
        <v>30</v>
      </c>
    </row>
    <row r="6" spans="1:4" x14ac:dyDescent="0.2">
      <c r="A6">
        <v>1005</v>
      </c>
      <c r="B6" s="1">
        <v>45719</v>
      </c>
      <c r="C6" t="s">
        <v>8</v>
      </c>
      <c r="D6">
        <v>40</v>
      </c>
    </row>
    <row r="7" spans="1:4" x14ac:dyDescent="0.2">
      <c r="A7">
        <v>1006</v>
      </c>
      <c r="B7" s="1">
        <v>45741</v>
      </c>
      <c r="C7" t="s">
        <v>9</v>
      </c>
      <c r="D7">
        <v>15</v>
      </c>
    </row>
    <row r="8" spans="1:4" x14ac:dyDescent="0.2">
      <c r="A8">
        <v>1007</v>
      </c>
      <c r="B8" s="1">
        <v>45758</v>
      </c>
      <c r="C8" t="s">
        <v>10</v>
      </c>
      <c r="D8">
        <v>35</v>
      </c>
    </row>
    <row r="9" spans="1:4" x14ac:dyDescent="0.2">
      <c r="A9">
        <v>1008</v>
      </c>
      <c r="B9" s="1">
        <v>45777</v>
      </c>
      <c r="C9" t="s">
        <v>11</v>
      </c>
      <c r="D9">
        <v>20</v>
      </c>
    </row>
    <row r="10" spans="1:4" x14ac:dyDescent="0.2">
      <c r="A10">
        <v>1009</v>
      </c>
      <c r="B10" s="1">
        <v>45791</v>
      </c>
      <c r="C10" t="s">
        <v>12</v>
      </c>
      <c r="D10">
        <v>45</v>
      </c>
    </row>
    <row r="11" spans="1:4" x14ac:dyDescent="0.2">
      <c r="A11">
        <v>1010</v>
      </c>
      <c r="B11" s="1">
        <v>45805</v>
      </c>
      <c r="C11" t="s">
        <v>13</v>
      </c>
      <c r="D11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7A63-22F0-0847-9422-EAE24A63333D}">
  <dimension ref="A1:E11"/>
  <sheetViews>
    <sheetView zoomScale="150" workbookViewId="0">
      <selection activeCell="B23" sqref="B23"/>
    </sheetView>
  </sheetViews>
  <sheetFormatPr baseColWidth="10" defaultRowHeight="16" x14ac:dyDescent="0.2"/>
  <cols>
    <col min="1" max="1" width="11" customWidth="1"/>
    <col min="2" max="2" width="25.5" customWidth="1"/>
    <col min="3" max="3" width="13.1640625" customWidth="1"/>
    <col min="4" max="4" width="11.83203125" customWidth="1"/>
  </cols>
  <sheetData>
    <row r="1" spans="1:5" x14ac:dyDescent="0.2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4</v>
      </c>
      <c r="B2" t="s">
        <v>18</v>
      </c>
      <c r="C2" t="s">
        <v>19</v>
      </c>
      <c r="D2">
        <v>850</v>
      </c>
      <c r="E2">
        <v>1200</v>
      </c>
    </row>
    <row r="3" spans="1:5" x14ac:dyDescent="0.2">
      <c r="A3" t="s">
        <v>6</v>
      </c>
      <c r="B3" t="s">
        <v>20</v>
      </c>
      <c r="C3" t="s">
        <v>19</v>
      </c>
      <c r="D3">
        <v>550</v>
      </c>
      <c r="E3">
        <v>800</v>
      </c>
    </row>
    <row r="4" spans="1:5" x14ac:dyDescent="0.2">
      <c r="A4" t="s">
        <v>9</v>
      </c>
      <c r="B4" t="s">
        <v>21</v>
      </c>
      <c r="C4" t="s">
        <v>19</v>
      </c>
      <c r="D4">
        <v>420</v>
      </c>
      <c r="E4">
        <v>600</v>
      </c>
    </row>
    <row r="5" spans="1:5" x14ac:dyDescent="0.2">
      <c r="A5" t="s">
        <v>13</v>
      </c>
      <c r="B5" t="s">
        <v>22</v>
      </c>
      <c r="C5" t="s">
        <v>19</v>
      </c>
      <c r="D5">
        <v>180</v>
      </c>
      <c r="E5">
        <v>300</v>
      </c>
    </row>
    <row r="6" spans="1:5" x14ac:dyDescent="0.2">
      <c r="A6" t="s">
        <v>10</v>
      </c>
      <c r="B6" t="s">
        <v>23</v>
      </c>
      <c r="C6" t="s">
        <v>24</v>
      </c>
      <c r="D6">
        <v>45</v>
      </c>
      <c r="E6">
        <v>75</v>
      </c>
    </row>
    <row r="7" spans="1:5" x14ac:dyDescent="0.2">
      <c r="A7" t="s">
        <v>5</v>
      </c>
      <c r="B7" t="s">
        <v>25</v>
      </c>
      <c r="C7" t="s">
        <v>24</v>
      </c>
      <c r="D7">
        <v>15</v>
      </c>
      <c r="E7">
        <v>25</v>
      </c>
    </row>
    <row r="8" spans="1:5" x14ac:dyDescent="0.2">
      <c r="A8" t="s">
        <v>12</v>
      </c>
      <c r="B8" t="s">
        <v>26</v>
      </c>
      <c r="C8" t="s">
        <v>24</v>
      </c>
      <c r="D8">
        <v>30</v>
      </c>
      <c r="E8">
        <v>60</v>
      </c>
    </row>
    <row r="9" spans="1:5" x14ac:dyDescent="0.2">
      <c r="A9" t="s">
        <v>7</v>
      </c>
      <c r="B9" t="s">
        <v>27</v>
      </c>
      <c r="C9" t="s">
        <v>28</v>
      </c>
      <c r="D9">
        <v>20</v>
      </c>
      <c r="E9">
        <v>150</v>
      </c>
    </row>
    <row r="10" spans="1:5" x14ac:dyDescent="0.2">
      <c r="A10" t="s">
        <v>8</v>
      </c>
      <c r="B10" t="s">
        <v>29</v>
      </c>
      <c r="C10" t="s">
        <v>28</v>
      </c>
      <c r="D10">
        <v>10</v>
      </c>
      <c r="E10">
        <v>50</v>
      </c>
    </row>
    <row r="11" spans="1:5" x14ac:dyDescent="0.2">
      <c r="A11" t="s">
        <v>11</v>
      </c>
      <c r="B11" t="s">
        <v>30</v>
      </c>
      <c r="C11" t="s">
        <v>28</v>
      </c>
      <c r="D11">
        <v>150</v>
      </c>
      <c r="E11">
        <v>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5AF0-3494-624F-820A-37D3E744FFD3}">
  <dimension ref="A1:J14"/>
  <sheetViews>
    <sheetView zoomScale="174" workbookViewId="0">
      <selection activeCell="D21" sqref="D21"/>
    </sheetView>
  </sheetViews>
  <sheetFormatPr baseColWidth="10" defaultRowHeight="16" x14ac:dyDescent="0.2"/>
  <cols>
    <col min="2" max="2" width="12" customWidth="1"/>
    <col min="3" max="3" width="13.1640625" customWidth="1"/>
    <col min="5" max="5" width="16.5" customWidth="1"/>
    <col min="8" max="9" width="14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17</v>
      </c>
      <c r="H1" t="s">
        <v>31</v>
      </c>
      <c r="I1" t="s">
        <v>16</v>
      </c>
      <c r="J1" t="s">
        <v>32</v>
      </c>
    </row>
    <row r="2" spans="1:10" x14ac:dyDescent="0.2">
      <c r="A2">
        <v>1001</v>
      </c>
      <c r="B2" s="1">
        <v>45672</v>
      </c>
      <c r="C2" t="s">
        <v>4</v>
      </c>
      <c r="D2">
        <v>10</v>
      </c>
      <c r="E2" t="str">
        <f>_xlfn.XLOOKUP(tblReport[[#This Row],[ProductID]],tblProducts[ProductID],tblProducts[ProductName],"Not Found")</f>
        <v>Laptop Pro 15"</v>
      </c>
      <c r="F2" t="str">
        <f>_xlfn.XLOOKUP(tblReport[[#This Row],[ProductID]],tblProducts[ProductID],tblProducts[Category],"Not Found")</f>
        <v>Electronics</v>
      </c>
      <c r="G2">
        <f>_xlfn.XLOOKUP(tblReport[[#This Row],[ProductID]],tblProducts[ProductID],tblProducts[UnitPrice],"Not Found")</f>
        <v>1200</v>
      </c>
      <c r="H2">
        <f>tblReport[[#This Row],[UnitsSold]]*tblReport[[#This Row],[UnitPrice]]</f>
        <v>12000</v>
      </c>
      <c r="I2">
        <f>_xlfn.XLOOKUP(tblReport[[#This Row],[ProductID]],tblProducts[ProductID], tblProducts[UnitCost],"Not Found")</f>
        <v>850</v>
      </c>
      <c r="J2">
        <f>tblReport[[#This Row],[TotalRevenue]]-(tblReport[[#This Row],[UnitsSold]]*tblReport[[#This Row],[UnitCost]])</f>
        <v>3500</v>
      </c>
    </row>
    <row r="3" spans="1:10" x14ac:dyDescent="0.2">
      <c r="A3">
        <v>1002</v>
      </c>
      <c r="B3" s="1">
        <v>45679</v>
      </c>
      <c r="C3" t="s">
        <v>5</v>
      </c>
      <c r="D3">
        <v>50</v>
      </c>
      <c r="E3" t="str">
        <f>_xlfn.XLOOKUP(tblReport[[#This Row],[ProductID]],tblProducts[ProductID],tblProducts[ProductName],"Not Found")</f>
        <v>Optical Mouse</v>
      </c>
      <c r="F3" t="str">
        <f>_xlfn.XLOOKUP(tblReport[[#This Row],[ProductID]],tblProducts[ProductID],tblProducts[Category],"Not Found")</f>
        <v>Accessories</v>
      </c>
      <c r="G3">
        <f>_xlfn.XLOOKUP(tblReport[[#This Row],[ProductID]],tblProducts[ProductID],tblProducts[UnitPrice],"Not Found")</f>
        <v>25</v>
      </c>
      <c r="H3">
        <f>tblReport[[#This Row],[UnitsSold]]*tblReport[[#This Row],[UnitPrice]]</f>
        <v>1250</v>
      </c>
      <c r="I3">
        <f>_xlfn.XLOOKUP(tblReport[[#This Row],[ProductID]],tblProducts[ProductID], tblProducts[UnitCost],"Not Found")</f>
        <v>15</v>
      </c>
      <c r="J3">
        <f>tblReport[[#This Row],[TotalRevenue]]-(tblReport[[#This Row],[UnitsSold]]*tblReport[[#This Row],[UnitCost]])</f>
        <v>500</v>
      </c>
    </row>
    <row r="4" spans="1:10" x14ac:dyDescent="0.2">
      <c r="A4">
        <v>1003</v>
      </c>
      <c r="B4" s="1">
        <v>45693</v>
      </c>
      <c r="C4" t="s">
        <v>6</v>
      </c>
      <c r="D4">
        <v>25</v>
      </c>
      <c r="E4" t="str">
        <f>_xlfn.XLOOKUP(tblReport[[#This Row],[ProductID]],tblProducts[ProductID],tblProducts[ProductName],"Not Found")</f>
        <v>Smartphone X</v>
      </c>
      <c r="F4" t="str">
        <f>_xlfn.XLOOKUP(tblReport[[#This Row],[ProductID]],tblProducts[ProductID],tblProducts[Category],"Not Found")</f>
        <v>Electronics</v>
      </c>
      <c r="G4">
        <f>_xlfn.XLOOKUP(tblReport[[#This Row],[ProductID]],tblProducts[ProductID],tblProducts[UnitPrice],"Not Found")</f>
        <v>800</v>
      </c>
      <c r="H4">
        <f>tblReport[[#This Row],[UnitsSold]]*tblReport[[#This Row],[UnitPrice]]</f>
        <v>20000</v>
      </c>
      <c r="I4">
        <f>_xlfn.XLOOKUP(tblReport[[#This Row],[ProductID]],tblProducts[ProductID], tblProducts[UnitCost],"Not Found")</f>
        <v>550</v>
      </c>
      <c r="J4">
        <f>tblReport[[#This Row],[TotalRevenue]]-(tblReport[[#This Row],[UnitsSold]]*tblReport[[#This Row],[UnitCost]])</f>
        <v>6250</v>
      </c>
    </row>
    <row r="5" spans="1:10" x14ac:dyDescent="0.2">
      <c r="A5">
        <v>1004</v>
      </c>
      <c r="B5" s="1">
        <v>45706</v>
      </c>
      <c r="C5" t="s">
        <v>7</v>
      </c>
      <c r="D5">
        <v>30</v>
      </c>
      <c r="E5" t="str">
        <f>_xlfn.XLOOKUP(tblReport[[#This Row],[ProductID]],tblProducts[ProductID],tblProducts[ProductName],"Not Found")</f>
        <v>OS License v11</v>
      </c>
      <c r="F5" t="str">
        <f>_xlfn.XLOOKUP(tblReport[[#This Row],[ProductID]],tblProducts[ProductID],tblProducts[Category],"Not Found")</f>
        <v>Software</v>
      </c>
      <c r="G5">
        <f>_xlfn.XLOOKUP(tblReport[[#This Row],[ProductID]],tblProducts[ProductID],tblProducts[UnitPrice],"Not Found")</f>
        <v>150</v>
      </c>
      <c r="H5">
        <f>tblReport[[#This Row],[UnitsSold]]*tblReport[[#This Row],[UnitPrice]]</f>
        <v>4500</v>
      </c>
      <c r="I5">
        <f>_xlfn.XLOOKUP(tblReport[[#This Row],[ProductID]],tblProducts[ProductID], tblProducts[UnitCost],"Not Found")</f>
        <v>20</v>
      </c>
      <c r="J5">
        <f>tblReport[[#This Row],[TotalRevenue]]-(tblReport[[#This Row],[UnitsSold]]*tblReport[[#This Row],[UnitCost]])</f>
        <v>3900</v>
      </c>
    </row>
    <row r="6" spans="1:10" x14ac:dyDescent="0.2">
      <c r="A6">
        <v>1005</v>
      </c>
      <c r="B6" s="1">
        <v>45719</v>
      </c>
      <c r="C6" t="s">
        <v>8</v>
      </c>
      <c r="D6">
        <v>40</v>
      </c>
      <c r="E6" t="str">
        <f>_xlfn.XLOOKUP(tblReport[[#This Row],[ProductID]],tblProducts[ProductID],tblProducts[ProductName],"Not Found")</f>
        <v>Antivirus Pro</v>
      </c>
      <c r="F6" t="str">
        <f>_xlfn.XLOOKUP(tblReport[[#This Row],[ProductID]],tblProducts[ProductID],tblProducts[Category],"Not Found")</f>
        <v>Software</v>
      </c>
      <c r="G6">
        <f>_xlfn.XLOOKUP(tblReport[[#This Row],[ProductID]],tblProducts[ProductID],tblProducts[UnitPrice],"Not Found")</f>
        <v>50</v>
      </c>
      <c r="H6">
        <f>tblReport[[#This Row],[UnitsSold]]*tblReport[[#This Row],[UnitPrice]]</f>
        <v>2000</v>
      </c>
      <c r="I6">
        <f>_xlfn.XLOOKUP(tblReport[[#This Row],[ProductID]],tblProducts[ProductID], tblProducts[UnitCost],"Not Found")</f>
        <v>10</v>
      </c>
      <c r="J6">
        <f>tblReport[[#This Row],[TotalRevenue]]-(tblReport[[#This Row],[UnitsSold]]*tblReport[[#This Row],[UnitCost]])</f>
        <v>1600</v>
      </c>
    </row>
    <row r="7" spans="1:10" x14ac:dyDescent="0.2">
      <c r="A7">
        <v>1006</v>
      </c>
      <c r="B7" s="1">
        <v>45741</v>
      </c>
      <c r="C7" t="s">
        <v>9</v>
      </c>
      <c r="D7">
        <v>15</v>
      </c>
      <c r="E7" t="str">
        <f>_xlfn.XLOOKUP(tblReport[[#This Row],[ProductID]],tblProducts[ProductID],tblProducts[ProductName],"Not Found")</f>
        <v>Tablet Lite 10"</v>
      </c>
      <c r="F7" t="str">
        <f>_xlfn.XLOOKUP(tblReport[[#This Row],[ProductID]],tblProducts[ProductID],tblProducts[Category],"Not Found")</f>
        <v>Electronics</v>
      </c>
      <c r="G7">
        <f>_xlfn.XLOOKUP(tblReport[[#This Row],[ProductID]],tblProducts[ProductID],tblProducts[UnitPrice],"Not Found")</f>
        <v>600</v>
      </c>
      <c r="H7">
        <f>tblReport[[#This Row],[UnitsSold]]*tblReport[[#This Row],[UnitPrice]]</f>
        <v>9000</v>
      </c>
      <c r="I7">
        <f>_xlfn.XLOOKUP(tblReport[[#This Row],[ProductID]],tblProducts[ProductID], tblProducts[UnitCost],"Not Found")</f>
        <v>420</v>
      </c>
      <c r="J7">
        <f>tblReport[[#This Row],[TotalRevenue]]-(tblReport[[#This Row],[UnitsSold]]*tblReport[[#This Row],[UnitCost]])</f>
        <v>2700</v>
      </c>
    </row>
    <row r="8" spans="1:10" x14ac:dyDescent="0.2">
      <c r="A8">
        <v>1007</v>
      </c>
      <c r="B8" s="1">
        <v>45758</v>
      </c>
      <c r="C8" t="s">
        <v>10</v>
      </c>
      <c r="D8">
        <v>35</v>
      </c>
      <c r="E8" t="str">
        <f>_xlfn.XLOOKUP(tblReport[[#This Row],[ProductID]],tblProducts[ProductID],tblProducts[ProductName],"Not Found")</f>
        <v>Wireless Keyboard</v>
      </c>
      <c r="F8" t="str">
        <f>_xlfn.XLOOKUP(tblReport[[#This Row],[ProductID]],tblProducts[ProductID],tblProducts[Category],"Not Found")</f>
        <v>Accessories</v>
      </c>
      <c r="G8">
        <f>_xlfn.XLOOKUP(tblReport[[#This Row],[ProductID]],tblProducts[ProductID],tblProducts[UnitPrice],"Not Found")</f>
        <v>75</v>
      </c>
      <c r="H8">
        <f>tblReport[[#This Row],[UnitsSold]]*tblReport[[#This Row],[UnitPrice]]</f>
        <v>2625</v>
      </c>
      <c r="I8">
        <f>_xlfn.XLOOKUP(tblReport[[#This Row],[ProductID]],tblProducts[ProductID], tblProducts[UnitCost],"Not Found")</f>
        <v>45</v>
      </c>
      <c r="J8">
        <f>tblReport[[#This Row],[TotalRevenue]]-(tblReport[[#This Row],[UnitsSold]]*tblReport[[#This Row],[UnitCost]])</f>
        <v>1050</v>
      </c>
    </row>
    <row r="9" spans="1:10" x14ac:dyDescent="0.2">
      <c r="A9">
        <v>1008</v>
      </c>
      <c r="B9" s="1">
        <v>45777</v>
      </c>
      <c r="C9" t="s">
        <v>11</v>
      </c>
      <c r="D9">
        <v>20</v>
      </c>
      <c r="E9" t="str">
        <f>_xlfn.XLOOKUP(tblReport[[#This Row],[ProductID]],tblProducts[ProductID],tblProducts[ProductName],"Not Found")</f>
        <v>Office Suite</v>
      </c>
      <c r="F9" t="str">
        <f>_xlfn.XLOOKUP(tblReport[[#This Row],[ProductID]],tblProducts[ProductID],tblProducts[Category],"Not Found")</f>
        <v>Software</v>
      </c>
      <c r="G9">
        <f>_xlfn.XLOOKUP(tblReport[[#This Row],[ProductID]],tblProducts[ProductID],tblProducts[UnitPrice],"Not Found")</f>
        <v>400</v>
      </c>
      <c r="H9">
        <f>tblReport[[#This Row],[UnitsSold]]*tblReport[[#This Row],[UnitPrice]]</f>
        <v>8000</v>
      </c>
      <c r="I9">
        <f>_xlfn.XLOOKUP(tblReport[[#This Row],[ProductID]],tblProducts[ProductID], tblProducts[UnitCost],"Not Found")</f>
        <v>150</v>
      </c>
      <c r="J9">
        <f>tblReport[[#This Row],[TotalRevenue]]-(tblReport[[#This Row],[UnitsSold]]*tblReport[[#This Row],[UnitCost]])</f>
        <v>5000</v>
      </c>
    </row>
    <row r="10" spans="1:10" x14ac:dyDescent="0.2">
      <c r="A10">
        <v>1009</v>
      </c>
      <c r="B10" s="1">
        <v>45791</v>
      </c>
      <c r="C10" t="s">
        <v>12</v>
      </c>
      <c r="D10">
        <v>45</v>
      </c>
      <c r="E10" t="str">
        <f>_xlfn.XLOOKUP(tblReport[[#This Row],[ProductID]],tblProducts[ProductID],tblProducts[ProductName],"Not Found")</f>
        <v>HD Webcam</v>
      </c>
      <c r="F10" t="str">
        <f>_xlfn.XLOOKUP(tblReport[[#This Row],[ProductID]],tblProducts[ProductID],tblProducts[Category],"Not Found")</f>
        <v>Accessories</v>
      </c>
      <c r="G10">
        <f>_xlfn.XLOOKUP(tblReport[[#This Row],[ProductID]],tblProducts[ProductID],tblProducts[UnitPrice],"Not Found")</f>
        <v>60</v>
      </c>
      <c r="H10">
        <f>tblReport[[#This Row],[UnitsSold]]*tblReport[[#This Row],[UnitPrice]]</f>
        <v>2700</v>
      </c>
      <c r="I10">
        <f>_xlfn.XLOOKUP(tblReport[[#This Row],[ProductID]],tblProducts[ProductID], tblProducts[UnitCost],"Not Found")</f>
        <v>30</v>
      </c>
      <c r="J10">
        <f>tblReport[[#This Row],[TotalRevenue]]-(tblReport[[#This Row],[UnitsSold]]*tblReport[[#This Row],[UnitCost]])</f>
        <v>1350</v>
      </c>
    </row>
    <row r="11" spans="1:10" x14ac:dyDescent="0.2">
      <c r="A11">
        <v>1010</v>
      </c>
      <c r="B11" s="1">
        <v>45805</v>
      </c>
      <c r="C11" t="s">
        <v>13</v>
      </c>
      <c r="D11">
        <v>12</v>
      </c>
      <c r="E11" t="str">
        <f>_xlfn.XLOOKUP(tblReport[[#This Row],[ProductID]],tblProducts[ProductID],tblProducts[ProductName],"Not Found")</f>
        <v>24" HD Monitor</v>
      </c>
      <c r="F11" t="str">
        <f>_xlfn.XLOOKUP(tblReport[[#This Row],[ProductID]],tblProducts[ProductID],tblProducts[Category],"Not Found")</f>
        <v>Electronics</v>
      </c>
      <c r="G11">
        <f>_xlfn.XLOOKUP(tblReport[[#This Row],[ProductID]],tblProducts[ProductID],tblProducts[UnitPrice],"Not Found")</f>
        <v>300</v>
      </c>
      <c r="H11">
        <f>tblReport[[#This Row],[UnitsSold]]*tblReport[[#This Row],[UnitPrice]]</f>
        <v>3600</v>
      </c>
      <c r="I11">
        <f>_xlfn.XLOOKUP(tblReport[[#This Row],[ProductID]],tblProducts[ProductID], tblProducts[UnitCost],"Not Found")</f>
        <v>180</v>
      </c>
      <c r="J11">
        <f>tblReport[[#This Row],[TotalRevenue]]-(tblReport[[#This Row],[UnitsSold]]*tblReport[[#This Row],[UnitCost]])</f>
        <v>1440</v>
      </c>
    </row>
    <row r="12" spans="1:10" x14ac:dyDescent="0.2">
      <c r="A12" t="s">
        <v>35</v>
      </c>
      <c r="H12">
        <f>SUBTOTAL(109,tblReport[TotalRevenue])</f>
        <v>65675</v>
      </c>
      <c r="J12">
        <f>SUBTOTAL(109,tblReport[Profit])</f>
        <v>27290</v>
      </c>
    </row>
    <row r="14" spans="1:10" x14ac:dyDescent="0.2">
      <c r="C14" t="s">
        <v>34</v>
      </c>
      <c r="D14" t="s">
        <v>33</v>
      </c>
    </row>
  </sheetData>
  <conditionalFormatting sqref="J1:J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{05C50A6B-ABCF-774D-97B6-451118249672}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C50A6B-ABCF-774D-97B6-451118249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9655-5FD6-3143-AB15-5AC371E4FEE4}">
  <dimension ref="A3:B7"/>
  <sheetViews>
    <sheetView tabSelected="1" zoomScale="189" workbookViewId="0">
      <selection activeCell="D10" sqref="D10"/>
    </sheetView>
  </sheetViews>
  <sheetFormatPr baseColWidth="10" defaultRowHeight="16" x14ac:dyDescent="0.2"/>
  <cols>
    <col min="1" max="1" width="13" bestFit="1" customWidth="1"/>
    <col min="2" max="2" width="11.83203125" bestFit="1" customWidth="1"/>
  </cols>
  <sheetData>
    <row r="3" spans="1:2" x14ac:dyDescent="0.2">
      <c r="A3" s="2" t="s">
        <v>36</v>
      </c>
      <c r="B3" t="s">
        <v>38</v>
      </c>
    </row>
    <row r="4" spans="1:2" x14ac:dyDescent="0.2">
      <c r="A4" s="3" t="s">
        <v>19</v>
      </c>
      <c r="B4" s="4">
        <v>13890</v>
      </c>
    </row>
    <row r="5" spans="1:2" x14ac:dyDescent="0.2">
      <c r="A5" s="3" t="s">
        <v>28</v>
      </c>
      <c r="B5" s="4">
        <v>10500</v>
      </c>
    </row>
    <row r="6" spans="1:2" x14ac:dyDescent="0.2">
      <c r="A6" s="3" t="s">
        <v>24</v>
      </c>
      <c r="B6" s="4">
        <v>2900</v>
      </c>
    </row>
    <row r="7" spans="1:2" x14ac:dyDescent="0.2">
      <c r="A7" s="3" t="s">
        <v>37</v>
      </c>
      <c r="B7" s="4">
        <v>27290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SalesData</vt:lpstr>
      <vt:lpstr>Product_Info</vt:lpstr>
      <vt:lpstr>Main_Report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Ghimire</dc:creator>
  <cp:lastModifiedBy>Ankita Ghimire</cp:lastModifiedBy>
  <dcterms:created xsi:type="dcterms:W3CDTF">2025-09-25T02:57:52Z</dcterms:created>
  <dcterms:modified xsi:type="dcterms:W3CDTF">2025-09-26T04:19:05Z</dcterms:modified>
</cp:coreProperties>
</file>