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ki\Documents\Thesis\Samplingsurvey\Asia\2409\"/>
    </mc:Choice>
  </mc:AlternateContent>
  <xr:revisionPtr revIDLastSave="0" documentId="13_ncr:1_{33892E9B-7A34-49C8-A1F6-3F7C82DAF88F}" xr6:coauthVersionLast="47" xr6:coauthVersionMax="47" xr10:uidLastSave="{00000000-0000-0000-0000-000000000000}"/>
  <bookViews>
    <workbookView xWindow="-26010" yWindow="975" windowWidth="21600" windowHeight="11295" firstSheet="1" activeTab="1" xr2:uid="{46119A6E-48C2-4F88-AD3E-8F371C766791}"/>
  </bookViews>
  <sheets>
    <sheet name="Sheet1" sheetId="1" state="hidden" r:id="rId1"/>
    <sheet name="Cookstove" sheetId="2" r:id="rId2"/>
    <sheet name="aRE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 l="1"/>
  <c r="C5" i="2"/>
  <c r="D4" i="2"/>
  <c r="E4" i="2" s="1"/>
  <c r="D5" i="2"/>
  <c r="E5" i="2" s="1"/>
  <c r="D2" i="2"/>
  <c r="E2" i="2" s="1"/>
  <c r="D3" i="2"/>
  <c r="E3" i="2" s="1"/>
  <c r="B13" i="2" l="1"/>
  <c r="B12" i="2"/>
  <c r="B11" i="2"/>
  <c r="B10" i="2"/>
  <c r="C2" i="2" l="1"/>
</calcChain>
</file>

<file path=xl/sharedStrings.xml><?xml version="1.0" encoding="utf-8"?>
<sst xmlns="http://schemas.openxmlformats.org/spreadsheetml/2006/main" count="77" uniqueCount="48">
  <si>
    <t xml:space="preserve">District </t>
  </si>
  <si>
    <t>No of cookstove</t>
  </si>
  <si>
    <t xml:space="preserve">Ratanakiri </t>
  </si>
  <si>
    <t>Stung Treng</t>
  </si>
  <si>
    <t>Sime Reap</t>
  </si>
  <si>
    <t>Kampong Thom</t>
  </si>
  <si>
    <t>Zone</t>
  </si>
  <si>
    <t>Eastern</t>
  </si>
  <si>
    <t>North western</t>
  </si>
  <si>
    <t>Mekong lowlands</t>
  </si>
  <si>
    <t>Instance</t>
  </si>
  <si>
    <t>kuniokoa</t>
  </si>
  <si>
    <t xml:space="preserve">Naga cambodia </t>
  </si>
  <si>
    <t>SSM-S32-X</t>
  </si>
  <si>
    <t>AREA_SQKM</t>
  </si>
  <si>
    <t>Area</t>
  </si>
  <si>
    <t>ADM1_EN</t>
  </si>
  <si>
    <t>Banteay Meanchey</t>
  </si>
  <si>
    <t>Battambang</t>
  </si>
  <si>
    <t>Kampong Cham</t>
  </si>
  <si>
    <t>Kampong Chhnang</t>
  </si>
  <si>
    <t>Kampong Speu</t>
  </si>
  <si>
    <t>Kampot</t>
  </si>
  <si>
    <t>Kandal</t>
  </si>
  <si>
    <t>Kep</t>
  </si>
  <si>
    <t>Koh Kong</t>
  </si>
  <si>
    <t>Kratie</t>
  </si>
  <si>
    <t>Mondul Kiri</t>
  </si>
  <si>
    <t>Oddar Meanchey</t>
  </si>
  <si>
    <t>Pailin</t>
  </si>
  <si>
    <t>Phnom Penh</t>
  </si>
  <si>
    <t>Preah Sihanouk</t>
  </si>
  <si>
    <t>Preah Vihear</t>
  </si>
  <si>
    <t>Prey Veng</t>
  </si>
  <si>
    <t>Pursat</t>
  </si>
  <si>
    <t>Ratanak Kiri</t>
  </si>
  <si>
    <t>Siemreap</t>
  </si>
  <si>
    <t>Svay Rieng</t>
  </si>
  <si>
    <t>Takeo</t>
  </si>
  <si>
    <t>Tboung Khmum</t>
  </si>
  <si>
    <t xml:space="preserve">Cookstove Density </t>
  </si>
  <si>
    <t>25th percentile</t>
  </si>
  <si>
    <t>50th percentile</t>
  </si>
  <si>
    <t>75th percentile</t>
  </si>
  <si>
    <t>85th percentile</t>
  </si>
  <si>
    <t>95th percentile</t>
  </si>
  <si>
    <t>10th percentile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</si>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</sst>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3C8C1-A6DB-40BD-997A-3DABA72D02BB}" name="Table1" displayName="Table1" ref="A1:E5" totalsRowShown="0">
  <autoFilter ref="A1:E5" xr:uid="{1D23C8C1-A6DB-40BD-997A-3DABA72D02BB}"/>
  <sortState xmlns:xlrd2="http://schemas.microsoft.com/office/spreadsheetml/2017/richdata2" ref="A2:E5">
    <sortCondition descending="1" ref="E1:E5"/>
  </sortState>
  <tableColumns count="5">
    <tableColumn id="1" xr3:uid="{5AC23711-2425-40D7-AD0C-03F1CCDBD986}" name="Zone"/>
    <tableColumn id="2" xr3:uid="{20D4EEE8-307D-45E1-8B74-DE12F12D114C}" name="Province"/>
    <tableColumn id="3" xr3:uid="{34509CB6-07E8-4DB2-9178-EB0820B89609}" name="No of cookstove"/>
    <tableColumn id="4" xr3:uid="{79D3F58C-D1DE-407B-B4B9-EF0FC63A8E7D}" name="Area">
      <calculatedColumnFormula>VLOOKUP(B2,aREA!A:B,2,FALSE)</calculatedColumnFormula>
    </tableColumn>
    <tableColumn id="5" xr3:uid="{8C1D51A5-9FF4-4112-9FB9-ABE252BBA3A1}" name="Cookstove Density ">
      <calculatedColumnFormula>C2/D2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3F2A-0F9E-47AF-A944-6752C29303A0}">
  <dimension ref="A1:D10"/>
  <sheetViews>
    <sheetView workbookViewId="0">
      <selection activeCell="A11" sqref="A11"/>
    </sheetView>
  </sheetViews>
  <sheetFormatPr defaultRowHeight="15" x14ac:dyDescent="0.25"/>
  <cols>
    <col min="1" max="1" width="17.140625" customWidth="1"/>
    <col min="2" max="2" width="19.7109375" customWidth="1"/>
    <col min="3" max="3" width="26.28515625" customWidth="1"/>
    <col min="4" max="4" width="41.85546875" customWidth="1"/>
  </cols>
  <sheetData>
    <row r="1" spans="1:4" x14ac:dyDescent="0.25">
      <c r="A1" t="s">
        <v>10</v>
      </c>
      <c r="B1" t="s">
        <v>6</v>
      </c>
      <c r="C1" t="s">
        <v>0</v>
      </c>
      <c r="D1" t="s">
        <v>1</v>
      </c>
    </row>
    <row r="2" spans="1:4" x14ac:dyDescent="0.25">
      <c r="A2" t="s">
        <v>11</v>
      </c>
      <c r="B2" t="s">
        <v>7</v>
      </c>
      <c r="C2" t="s">
        <v>2</v>
      </c>
      <c r="D2">
        <v>8609</v>
      </c>
    </row>
    <row r="3" spans="1:4" x14ac:dyDescent="0.25">
      <c r="A3" t="s">
        <v>11</v>
      </c>
      <c r="B3" t="s">
        <v>7</v>
      </c>
      <c r="C3" t="s">
        <v>3</v>
      </c>
    </row>
    <row r="4" spans="1:4" x14ac:dyDescent="0.25">
      <c r="A4" t="s">
        <v>11</v>
      </c>
      <c r="B4" t="s">
        <v>8</v>
      </c>
      <c r="C4" t="s">
        <v>4</v>
      </c>
      <c r="D4">
        <v>2272</v>
      </c>
    </row>
    <row r="5" spans="1:4" x14ac:dyDescent="0.25">
      <c r="A5" t="s">
        <v>12</v>
      </c>
      <c r="B5" t="s">
        <v>9</v>
      </c>
      <c r="C5" t="s">
        <v>5</v>
      </c>
      <c r="D5">
        <v>21231</v>
      </c>
    </row>
    <row r="6" spans="1:4" x14ac:dyDescent="0.25">
      <c r="A6" t="s">
        <v>12</v>
      </c>
      <c r="B6" t="s">
        <v>7</v>
      </c>
      <c r="C6" t="s">
        <v>2</v>
      </c>
      <c r="D6">
        <v>8609</v>
      </c>
    </row>
    <row r="7" spans="1:4" x14ac:dyDescent="0.25">
      <c r="A7" t="s">
        <v>12</v>
      </c>
      <c r="B7" t="s">
        <v>7</v>
      </c>
      <c r="C7" t="s">
        <v>3</v>
      </c>
    </row>
    <row r="8" spans="1:4" x14ac:dyDescent="0.25">
      <c r="A8" t="s">
        <v>12</v>
      </c>
      <c r="B8" t="s">
        <v>8</v>
      </c>
      <c r="C8" t="s">
        <v>4</v>
      </c>
      <c r="D8">
        <v>3733</v>
      </c>
    </row>
    <row r="9" spans="1:4" x14ac:dyDescent="0.25">
      <c r="A9" t="s">
        <v>12</v>
      </c>
      <c r="B9" t="s">
        <v>9</v>
      </c>
      <c r="C9" t="s">
        <v>5</v>
      </c>
      <c r="D9">
        <v>21231</v>
      </c>
    </row>
    <row r="10" spans="1:4" x14ac:dyDescent="0.25">
      <c r="A10" t="s">
        <v>13</v>
      </c>
      <c r="B10" t="s">
        <v>8</v>
      </c>
      <c r="C10" t="s">
        <v>4</v>
      </c>
      <c r="D10">
        <v>1461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A48B-B061-4294-9E01-68929C75D3FD}">
  <dimension ref="A1:E15"/>
  <sheetViews>
    <sheetView tabSelected="1" workbookViewId="0">
      <selection activeCell="J5" sqref="J5"/>
    </sheetView>
  </sheetViews>
  <sheetFormatPr defaultRowHeight="15" x14ac:dyDescent="0.25"/>
  <cols>
    <col min="1" max="2" width="19.7109375" customWidth="1"/>
    <col min="3" max="3" width="29.42578125" customWidth="1"/>
    <col min="4" max="4" width="24.7109375" customWidth="1"/>
    <col min="5" max="5" width="30.28515625" customWidth="1"/>
  </cols>
  <sheetData>
    <row r="1" spans="1:5" x14ac:dyDescent="0.25">
      <c r="A1" t="s">
        <v>6</v>
      </c>
      <c r="B1" t="s">
        <v>47</v>
      </c>
      <c r="C1" t="s">
        <v>1</v>
      </c>
      <c r="D1" t="s">
        <v>15</v>
      </c>
      <c r="E1" t="s">
        <v>40</v>
      </c>
    </row>
    <row r="2" spans="1:5" x14ac:dyDescent="0.25">
      <c r="A2" s="1" t="s">
        <v>9</v>
      </c>
      <c r="B2" s="1" t="s">
        <v>5</v>
      </c>
      <c r="C2" s="1">
        <f>21231+21231</f>
        <v>42462</v>
      </c>
      <c r="D2" s="1">
        <f>VLOOKUP(B2,aREA!A:B,2,FALSE)</f>
        <v>12455.2626953125</v>
      </c>
      <c r="E2" s="1">
        <f>C2/D2</f>
        <v>3.4091613351503574</v>
      </c>
    </row>
    <row r="3" spans="1:5" x14ac:dyDescent="0.25">
      <c r="A3" s="1" t="s">
        <v>7</v>
      </c>
      <c r="B3" s="1" t="s">
        <v>35</v>
      </c>
      <c r="C3" s="1">
        <v>8609</v>
      </c>
      <c r="D3" s="1">
        <f>VLOOKUP(B3,aREA!A:B,2,FALSE)</f>
        <v>11779.140625</v>
      </c>
      <c r="E3" s="1">
        <f>C3/D3</f>
        <v>0.73086825890577223</v>
      </c>
    </row>
    <row r="4" spans="1:5" x14ac:dyDescent="0.25">
      <c r="A4" s="3" t="s">
        <v>7</v>
      </c>
      <c r="B4" s="3" t="s">
        <v>3</v>
      </c>
      <c r="C4" s="3">
        <v>8609</v>
      </c>
      <c r="D4" s="3">
        <f>VLOOKUP(B4,aREA!A:B,2,FALSE)</f>
        <v>12021.28515625</v>
      </c>
      <c r="E4" s="3">
        <f>C4/D4</f>
        <v>0.71614639267783153</v>
      </c>
    </row>
    <row r="5" spans="1:5" x14ac:dyDescent="0.25">
      <c r="A5" t="s">
        <v>8</v>
      </c>
      <c r="B5" t="s">
        <v>36</v>
      </c>
      <c r="C5">
        <f>2272+3733+1461</f>
        <v>7466</v>
      </c>
      <c r="D5">
        <f>VLOOKUP(B5,aREA!A:B,2,FALSE)</f>
        <v>10548.677734375</v>
      </c>
      <c r="E5">
        <f>C5/D5</f>
        <v>0.70776643177471699</v>
      </c>
    </row>
    <row r="10" spans="1:5" x14ac:dyDescent="0.25">
      <c r="A10" s="1" t="s">
        <v>41</v>
      </c>
      <c r="B10" s="1">
        <f>_xlfn.PERCENTILE.INC(E2:E5,0.25)</f>
        <v>0.7140514024520529</v>
      </c>
    </row>
    <row r="11" spans="1:5" x14ac:dyDescent="0.25">
      <c r="A11" s="1" t="s">
        <v>42</v>
      </c>
      <c r="B11" s="1">
        <f>_xlfn.PERCENTILE.INC(E2:E5,0.5)</f>
        <v>0.72350732579180188</v>
      </c>
    </row>
    <row r="12" spans="1:5" x14ac:dyDescent="0.25">
      <c r="A12" s="2" t="s">
        <v>43</v>
      </c>
      <c r="B12" s="2">
        <f>_xlfn.PERCENTILE.INC(E2:E5,0.75)</f>
        <v>1.4004415279669185</v>
      </c>
    </row>
    <row r="13" spans="1:5" x14ac:dyDescent="0.25">
      <c r="A13" s="2" t="s">
        <v>44</v>
      </c>
      <c r="B13" s="2">
        <f>_xlfn.PERCENTILE.INC(E2:E5,0.85)</f>
        <v>2.2039294508402936</v>
      </c>
    </row>
    <row r="14" spans="1:5" x14ac:dyDescent="0.25">
      <c r="A14" s="2" t="s">
        <v>45</v>
      </c>
      <c r="B14" s="2">
        <f>_xlfn.PERCENTILE.INC(E2:E5,0.95)</f>
        <v>3.0074173737136682</v>
      </c>
    </row>
    <row r="15" spans="1:5" x14ac:dyDescent="0.25">
      <c r="A15" s="2" t="s">
        <v>46</v>
      </c>
      <c r="B15" s="2">
        <f>_xlfn.PERCENTILE.INC(E2:E5,0.1)</f>
        <v>0.7102804200456514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8DCB-EE35-46FE-8CAD-0755F8E5D085}">
  <dimension ref="A1:B26"/>
  <sheetViews>
    <sheetView workbookViewId="0">
      <selection activeCell="A21" sqref="A21"/>
    </sheetView>
  </sheetViews>
  <sheetFormatPr defaultRowHeight="15" x14ac:dyDescent="0.25"/>
  <cols>
    <col min="1" max="2" width="58.5703125" customWidth="1"/>
  </cols>
  <sheetData>
    <row r="1" spans="1:2" x14ac:dyDescent="0.25">
      <c r="A1" t="s">
        <v>16</v>
      </c>
      <c r="B1" t="s">
        <v>14</v>
      </c>
    </row>
    <row r="2" spans="1:2" x14ac:dyDescent="0.25">
      <c r="A2" t="s">
        <v>17</v>
      </c>
      <c r="B2">
        <v>6145.9365234375</v>
      </c>
    </row>
    <row r="3" spans="1:2" x14ac:dyDescent="0.25">
      <c r="A3" t="s">
        <v>18</v>
      </c>
      <c r="B3">
        <v>11869.0322265625</v>
      </c>
    </row>
    <row r="4" spans="1:2" x14ac:dyDescent="0.25">
      <c r="A4" t="s">
        <v>19</v>
      </c>
      <c r="B4">
        <v>4552.802734375</v>
      </c>
    </row>
    <row r="5" spans="1:2" x14ac:dyDescent="0.25">
      <c r="A5" t="s">
        <v>20</v>
      </c>
      <c r="B5">
        <v>5300.3916015625</v>
      </c>
    </row>
    <row r="6" spans="1:2" x14ac:dyDescent="0.25">
      <c r="A6" t="s">
        <v>21</v>
      </c>
      <c r="B6">
        <v>6969.48486328125</v>
      </c>
    </row>
    <row r="7" spans="1:2" x14ac:dyDescent="0.25">
      <c r="A7" t="s">
        <v>5</v>
      </c>
      <c r="B7">
        <v>12455.2626953125</v>
      </c>
    </row>
    <row r="8" spans="1:2" x14ac:dyDescent="0.25">
      <c r="A8" t="s">
        <v>22</v>
      </c>
      <c r="B8">
        <v>4721.13525390625</v>
      </c>
    </row>
    <row r="9" spans="1:2" x14ac:dyDescent="0.25">
      <c r="A9" t="s">
        <v>23</v>
      </c>
      <c r="B9">
        <v>3255.4013671875</v>
      </c>
    </row>
    <row r="10" spans="1:2" x14ac:dyDescent="0.25">
      <c r="A10" t="s">
        <v>24</v>
      </c>
      <c r="B10">
        <v>151.60652160644531</v>
      </c>
    </row>
    <row r="11" spans="1:2" x14ac:dyDescent="0.25">
      <c r="A11" t="s">
        <v>25</v>
      </c>
      <c r="B11">
        <v>11004.2763671875</v>
      </c>
    </row>
    <row r="12" spans="1:2" x14ac:dyDescent="0.25">
      <c r="A12" t="s">
        <v>26</v>
      </c>
      <c r="B12">
        <v>11984.744140625</v>
      </c>
    </row>
    <row r="13" spans="1:2" x14ac:dyDescent="0.25">
      <c r="A13" t="s">
        <v>27</v>
      </c>
      <c r="B13">
        <v>13663.576171875</v>
      </c>
    </row>
    <row r="14" spans="1:2" x14ac:dyDescent="0.25">
      <c r="A14" t="s">
        <v>28</v>
      </c>
      <c r="B14">
        <v>6634.42919921875</v>
      </c>
    </row>
    <row r="15" spans="1:2" x14ac:dyDescent="0.25">
      <c r="A15" t="s">
        <v>29</v>
      </c>
      <c r="B15">
        <v>1075.861083984375</v>
      </c>
    </row>
    <row r="16" spans="1:2" x14ac:dyDescent="0.25">
      <c r="A16" t="s">
        <v>30</v>
      </c>
      <c r="B16">
        <v>684.7808837890625</v>
      </c>
    </row>
    <row r="17" spans="1:2" x14ac:dyDescent="0.25">
      <c r="A17" t="s">
        <v>31</v>
      </c>
      <c r="B17">
        <v>2620.5302734375</v>
      </c>
    </row>
    <row r="18" spans="1:2" x14ac:dyDescent="0.25">
      <c r="A18" t="s">
        <v>32</v>
      </c>
      <c r="B18">
        <v>14042.6015625</v>
      </c>
    </row>
    <row r="19" spans="1:2" x14ac:dyDescent="0.25">
      <c r="A19" t="s">
        <v>33</v>
      </c>
      <c r="B19">
        <v>4764.685546875</v>
      </c>
    </row>
    <row r="20" spans="1:2" x14ac:dyDescent="0.25">
      <c r="A20" t="s">
        <v>34</v>
      </c>
      <c r="B20">
        <v>11587.568359375</v>
      </c>
    </row>
    <row r="21" spans="1:2" x14ac:dyDescent="0.25">
      <c r="A21" t="s">
        <v>35</v>
      </c>
      <c r="B21">
        <v>11779.140625</v>
      </c>
    </row>
    <row r="22" spans="1:2" x14ac:dyDescent="0.25">
      <c r="A22" t="s">
        <v>36</v>
      </c>
      <c r="B22">
        <v>10548.677734375</v>
      </c>
    </row>
    <row r="23" spans="1:2" x14ac:dyDescent="0.25">
      <c r="A23" t="s">
        <v>3</v>
      </c>
      <c r="B23">
        <v>12021.28515625</v>
      </c>
    </row>
    <row r="24" spans="1:2" x14ac:dyDescent="0.25">
      <c r="A24" t="s">
        <v>37</v>
      </c>
      <c r="B24">
        <v>2869.283447265625</v>
      </c>
    </row>
    <row r="25" spans="1:2" x14ac:dyDescent="0.25">
      <c r="A25" t="s">
        <v>38</v>
      </c>
      <c r="B25">
        <v>3492.283203125</v>
      </c>
    </row>
    <row r="26" spans="1:2" x14ac:dyDescent="0.25">
      <c r="A26" t="s">
        <v>39</v>
      </c>
      <c r="B26">
        <v>4932.47705078125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Cookstove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Karki</dc:creator>
  <cp:lastModifiedBy>Ankita Karki</cp:lastModifiedBy>
  <dcterms:created xsi:type="dcterms:W3CDTF">2024-05-02T17:04:01Z</dcterms:created>
  <dcterms:modified xsi:type="dcterms:W3CDTF">2024-06-29T12:01:45Z</dcterms:modified>
</cp:coreProperties>
</file>