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DT_DIRECCION_TECNICA\04 PoA QQ\Verificación 7\1. Docs validados por GS Enero 2023\ERs Issued MP (public version)\"/>
    </mc:Choice>
  </mc:AlternateContent>
  <xr:revisionPtr revIDLastSave="0" documentId="13_ncr:1_{4B26E1E6-6C61-46E8-854D-778A9B6FFB90}" xr6:coauthVersionLast="47" xr6:coauthVersionMax="47" xr10:uidLastSave="{00000000-0000-0000-0000-000000000000}"/>
  <bookViews>
    <workbookView xWindow="-108" yWindow="-108" windowWidth="23256" windowHeight="12456" xr2:uid="{ADC800B6-2FCE-4563-B4B5-B772949EC162}"/>
  </bookViews>
  <sheets>
    <sheet name="Intro" sheetId="7" r:id="rId1"/>
    <sheet name="PSKT" sheetId="2" r:id="rId2"/>
    <sheet name="Usage rate" sheetId="3" r:id="rId3"/>
    <sheet name="Wood savings" sheetId="8" r:id="rId4"/>
    <sheet name="Npy" sheetId="9" r:id="rId5"/>
    <sheet name="ER Calculation" sheetId="10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MAI1" localSheetId="5">[1]Data!$A$4:$E$26</definedName>
    <definedName name="_MAI1" localSheetId="0">[1]Data!$A$4:$E$26</definedName>
    <definedName name="_MAI1" localSheetId="4">[1]Data!$A$4:$E$26</definedName>
    <definedName name="_MAI1" localSheetId="3">[1]Data!$A$4:$E$26</definedName>
    <definedName name="_MAI1">[2]Data!$A$4:$E$26</definedName>
    <definedName name="_MAI2" localSheetId="5">[1]Data!$A$31:$E$38</definedName>
    <definedName name="_MAI2" localSheetId="0">[1]Data!$A$31:$E$38</definedName>
    <definedName name="_MAI2" localSheetId="4">[1]Data!$A$31:$E$38</definedName>
    <definedName name="_MAI2" localSheetId="3">[1]Data!$A$31:$E$38</definedName>
    <definedName name="_MAI2">[2]Data!$A$31:$E$38</definedName>
    <definedName name="BEy">'ER Calculation'!$D$24</definedName>
    <definedName name="BEy_2020">'ER Calculation'!#REF!</definedName>
    <definedName name="BEy_2021">'ER Calculation'!#REF!</definedName>
    <definedName name="BEy_2022">'ER Calculation'!#REF!</definedName>
    <definedName name="BEy_2023">'ER Calculation'!#REF!</definedName>
    <definedName name="BEy_2024">'ER Calculation'!#REF!</definedName>
    <definedName name="BEy_2025">'ER Calculation'!#REF!</definedName>
    <definedName name="BEy_2026">'ER Calculation'!#REF!</definedName>
    <definedName name="BEy_2027">'ER Calculation'!$D$25</definedName>
    <definedName name="BEy_2028">'ER Calculation'!$D$26</definedName>
    <definedName name="BEy_2029">'ER Calculation'!$D$27</definedName>
    <definedName name="BEy_2030">'ER Calculation'!$D$28</definedName>
    <definedName name="Conversion_factor">#REF!</definedName>
    <definedName name="Dryseason">'ER Calculation'!$D$15</definedName>
    <definedName name="EF_CO2">'ER Calculation'!$D$4</definedName>
    <definedName name="EF_NOCO2">'ER Calculation'!$D$6</definedName>
    <definedName name="EF_NONCO2">'ER Calculation'!$D$5</definedName>
    <definedName name="EF_NONCO2_2021">'ER Calculation'!$D$5</definedName>
    <definedName name="EF1Gas">#REF!</definedName>
    <definedName name="EF2Gas">#REF!</definedName>
    <definedName name="EFexisting" localSheetId="5">'ER Calculation'!#REF!</definedName>
    <definedName name="EFexisting" localSheetId="4">#REF!</definedName>
    <definedName name="EFexisting" localSheetId="3">#REF!</definedName>
    <definedName name="EFexisting">#REF!</definedName>
    <definedName name="EFWV" localSheetId="5">'ER Calculation'!$D$5</definedName>
    <definedName name="EFWV">#REF!</definedName>
    <definedName name="Emission_factor">#REF!</definedName>
    <definedName name="Ep">'ER Calculation'!$D$13</definedName>
    <definedName name="ERy">'ER Calculation'!$D$52</definedName>
    <definedName name="ERy_2020">'ER Calculation'!#REF!</definedName>
    <definedName name="ERy_2021">'ER Calculation'!#REF!</definedName>
    <definedName name="ERy_2022">'ER Calculation'!#REF!</definedName>
    <definedName name="ERy_2023">'ER Calculation'!#REF!</definedName>
    <definedName name="ERy_2024">'ER Calculation'!#REF!</definedName>
    <definedName name="ERy_2025">'ER Calculation'!#REF!</definedName>
    <definedName name="ERy_2026">'ER Calculation'!#REF!</definedName>
    <definedName name="ERy_2027">'ER Calculation'!$D$53</definedName>
    <definedName name="ERy_2028">'ER Calculation'!$D$54</definedName>
    <definedName name="ERy_2029">'ER Calculation'!$D$55</definedName>
    <definedName name="ERy_2030">'ER Calculation'!$D$56</definedName>
    <definedName name="FCRF" localSheetId="5">'ER Calculation'!$D$4</definedName>
    <definedName name="FCRF" localSheetId="4">#REF!</definedName>
    <definedName name="FCRF" localSheetId="3">#REF!</definedName>
    <definedName name="FCRF">#REF!</definedName>
    <definedName name="fNRB">'ER Calculation'!$D$8</definedName>
    <definedName name="LEy">'ER Calculation'!$D$42</definedName>
    <definedName name="LEy_2020">'ER Calculation'!#REF!</definedName>
    <definedName name="LEy_2021">'ER Calculation'!#REF!</definedName>
    <definedName name="LEy_2022">'ER Calculation'!#REF!</definedName>
    <definedName name="LEy_2023">'ER Calculation'!#REF!</definedName>
    <definedName name="LEy_2024">'ER Calculation'!#REF!</definedName>
    <definedName name="LEy_2025">'ER Calculation'!#REF!</definedName>
    <definedName name="LEy_2026">'ER Calculation'!#REF!</definedName>
    <definedName name="LEy_2027">'ER Calculation'!$D$43</definedName>
    <definedName name="LEy_2028">'ER Calculation'!$D$44</definedName>
    <definedName name="LEy_2029">'ER Calculation'!$D$45</definedName>
    <definedName name="LEy_2030">'ER Calculation'!$D$46</definedName>
    <definedName name="MGasy">#REF!</definedName>
    <definedName name="NBy">'ER Calculation'!#REF!</definedName>
    <definedName name="NBy_2020">'ER Calculation'!#REF!</definedName>
    <definedName name="NBy_2021">'ER Calculation'!#REF!</definedName>
    <definedName name="NBy_2022">'ER Calculation'!#REF!</definedName>
    <definedName name="NBy_2023">'ER Calculation'!#REF!</definedName>
    <definedName name="NBy_2024">'ER Calculation'!#REF!</definedName>
    <definedName name="NBy_2025">'ER Calculation'!#REF!</definedName>
    <definedName name="NBy_2026">'ER Calculation'!#REF!</definedName>
    <definedName name="NBy_2027">'ER Calculation'!#REF!</definedName>
    <definedName name="NBy_2028">'ER Calculation'!#REF!</definedName>
    <definedName name="NBy_2029">'ER Calculation'!#REF!</definedName>
    <definedName name="NBy_2030">'ER Calculation'!#REF!</definedName>
    <definedName name="NCVwood">'ER Calculation'!$D$7</definedName>
    <definedName name="Npy_2020">Npy!$D$16</definedName>
    <definedName name="Npy_2021">Npy!$E$16</definedName>
    <definedName name="Npy_2022">Npy!$F$16</definedName>
    <definedName name="Npy_2023">Npy!$G$16</definedName>
    <definedName name="Npy_2024">Npy!#REF!</definedName>
    <definedName name="Npy_2025">Npy!#REF!</definedName>
    <definedName name="Npy_2026">Npy!#REF!</definedName>
    <definedName name="Npy_2027">Npy!#REF!</definedName>
    <definedName name="Npy_2028">Npy!#REF!</definedName>
    <definedName name="Npy_2029">Npy!#REF!</definedName>
    <definedName name="Npy_2030">Npy!#REF!</definedName>
    <definedName name="Pb">'ER Calculation'!$D$16</definedName>
    <definedName name="Pby_dry">'Wood savings'!$D$4</definedName>
    <definedName name="Pby_wet">'Wood savings'!$D$21</definedName>
    <definedName name="PEy" localSheetId="4">#REF!</definedName>
    <definedName name="PEy" localSheetId="3">#REF!</definedName>
    <definedName name="PEy">'ER Calculation'!$D$33</definedName>
    <definedName name="PEy_2020">'ER Calculation'!#REF!</definedName>
    <definedName name="PEy_2021">'ER Calculation'!#REF!</definedName>
    <definedName name="PEy_2022">'ER Calculation'!#REF!</definedName>
    <definedName name="PEy_2023">'ER Calculation'!#REF!</definedName>
    <definedName name="PEy_2024">'ER Calculation'!#REF!</definedName>
    <definedName name="PEy_2025">'ER Calculation'!#REF!</definedName>
    <definedName name="PEy_2026">'ER Calculation'!#REF!</definedName>
    <definedName name="PEy_2027">'ER Calculation'!$D$34</definedName>
    <definedName name="PEy_2028">'ER Calculation'!$D$35</definedName>
    <definedName name="PEy_2029">'ER Calculation'!$D$36</definedName>
    <definedName name="PEy_2030">'ER Calculation'!$D$37</definedName>
    <definedName name="Pp">'ER Calculation'!$D$18</definedName>
    <definedName name="REexistingy">#REF!</definedName>
    <definedName name="Region" localSheetId="5">[3]data_filter_list!$A$3:$A$3</definedName>
    <definedName name="Region" localSheetId="0">[3]data_filter_list!$A$3:$A$3</definedName>
    <definedName name="Region" localSheetId="4">[3]data_filter_list!$A$3:$A$3</definedName>
    <definedName name="Region" localSheetId="3">[3]data_filter_list!$A$3:$A$3</definedName>
    <definedName name="Region">[4]data_filter_list!$A$3:$A$3</definedName>
    <definedName name="regiones" localSheetId="5">[5]data_filter_list!$A$3:$A$3</definedName>
    <definedName name="regiones" localSheetId="0">[5]data_filter_list!$A$3:$A$3</definedName>
    <definedName name="regiones" localSheetId="4">[5]data_filter_list!$A$3:$A$3</definedName>
    <definedName name="regiones" localSheetId="3">[5]data_filter_list!$A$3:$A$3</definedName>
    <definedName name="regiones">[6]data_filter_list!$A$3:$A$3</definedName>
    <definedName name="REnewy" localSheetId="5">'ER Calculation'!#REF!</definedName>
    <definedName name="REnewy" localSheetId="4">#REF!</definedName>
    <definedName name="REnewy" localSheetId="3">#REF!</definedName>
    <definedName name="REnewy">#REF!</definedName>
    <definedName name="REy" localSheetId="5">'ER Calculation'!#REF!</definedName>
    <definedName name="REy" localSheetId="4">#REF!</definedName>
    <definedName name="REy" localSheetId="3">#REF!</definedName>
    <definedName name="REy">#REF!</definedName>
    <definedName name="RFyinf20" localSheetId="5">'ER Calculation'!$D$7</definedName>
    <definedName name="RFyinf20" localSheetId="4">#REF!</definedName>
    <definedName name="RFyinf20" localSheetId="3">#REF!</definedName>
    <definedName name="RFyinf20">#REF!</definedName>
    <definedName name="RFysup20" localSheetId="5">'ER Calculation'!#REF!</definedName>
    <definedName name="RFysup20" localSheetId="4">#REF!</definedName>
    <definedName name="RFysup20" localSheetId="3">#REF!</definedName>
    <definedName name="RFysup20">#REF!</definedName>
    <definedName name="SCanton" localSheetId="5">'ER Calculation'!#REF!</definedName>
    <definedName name="SCanton" localSheetId="4">#REF!</definedName>
    <definedName name="SCanton" localSheetId="3">#REF!</definedName>
    <definedName name="SCanton">#REF!</definedName>
    <definedName name="SFS">'ER Calculation'!$D$20</definedName>
    <definedName name="SFSbp_1_dry">'Wood savings'!$D$5</definedName>
    <definedName name="SFSbp_1_wet">'Wood savings'!$D$22</definedName>
    <definedName name="SFSbp_10_dry">'Wood savings'!$D$14</definedName>
    <definedName name="SFSbp_10_wet">'Wood savings'!$D$31</definedName>
    <definedName name="SFSbp_11_dry">'Wood savings'!$D$17</definedName>
    <definedName name="SFSbp_11_wet">'Wood savings'!$D$34</definedName>
    <definedName name="SFSbp_2_dry">'Wood savings'!$D$6</definedName>
    <definedName name="SFSbp_2_wet">'Wood savings'!$D$23</definedName>
    <definedName name="SFSbp_3_dry">'Wood savings'!$D$7</definedName>
    <definedName name="SFSbp_3_wet">'Wood savings'!$D$24</definedName>
    <definedName name="SFSbp_4_dry">'Wood savings'!$D$8</definedName>
    <definedName name="SFSbp_4_wet">'Wood savings'!$D$25</definedName>
    <definedName name="SFSbp_5_dry">'Wood savings'!$D$9</definedName>
    <definedName name="SFSbp_5_wet">'Wood savings'!$D$26</definedName>
    <definedName name="SFSbp_6_dry">'Wood savings'!$D$10</definedName>
    <definedName name="SFSbp_6_wet">'Wood savings'!$D$27</definedName>
    <definedName name="SFSbp_7_dry">'Wood savings'!$D$11</definedName>
    <definedName name="SFSbp_7_wet">'Wood savings'!$D$28</definedName>
    <definedName name="SFSbp_8_dry">'Wood savings'!$D$12</definedName>
    <definedName name="SFSbp_8_wet">'Wood savings'!$D$29</definedName>
    <definedName name="SFSbp_9_dry">'Wood savings'!$D$13</definedName>
    <definedName name="SFSbp_9_wet">'Wood savings'!$D$30</definedName>
    <definedName name="SumiWexistingiy" localSheetId="5">'ER Calculation'!#REF!</definedName>
    <definedName name="SumiWexistingiy" localSheetId="4">#REF!</definedName>
    <definedName name="SumiWexistingiy" localSheetId="3">#REF!</definedName>
    <definedName name="SumiWexistingiy">#REF!</definedName>
    <definedName name="SumiWnewiy" localSheetId="5">'ER Calculation'!#REF!</definedName>
    <definedName name="SumiWnewiy" localSheetId="4">#REF!</definedName>
    <definedName name="SumiWnewiy" localSheetId="3">#REF!</definedName>
    <definedName name="SumiWnewiy">#REF!</definedName>
    <definedName name="Upy">'ER Calculation'!$D$14</definedName>
    <definedName name="WVN" localSheetId="5">'ER Calculation'!#REF!</definedName>
    <definedName name="WVN" localSheetId="4">#REF!</definedName>
    <definedName name="WVN" localSheetId="3">#REF!</definedName>
    <definedName name="WV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0" l="1"/>
  <c r="D35" i="10"/>
  <c r="D36" i="10"/>
  <c r="D37" i="10"/>
  <c r="D24" i="10" l="1"/>
  <c r="D14" i="10" l="1"/>
  <c r="D33" i="10" l="1"/>
  <c r="E41" i="8"/>
  <c r="E40" i="8"/>
  <c r="D41" i="8"/>
  <c r="D40" i="8"/>
  <c r="D29" i="10" l="1"/>
  <c r="G16" i="9" l="1"/>
  <c r="G30" i="9" s="1"/>
  <c r="F16" i="9"/>
  <c r="F25" i="9" s="1"/>
  <c r="E16" i="9"/>
  <c r="E28" i="9" s="1"/>
  <c r="D16" i="9"/>
  <c r="J51" i="8"/>
  <c r="J50" i="8"/>
  <c r="I51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K40" i="8" s="1"/>
  <c r="E39" i="8"/>
  <c r="D39" i="8"/>
  <c r="D44" i="8" l="1"/>
  <c r="D45" i="8"/>
  <c r="D46" i="8"/>
  <c r="D47" i="8"/>
  <c r="D48" i="8"/>
  <c r="D50" i="8"/>
  <c r="D49" i="8"/>
  <c r="D51" i="8"/>
  <c r="D42" i="8"/>
  <c r="D43" i="8"/>
  <c r="E42" i="8"/>
  <c r="E43" i="8"/>
  <c r="E44" i="8"/>
  <c r="E45" i="8"/>
  <c r="E46" i="8"/>
  <c r="E47" i="8"/>
  <c r="F47" i="8" s="1"/>
  <c r="E48" i="8"/>
  <c r="E49" i="8"/>
  <c r="E50" i="8"/>
  <c r="E51" i="8"/>
  <c r="K44" i="8"/>
  <c r="K43" i="8"/>
  <c r="K46" i="8"/>
  <c r="K47" i="8"/>
  <c r="F51" i="8"/>
  <c r="D31" i="9"/>
  <c r="G32" i="9"/>
  <c r="F32" i="9"/>
  <c r="E32" i="9"/>
  <c r="D32" i="9"/>
  <c r="D23" i="9"/>
  <c r="D26" i="9"/>
  <c r="E23" i="9"/>
  <c r="E26" i="9"/>
  <c r="E30" i="9"/>
  <c r="E22" i="9"/>
  <c r="D25" i="9"/>
  <c r="D29" i="9"/>
  <c r="G25" i="9"/>
  <c r="E29" i="9"/>
  <c r="E31" i="9"/>
  <c r="D24" i="9"/>
  <c r="E21" i="9"/>
  <c r="E24" i="9"/>
  <c r="D27" i="9"/>
  <c r="D21" i="9"/>
  <c r="F21" i="9"/>
  <c r="G26" i="9"/>
  <c r="F29" i="9"/>
  <c r="G21" i="9"/>
  <c r="D22" i="9"/>
  <c r="F24" i="9"/>
  <c r="E27" i="9"/>
  <c r="G29" i="9"/>
  <c r="D30" i="9"/>
  <c r="F31" i="9"/>
  <c r="F22" i="9"/>
  <c r="E25" i="9"/>
  <c r="G27" i="9"/>
  <c r="D28" i="9"/>
  <c r="F30" i="9"/>
  <c r="F28" i="9"/>
  <c r="F23" i="9"/>
  <c r="G28" i="9"/>
  <c r="G23" i="9"/>
  <c r="F26" i="9"/>
  <c r="G31" i="9"/>
  <c r="G24" i="9"/>
  <c r="F27" i="9"/>
  <c r="G22" i="9"/>
  <c r="K51" i="8"/>
  <c r="K50" i="8"/>
  <c r="K49" i="8"/>
  <c r="K42" i="8"/>
  <c r="K48" i="8"/>
  <c r="K45" i="8"/>
  <c r="K41" i="8"/>
  <c r="F39" i="8"/>
  <c r="E35" i="9" l="1"/>
  <c r="E34" i="9"/>
  <c r="F35" i="9"/>
  <c r="F34" i="9"/>
  <c r="G35" i="9"/>
  <c r="G34" i="9"/>
  <c r="D35" i="9"/>
  <c r="D34" i="9"/>
  <c r="F50" i="8"/>
  <c r="F45" i="8"/>
  <c r="F42" i="8"/>
  <c r="D38" i="10"/>
  <c r="D47" i="10"/>
  <c r="D42" i="10" s="1"/>
  <c r="F41" i="8"/>
  <c r="F46" i="8"/>
  <c r="F49" i="8"/>
  <c r="F40" i="8"/>
  <c r="D18" i="10" s="1"/>
  <c r="F44" i="8"/>
  <c r="F48" i="8"/>
  <c r="F43" i="8"/>
  <c r="D20" i="10" l="1"/>
  <c r="D57" i="10"/>
  <c r="D52" i="10" s="1"/>
</calcChain>
</file>

<file path=xl/sharedStrings.xml><?xml version="1.0" encoding="utf-8"?>
<sst xmlns="http://schemas.openxmlformats.org/spreadsheetml/2006/main" count="3405" uniqueCount="831">
  <si>
    <t>Title of the VPA</t>
  </si>
  <si>
    <t>Qori Q’oncha - Improved Cookstoves Diffusion Programme in Peru - VPA 1</t>
  </si>
  <si>
    <t>Reference number of the project activity</t>
  </si>
  <si>
    <t>GS 685</t>
  </si>
  <si>
    <t>Title of the PoA</t>
  </si>
  <si>
    <t>Qori Q’oncha - Improved Cookstove Diffusion Programme in Peru</t>
  </si>
  <si>
    <t>Reference number of the PoA</t>
  </si>
  <si>
    <t>GS 1005</t>
  </si>
  <si>
    <t>Version number of the ER calculation Excel</t>
  </si>
  <si>
    <t>Completion date of the ER calculation Excel</t>
  </si>
  <si>
    <t>Monitoring period number and duration of this monitoring period</t>
  </si>
  <si>
    <t>Project participant(s)</t>
  </si>
  <si>
    <t>ITYF</t>
  </si>
  <si>
    <t>MICROSOL</t>
  </si>
  <si>
    <t>Host Party(ies)</t>
  </si>
  <si>
    <t>Perú</t>
  </si>
  <si>
    <t>Sectoral scope(s) and applied methodology(ies)</t>
  </si>
  <si>
    <t>Sectoral scope: Energy demand</t>
  </si>
  <si>
    <t>N°</t>
  </si>
  <si>
    <t>User Name</t>
  </si>
  <si>
    <t>Region</t>
  </si>
  <si>
    <t>Province</t>
  </si>
  <si>
    <t>District</t>
  </si>
  <si>
    <t>Community</t>
  </si>
  <si>
    <t>Fuel consumption during the test (sum of the 3 differences)</t>
  </si>
  <si>
    <t>Date of measurement</t>
  </si>
  <si>
    <t>Institution</t>
  </si>
  <si>
    <r>
      <t>U</t>
    </r>
    <r>
      <rPr>
        <b/>
        <vertAlign val="subscript"/>
        <sz val="18"/>
        <color theme="1"/>
        <rFont val="Calibri"/>
        <family val="2"/>
        <scheme val="minor"/>
      </rPr>
      <t>p,y</t>
    </r>
  </si>
  <si>
    <t>Usage rate</t>
  </si>
  <si>
    <t>Name</t>
  </si>
  <si>
    <t>Description</t>
  </si>
  <si>
    <t>Value</t>
  </si>
  <si>
    <t>Unit</t>
  </si>
  <si>
    <t>Data source</t>
  </si>
  <si>
    <r>
      <t>U</t>
    </r>
    <r>
      <rPr>
        <vertAlign val="subscript"/>
        <sz val="10"/>
        <color theme="1"/>
        <rFont val="Verdana"/>
        <family val="2"/>
      </rPr>
      <t>p,1</t>
    </r>
  </si>
  <si>
    <t>Usage rate for ICS in project scenario p - age category 1</t>
  </si>
  <si>
    <t>%</t>
  </si>
  <si>
    <r>
      <t>U</t>
    </r>
    <r>
      <rPr>
        <vertAlign val="subscript"/>
        <sz val="10"/>
        <color theme="1"/>
        <rFont val="Verdana"/>
        <family val="2"/>
      </rPr>
      <t>p,2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</si>
  <si>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2</t>
  </si>
  <si>
    <r>
      <t>U</t>
    </r>
    <r>
      <rPr>
        <vertAlign val="subscript"/>
        <sz val="10"/>
        <color theme="1"/>
        <rFont val="Verdana"/>
        <family val="2"/>
      </rPr>
      <t>p,3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</si>
  <si>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3</t>
  </si>
  <si>
    <r>
      <t>U</t>
    </r>
    <r>
      <rPr>
        <vertAlign val="subscript"/>
        <sz val="10"/>
        <color theme="1"/>
        <rFont val="Verdana"/>
        <family val="2"/>
      </rPr>
      <t>p,4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</si>
  <si>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4</t>
  </si>
  <si>
    <r>
      <t>U</t>
    </r>
    <r>
      <rPr>
        <vertAlign val="subscript"/>
        <sz val="10"/>
        <color theme="1"/>
        <rFont val="Verdana"/>
        <family val="2"/>
      </rPr>
      <t>p,5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</si>
  <si>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5</t>
  </si>
  <si>
    <r>
      <t>U</t>
    </r>
    <r>
      <rPr>
        <vertAlign val="subscript"/>
        <sz val="10"/>
        <color theme="1"/>
        <rFont val="Verdana"/>
        <family val="2"/>
      </rPr>
      <t>p,6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</si>
  <si>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6</t>
  </si>
  <si>
    <r>
      <t>U</t>
    </r>
    <r>
      <rPr>
        <vertAlign val="subscript"/>
        <sz val="10"/>
        <color theme="1"/>
        <rFont val="Verdana"/>
        <family val="2"/>
      </rPr>
      <t>p,7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</si>
  <si>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7</t>
  </si>
  <si>
    <r>
      <t>U</t>
    </r>
    <r>
      <rPr>
        <vertAlign val="subscript"/>
        <sz val="10"/>
        <color theme="1"/>
        <rFont val="Verdana"/>
        <family val="2"/>
      </rPr>
      <t>p,8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</si>
  <si>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8</t>
  </si>
  <si>
    <r>
      <t>U</t>
    </r>
    <r>
      <rPr>
        <vertAlign val="subscript"/>
        <sz val="10"/>
        <color theme="1"/>
        <rFont val="Verdana"/>
        <family val="2"/>
      </rPr>
      <t>p,9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</si>
  <si>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9</t>
  </si>
  <si>
    <r>
      <t>U</t>
    </r>
    <r>
      <rPr>
        <vertAlign val="subscript"/>
        <sz val="10"/>
        <color theme="1"/>
        <rFont val="Verdana"/>
        <family val="2"/>
      </rPr>
      <t>p,10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</si>
  <si>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10</t>
  </si>
  <si>
    <r>
      <t>U</t>
    </r>
    <r>
      <rPr>
        <vertAlign val="subscript"/>
        <sz val="10"/>
        <color theme="1"/>
        <rFont val="Verdana"/>
        <family val="2"/>
      </rPr>
      <t>p,11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</si>
  <si>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11</t>
  </si>
  <si>
    <r>
      <t>U</t>
    </r>
    <r>
      <rPr>
        <vertAlign val="subscript"/>
        <sz val="10"/>
        <color theme="1"/>
        <rFont val="Verdana"/>
        <family val="2"/>
      </rPr>
      <t>p,12</t>
    </r>
    <r>
      <rPr>
        <sz val="11"/>
        <color theme="1"/>
        <rFont val="Calibri"/>
        <family val="2"/>
        <scheme val="minor"/>
      </rPr>
      <t/>
    </r>
  </si>
  <si>
    <t>Usage rate for ICS in project scenario p - age category 12</t>
  </si>
  <si>
    <t>SFSb,p,y,dry</t>
  </si>
  <si>
    <t>Value to use for daily wood savings during the DRY season (kg/ICS/day)</t>
  </si>
  <si>
    <t>Pby,dry</t>
  </si>
  <si>
    <t>Quantity of fuel that is consumed in baseline scenario b during year y (dry season)</t>
  </si>
  <si>
    <t>kg/day/stove</t>
  </si>
  <si>
    <t>Baseline surveys</t>
  </si>
  <si>
    <t>SFSb,p,1,dry</t>
  </si>
  <si>
    <t>Wood savings for an individual ICS of the project against an individual stove of project p in year 1 in dry season</t>
  </si>
  <si>
    <t>kg/ICS/day</t>
  </si>
  <si>
    <t>SFSb,p,2,dry</t>
  </si>
  <si>
    <t>Wood savings for an individual ICS of the project against an individual stove of project p in year 2 in dry season</t>
  </si>
  <si>
    <t>SFSb,p,3,dry</t>
  </si>
  <si>
    <t>Wood savings for an individual ICS of the project against an individual stove of project p in year 3 in dry season</t>
  </si>
  <si>
    <t>SFSb,p,4,dry</t>
  </si>
  <si>
    <t>Wood savings for an individual ICS of the project against an individual stove of project p in year 4 in dry season</t>
  </si>
  <si>
    <t>SFSb,p,5,dry</t>
  </si>
  <si>
    <t>Wood savings for an individual ICS of the project against an individual stove of project p in year 5 in dry season</t>
  </si>
  <si>
    <t>SFSb,p,6,dry</t>
  </si>
  <si>
    <t>Wood savings for an individual ICS of the project against an individual stove of project p in year 6 in dry season</t>
  </si>
  <si>
    <t>SFSb,p,7,dry</t>
  </si>
  <si>
    <t>Wood savings for an individual ICS of the project against an individual stove of project p in year 7 in dry season</t>
  </si>
  <si>
    <t>SFSb,p,8,dry</t>
  </si>
  <si>
    <t>Wood savings for an individual ICS of the project against an individual stove of project p in year 8 in dry season</t>
  </si>
  <si>
    <t>SFSb,p,9,dry</t>
  </si>
  <si>
    <t>Wood savings for an individual ICS of the project against an individual stove of project p in year 9 in dry season</t>
  </si>
  <si>
    <t>SFSb,p,10,dry</t>
  </si>
  <si>
    <t>Wood savings for an individual ICS of the project against an individual stove of project p in year 10 in dry season</t>
  </si>
  <si>
    <t>SFSb,p,11,dry</t>
  </si>
  <si>
    <t>Wood savings for an individual ICS of the project against an individual stove of project p in year 11 in dry season</t>
  </si>
  <si>
    <t>SFSb,p,y,wet</t>
  </si>
  <si>
    <t>Value to use for daily wood savings during the WET season (kg/ICS/day)</t>
  </si>
  <si>
    <t>Pby,wet</t>
  </si>
  <si>
    <t>Quantity of fuel that is consumed in baseline scenario b during year y (wet season)</t>
  </si>
  <si>
    <t>SFSb,p,1,wet</t>
  </si>
  <si>
    <t>Wood savings for an individual ICS of the project against an individual stove of project p in year 1 in wet season</t>
  </si>
  <si>
    <t>SFSb,p,2,wet</t>
  </si>
  <si>
    <t>Wood savings for an individual ICS of the project against an individual stove of project p in year 2 in wet season</t>
  </si>
  <si>
    <t>SFSb,p,3,wet</t>
  </si>
  <si>
    <t>Wood savings for an individual ICS of the project against an individual stove of project p in year 3 in wet season</t>
  </si>
  <si>
    <t>SFSb,p,4,wet</t>
  </si>
  <si>
    <t>Wood savings for an individual ICS of the project against an individual stove of project p in year 4 in wet season</t>
  </si>
  <si>
    <t>SFSb,p,5,wet</t>
  </si>
  <si>
    <t>Wood savings for an individual ICS of the project against an individual stove of project p in year 5 in wet season</t>
  </si>
  <si>
    <t>SFSb,p,6,wet</t>
  </si>
  <si>
    <t>Wood savings for an individual ICS of the project against an individual stove of project p in year 6 in wet season</t>
  </si>
  <si>
    <t>SFSb,p,7,wet</t>
  </si>
  <si>
    <t>Wood savings for an individual ICS of the project against an individual stove of project p in year 7 in wet season</t>
  </si>
  <si>
    <t>SFSb,p,8,wet</t>
  </si>
  <si>
    <t>Wood savings for an individual ICS of the project against an individual stove of project p in year 8 in wet season</t>
  </si>
  <si>
    <t>SFSb,p,9,wet</t>
  </si>
  <si>
    <t>Wood savings for an individual ICS of the project against an individual stove of project p in year 9 in wet season</t>
  </si>
  <si>
    <t>SFSb,p,10,wet</t>
  </si>
  <si>
    <t>Wood savings for an individual ICS of the project against an individual stove of project p in year 10 in wet season</t>
  </si>
  <si>
    <t>SFSb,p,11,wet</t>
  </si>
  <si>
    <t>Wood savings for an individual ICS of the project against an individual stove of project p in year 11 in wet season</t>
  </si>
  <si>
    <t>Proportion of  the DRY season</t>
  </si>
  <si>
    <t>Dry</t>
  </si>
  <si>
    <t>Wet</t>
  </si>
  <si>
    <t>Seasonally weighted</t>
  </si>
  <si>
    <t>Data from other WorkSheets (per age category):</t>
  </si>
  <si>
    <t>Wood savings DRY (tons/ICS/day)</t>
  </si>
  <si>
    <t>Wood savings WET (tons/ICS/day)</t>
  </si>
  <si>
    <t>Seasonally weighted wood savings (tons/ICS/day)</t>
  </si>
  <si>
    <t>Pby</t>
  </si>
  <si>
    <t>Average daily wood consumption of a stove in baseline scenario b during year y</t>
  </si>
  <si>
    <t>SFSb,p,1</t>
  </si>
  <si>
    <t>Wood savings for an individual ICS of the project against an individual stove of project p in year 1</t>
  </si>
  <si>
    <t>SFSb,p,2</t>
  </si>
  <si>
    <t>Wood savings for an individual ICS of the project against an individual stove of project p in year 2</t>
  </si>
  <si>
    <t>SFSb,p,3</t>
  </si>
  <si>
    <t>Wood savings for an individual ICS of the project against an individual stove of project p in year 3</t>
  </si>
  <si>
    <t>SFSb,p,4</t>
  </si>
  <si>
    <t>Wood savings for an individual ICS of the project against an individual stove of project p in year 4</t>
  </si>
  <si>
    <t>SFSb,p,5</t>
  </si>
  <si>
    <t>Wood savings for an individual ICS of the project against an individual stove of project p in year 5</t>
  </si>
  <si>
    <t>SFSb,p,6</t>
  </si>
  <si>
    <t>Wood savings for an individual ICS of the project against an individual stove of project p in year 6</t>
  </si>
  <si>
    <t>SFSb,p,7</t>
  </si>
  <si>
    <t>Wood savings for an individual ICS of the project against an individual stove of project p in year 7</t>
  </si>
  <si>
    <t>SFSb,p,8</t>
  </si>
  <si>
    <t>Wood savings for an individual ICS of the project against an individual stove of project p in year 8</t>
  </si>
  <si>
    <t>SFSb,p,9</t>
  </si>
  <si>
    <t>Wood savings for an individual ICS of the project against an individual stove of project p in year 9</t>
  </si>
  <si>
    <t>SFSb,p,10</t>
  </si>
  <si>
    <t>Wood savings for an individual ICS of the project against an individual stove of project p in year 10</t>
  </si>
  <si>
    <t>SFSb,p,11</t>
  </si>
  <si>
    <t>Wood savings for an individual ICS of the project against an individual stove of project p in year 11</t>
  </si>
  <si>
    <t>SFSb,p,12,dry</t>
  </si>
  <si>
    <t>SFSb,p,12,wet</t>
  </si>
  <si>
    <t>Wood savings for an individual ICS of the project against an individual stove of project p in year 12 in dry season</t>
  </si>
  <si>
    <t>Wood savings for an individual ICS of the project against an individual stove of project p in year 12 in wet season</t>
  </si>
  <si>
    <t>Qori Q'oncha wood savings results from the LPP ITYF (Intern document)</t>
  </si>
  <si>
    <t>SFSb,p,12</t>
  </si>
  <si>
    <t>Wood savings for an individual ICS of the project against an individual stove of project p in year 12</t>
  </si>
  <si>
    <t>Np,y</t>
  </si>
  <si>
    <t>Cumulative number of project technology-days (ICS*days)</t>
  </si>
  <si>
    <t>Age categories</t>
  </si>
  <si>
    <t>Npy 2020</t>
  </si>
  <si>
    <t>Npy 2021</t>
  </si>
  <si>
    <t>Total</t>
  </si>
  <si>
    <t>Np,y (%)</t>
  </si>
  <si>
    <t>Proportion of ICS.days per age category and per year (%)</t>
  </si>
  <si>
    <t>Npy 2020 (%)</t>
  </si>
  <si>
    <t>Npy 2021 (%)</t>
  </si>
  <si>
    <t>Parameters (per year) :</t>
  </si>
  <si>
    <t>WS(p,b,y) (tons/ICS/day)</t>
  </si>
  <si>
    <t>U(p,y)</t>
  </si>
  <si>
    <t>Npy 2018</t>
  </si>
  <si>
    <t>Npy 2019</t>
  </si>
  <si>
    <t>Npy 2018 (%)</t>
  </si>
  <si>
    <t>Npy 2019 (%)</t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</si>
  <si>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</si>
  <si>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Emission reductions in year 2021</t>
  </si>
  <si>
    <t>Emission reductions in year 2020</t>
  </si>
  <si>
    <t>Emission reductions in year y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</si>
  <si>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</si>
  <si>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t>Formula</t>
  </si>
  <si>
    <t>Calculation of emission reductions</t>
  </si>
  <si>
    <t>N/A</t>
  </si>
  <si>
    <t>Leakage in year 2021</t>
  </si>
  <si>
    <t>Leakage in year 2020</t>
  </si>
  <si>
    <t>Leakage in year y</t>
  </si>
  <si>
    <r>
      <t>LE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</t>
    </r>
  </si>
  <si>
    <t>Leakage</t>
  </si>
  <si>
    <t>Project emissions in year 2021</t>
  </si>
  <si>
    <t>Project emissions in year 2020</t>
  </si>
  <si>
    <t>Project emissions in year y</t>
  </si>
  <si>
    <r>
      <t>PE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</t>
    </r>
  </si>
  <si>
    <t>Calculation of project emissions</t>
  </si>
  <si>
    <t>Baseline emissions in year 2021</t>
  </si>
  <si>
    <t>Baseline emissions in year 2020</t>
  </si>
  <si>
    <t>Baseline emissions in year y</t>
  </si>
  <si>
    <r>
      <t>BE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</t>
    </r>
  </si>
  <si>
    <t>Calculation of baseline emissions</t>
  </si>
  <si>
    <t>kg/household-day</t>
  </si>
  <si>
    <t>Wood savings for an individual ICS of the project against an individual stove of baseline b/project p pair in year y</t>
  </si>
  <si>
    <t>SFSb,p,y</t>
  </si>
  <si>
    <t>Average daily wood consumption of an ICS in project scenario p  during year y</t>
  </si>
  <si>
    <t>Ppy</t>
  </si>
  <si>
    <t>-</t>
  </si>
  <si>
    <t>If the seasonality isn´t taken into account, put 1 or 0 depending of the season considered as the more conservative (1 if dry 0 if wet, 0.5 if dry and wet)</t>
  </si>
  <si>
    <t>Cumulative usage rate for ICS in project scenario p in year y, based on cumulative adoption rate and drop-off revealed by usage surveys</t>
  </si>
  <si>
    <r>
      <t>U</t>
    </r>
    <r>
      <rPr>
        <vertAlign val="subscript"/>
        <sz val="10"/>
        <color theme="1"/>
        <rFont val="Verdana"/>
        <family val="2"/>
      </rPr>
      <t>p,y</t>
    </r>
  </si>
  <si>
    <t>Eligibility factor of the technologies implemented in project scenario p</t>
  </si>
  <si>
    <t>Ep</t>
  </si>
  <si>
    <t>Calculation of reference emissions</t>
  </si>
  <si>
    <t>Non-renewability fraction of woody biomass fuel</t>
  </si>
  <si>
    <t>fNRB</t>
  </si>
  <si>
    <t>TJ/ton wood</t>
  </si>
  <si>
    <t>Net calorific value of the fuels used in the baseline</t>
  </si>
  <si>
    <t>NCV n,f,wood</t>
  </si>
  <si>
    <r>
      <t>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e/TJ</t>
    </r>
  </si>
  <si>
    <t>Non-CO2 emission factor arising from use of fuels in baseline scenario</t>
  </si>
  <si>
    <r>
      <rPr>
        <sz val="11"/>
        <color theme="1"/>
        <rFont val="Calibri"/>
        <family val="2"/>
        <scheme val="minor"/>
      </rPr>
      <t>EFb,f, nonCO2</t>
    </r>
  </si>
  <si>
    <t>CO2 emission factor arising from use of fuels in baseline scenario</t>
  </si>
  <si>
    <r>
      <rPr>
        <sz val="11"/>
        <color theme="1"/>
        <rFont val="Calibri"/>
        <family val="2"/>
        <scheme val="minor"/>
      </rPr>
      <t>EFb,f, CO2</t>
    </r>
  </si>
  <si>
    <t xml:space="preserve">Unit </t>
  </si>
  <si>
    <t>Description of parameter</t>
  </si>
  <si>
    <t>Fixed parameters</t>
  </si>
  <si>
    <t>Proportion of  the DRY and WET season</t>
  </si>
  <si>
    <r>
      <t>BE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2018</t>
    </r>
    <r>
      <rPr>
        <sz val="11"/>
        <color theme="1"/>
        <rFont val="Calibri"/>
        <family val="2"/>
        <scheme val="minor"/>
      </rPr>
      <t/>
    </r>
  </si>
  <si>
    <r>
      <t>BE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2019</t>
    </r>
    <r>
      <rPr>
        <sz val="11"/>
        <color theme="1"/>
        <rFont val="Calibri"/>
        <family val="2"/>
        <scheme val="minor"/>
      </rPr>
      <t/>
    </r>
  </si>
  <si>
    <r>
      <t>BE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2020</t>
    </r>
    <r>
      <rPr>
        <sz val="11"/>
        <color theme="1"/>
        <rFont val="Calibri"/>
        <family val="2"/>
        <scheme val="minor"/>
      </rPr>
      <t/>
    </r>
  </si>
  <si>
    <r>
      <t>BE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2021</t>
    </r>
    <r>
      <rPr>
        <sz val="11"/>
        <color theme="1"/>
        <rFont val="Calibri"/>
        <family val="2"/>
        <scheme val="minor"/>
      </rPr>
      <t/>
    </r>
  </si>
  <si>
    <t>Baseline emissions in year 2018</t>
  </si>
  <si>
    <t>Baseline emissions in year 2019</t>
  </si>
  <si>
    <r>
      <t>PE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2018</t>
    </r>
    <r>
      <rPr>
        <sz val="11"/>
        <color theme="1"/>
        <rFont val="Calibri"/>
        <family val="2"/>
        <scheme val="minor"/>
      </rPr>
      <t/>
    </r>
  </si>
  <si>
    <r>
      <t>PE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2019</t>
    </r>
    <r>
      <rPr>
        <sz val="11"/>
        <color theme="1"/>
        <rFont val="Calibri"/>
        <family val="2"/>
        <scheme val="minor"/>
      </rPr>
      <t/>
    </r>
  </si>
  <si>
    <r>
      <t>PE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2020</t>
    </r>
    <r>
      <rPr>
        <sz val="11"/>
        <color theme="1"/>
        <rFont val="Calibri"/>
        <family val="2"/>
        <scheme val="minor"/>
      </rPr>
      <t/>
    </r>
  </si>
  <si>
    <r>
      <t>PE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2021</t>
    </r>
    <r>
      <rPr>
        <sz val="11"/>
        <color theme="1"/>
        <rFont val="Calibri"/>
        <family val="2"/>
        <scheme val="minor"/>
      </rPr>
      <t/>
    </r>
  </si>
  <si>
    <t>Project emissions in year 2018</t>
  </si>
  <si>
    <t>Project emissions in year 2019</t>
  </si>
  <si>
    <r>
      <t>LE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2018</t>
    </r>
    <r>
      <rPr>
        <sz val="11"/>
        <color theme="1"/>
        <rFont val="Calibri"/>
        <family val="2"/>
        <scheme val="minor"/>
      </rPr>
      <t/>
    </r>
  </si>
  <si>
    <r>
      <t>LE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2019</t>
    </r>
    <r>
      <rPr>
        <sz val="11"/>
        <color theme="1"/>
        <rFont val="Calibri"/>
        <family val="2"/>
        <scheme val="minor"/>
      </rPr>
      <t/>
    </r>
  </si>
  <si>
    <r>
      <t>LE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2020</t>
    </r>
    <r>
      <rPr>
        <sz val="11"/>
        <color theme="1"/>
        <rFont val="Calibri"/>
        <family val="2"/>
        <scheme val="minor"/>
      </rPr>
      <t/>
    </r>
  </si>
  <si>
    <r>
      <t>LE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2021</t>
    </r>
    <r>
      <rPr>
        <sz val="11"/>
        <color theme="1"/>
        <rFont val="Calibri"/>
        <family val="2"/>
        <scheme val="minor"/>
      </rPr>
      <t/>
    </r>
  </si>
  <si>
    <t>Leakage in year 2018</t>
  </si>
  <si>
    <t>Leakage in year 2019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</si>
  <si>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2018</t>
    </r>
    <r>
      <rPr>
        <sz val="11"/>
        <color theme="1"/>
        <rFont val="Calibri"/>
        <family val="2"/>
        <scheme val="minor"/>
      </rPr>
      <t/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</si>
  <si>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2019</t>
    </r>
    <r>
      <rPr>
        <sz val="11"/>
        <color theme="1"/>
        <rFont val="Calibri"/>
        <family val="2"/>
        <scheme val="minor"/>
      </rPr>
      <t/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</si>
  <si>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2020</t>
    </r>
    <r>
      <rPr>
        <sz val="11"/>
        <color theme="1"/>
        <rFont val="Calibri"/>
        <family val="2"/>
        <scheme val="minor"/>
      </rPr>
      <t/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</si>
  <si>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2021</t>
    </r>
    <r>
      <rPr>
        <sz val="11"/>
        <color theme="1"/>
        <rFont val="Calibri"/>
        <family val="2"/>
        <scheme val="minor"/>
      </rPr>
      <t/>
    </r>
  </si>
  <si>
    <t>Emission reductions in year 2018</t>
  </si>
  <si>
    <t>Emission reductions in year 2019</t>
  </si>
  <si>
    <t>Applied methodology: Gold Standard methodology: “Technologies and Practices to Displace Decentralized Thermal Energy Consumption – V 2.0”.</t>
  </si>
  <si>
    <t>HUANCAVELICA</t>
  </si>
  <si>
    <t>ANGARAES</t>
  </si>
  <si>
    <t>LIRCAY</t>
  </si>
  <si>
    <t>PULPERIA</t>
  </si>
  <si>
    <t>Curo Marcañaupa Feliciano</t>
  </si>
  <si>
    <t>ACOBAMBA</t>
  </si>
  <si>
    <t>POMACOCHA</t>
  </si>
  <si>
    <t>CHOCLOCOCHA</t>
  </si>
  <si>
    <t>Aguirre Tito Catalina</t>
  </si>
  <si>
    <t>Arango Sacha Juana</t>
  </si>
  <si>
    <t>TAYACAJA</t>
  </si>
  <si>
    <t>COLCABAMBA</t>
  </si>
  <si>
    <t>CHACHAS</t>
  </si>
  <si>
    <t>Salvatierra Taboada Lucia</t>
  </si>
  <si>
    <t>ANTA</t>
  </si>
  <si>
    <t>CASACANCHA</t>
  </si>
  <si>
    <t>De La Cruz Elaria Julia</t>
  </si>
  <si>
    <t>Condori Torre Reynalda</t>
  </si>
  <si>
    <t>Barrios Pino Percy</t>
  </si>
  <si>
    <t>Quispe Arango Agustin</t>
  </si>
  <si>
    <t>Herrera Carbajal Joel</t>
  </si>
  <si>
    <t>Fernandez Herrera Noemi</t>
  </si>
  <si>
    <t>Vargas Landeo Fernandina</t>
  </si>
  <si>
    <t>Cosme Obregon Dina</t>
  </si>
  <si>
    <t>Ramirez Herrera Hayde</t>
  </si>
  <si>
    <t>Mendoza Obregon Zenobia</t>
  </si>
  <si>
    <t>Fernandez Carbajal Tereza</t>
  </si>
  <si>
    <t>Galvez Sacha Fermin</t>
  </si>
  <si>
    <t>Escobar Duran Zenaida Marino</t>
  </si>
  <si>
    <t>Fernandez Llachua Reyna</t>
  </si>
  <si>
    <t>Obregon Champi Yonny</t>
  </si>
  <si>
    <t>Marcas Arango Avelino</t>
  </si>
  <si>
    <t>Vargas Antezana Silvia</t>
  </si>
  <si>
    <t>Escobar Antezana Clariza</t>
  </si>
  <si>
    <t>Rojas Carrasco Yessica Enriqueta</t>
  </si>
  <si>
    <t>Marcas Auccasi Feliciana</t>
  </si>
  <si>
    <t>Mendoza Obregon Epifanio</t>
  </si>
  <si>
    <t>Arango Marcas Ceriano</t>
  </si>
  <si>
    <t>Arango Marcas Maxima</t>
  </si>
  <si>
    <t>Pino Bejar Guillermo</t>
  </si>
  <si>
    <t>Sullcaray Escobar Domingo</t>
  </si>
  <si>
    <t>Escobar Pino Yovana</t>
  </si>
  <si>
    <t>Landeo Muñoz Felix</t>
  </si>
  <si>
    <t>Sotacuro Taipe Demetrio</t>
  </si>
  <si>
    <t>PIURA</t>
  </si>
  <si>
    <t>AYABACA</t>
  </si>
  <si>
    <t>FRIAS</t>
  </si>
  <si>
    <t>SR. DE LOS MILAGROS</t>
  </si>
  <si>
    <t>Berru Lopez Cleofe</t>
  </si>
  <si>
    <t>Cordova Velasquezteobaldo</t>
  </si>
  <si>
    <t>Calle Castro Juan Anselmo</t>
  </si>
  <si>
    <t>Dominguez Lopez Teresa</t>
  </si>
  <si>
    <t>Calle Tocto Jose Santos</t>
  </si>
  <si>
    <t>Elera Pasapera Adela</t>
  </si>
  <si>
    <t>Carhuapoma Pariahuache Aurelio</t>
  </si>
  <si>
    <t>Carrasco Moreto Herminio</t>
  </si>
  <si>
    <t>Garcia Peña Elva</t>
  </si>
  <si>
    <t>Coradua De Pizarro Matilde</t>
  </si>
  <si>
    <t>Cordova Chumacero Victoria</t>
  </si>
  <si>
    <t>Gonzales Garcia Samuel</t>
  </si>
  <si>
    <t>Huaman De Moreto Oliva</t>
  </si>
  <si>
    <t>Cordova Lopez Maria Ventura</t>
  </si>
  <si>
    <t>Cordova Cordova Leonardo</t>
  </si>
  <si>
    <t>Huaman Ruiz Olga</t>
  </si>
  <si>
    <t>Cordova Tacure Hermelinda</t>
  </si>
  <si>
    <t>Jara Lopez Damner</t>
  </si>
  <si>
    <t>Lopez Cordova Macrina</t>
  </si>
  <si>
    <t>Monatlvan Pizarro Rosa</t>
  </si>
  <si>
    <t>Latapuquio</t>
  </si>
  <si>
    <t>Martinez Lizana Alejandro</t>
  </si>
  <si>
    <t>Candiotti Lizana Roberto</t>
  </si>
  <si>
    <t>ROSARIO</t>
  </si>
  <si>
    <t>TORORUMI</t>
  </si>
  <si>
    <t>Ccora Orejon  Amadeo</t>
  </si>
  <si>
    <t>Candiotti Lizana Lucia</t>
  </si>
  <si>
    <t>TACZANA</t>
  </si>
  <si>
    <t>Ramirez Palomino Pedro</t>
  </si>
  <si>
    <t>Lizana Huaira  Eusebio</t>
  </si>
  <si>
    <t>Ccora Villegas Maximo</t>
  </si>
  <si>
    <t>Rojas Campos Herminia</t>
  </si>
  <si>
    <t>Montes Espinoza Eduardo</t>
  </si>
  <si>
    <t>Antezana Escobar Felix</t>
  </si>
  <si>
    <t>Carbajal Huerta Rafael</t>
  </si>
  <si>
    <t>Marcas Subilete Honorata</t>
  </si>
  <si>
    <t>Rojas Utus David</t>
  </si>
  <si>
    <t>Lizana Rojas Maximiliano</t>
  </si>
  <si>
    <t>Rojas Utus Carlos</t>
  </si>
  <si>
    <t>Chancas De Lizana Felicita</t>
  </si>
  <si>
    <t>Mayta Campos Maxima</t>
  </si>
  <si>
    <t>Reymundo Laura Jacinto</t>
  </si>
  <si>
    <t>Pizarro Chirote Erselia</t>
  </si>
  <si>
    <t>Carrera Antezana Edgar</t>
  </si>
  <si>
    <t>Contreras Quillca Melquiades</t>
  </si>
  <si>
    <t>Carrera Pillpa Eleodora</t>
  </si>
  <si>
    <t>Reymundo Poma Nancy</t>
  </si>
  <si>
    <t>Pino Taype Eduardo</t>
  </si>
  <si>
    <t>Montalvan Saavedra Jose Luis</t>
  </si>
  <si>
    <t>Orosco Adrianzen Alfonso</t>
  </si>
  <si>
    <t>Pariahuche Salvador Mariana</t>
  </si>
  <si>
    <t>Pasapera Ramirez Buena Ventura</t>
  </si>
  <si>
    <t>Pintado Cordova Marco Lenin</t>
  </si>
  <si>
    <t>Castillo Gonza Vicenta</t>
  </si>
  <si>
    <t>Pizarro Jara Eliseo</t>
  </si>
  <si>
    <t>Chumacero De Guarnizo Jesus E</t>
  </si>
  <si>
    <t>Cordova Adrianzen Luis</t>
  </si>
  <si>
    <t>Alfaro Cordova Dina</t>
  </si>
  <si>
    <t>Guarnizo Chumacero Rosa</t>
  </si>
  <si>
    <t>Saavedra Rivera Elsa</t>
  </si>
  <si>
    <t>Montalvan Chumacero Dionisio</t>
  </si>
  <si>
    <t>Umbo Ambulay Jose Santos</t>
  </si>
  <si>
    <t>Pasapera Mondragon Carmen Maria</t>
  </si>
  <si>
    <t>Patiño Ramirez Julio</t>
  </si>
  <si>
    <t>Velasquez Saavedra Eli</t>
  </si>
  <si>
    <t>Ramirez Peña Esperanza</t>
  </si>
  <si>
    <t>Vasquez Hualcahuanga Maria</t>
  </si>
  <si>
    <t>Vasuez Deninamaque Santos Maria</t>
  </si>
  <si>
    <t>CHECCHERUMI</t>
  </si>
  <si>
    <t>Huarcaya Quispe Pablo</t>
  </si>
  <si>
    <t>PACUS</t>
  </si>
  <si>
    <t>Herrera Quinto Humberto</t>
  </si>
  <si>
    <t>Aparco Paquiyauri Manuel</t>
  </si>
  <si>
    <t>Herrera Quinto Elisa</t>
  </si>
  <si>
    <t>Huillcas Ochoa Juliana</t>
  </si>
  <si>
    <t>Herrera Janampa Marleni</t>
  </si>
  <si>
    <t>PAUCARA</t>
  </si>
  <si>
    <t>SN PEDRO DE CHACAPAMPA</t>
  </si>
  <si>
    <t>Mallasca Tantahuillca Fredy</t>
  </si>
  <si>
    <t>Martines Choccelahua Juan</t>
  </si>
  <si>
    <t>Mallasca Tantahuillca Vicenta</t>
  </si>
  <si>
    <t>Osorio Ochoa Felix</t>
  </si>
  <si>
    <t>Camascca Campos Antonio</t>
  </si>
  <si>
    <t>Belito Huincho Marcilo</t>
  </si>
  <si>
    <t>Perez Torre Paulina</t>
  </si>
  <si>
    <t>Antesana Curo Emilia</t>
  </si>
  <si>
    <t>Huillcas Aparco Antonio</t>
  </si>
  <si>
    <t>Ñahui Rojas Maria</t>
  </si>
  <si>
    <t>Huarcaya Mayhua Nicolas</t>
  </si>
  <si>
    <t>Aparco Chocce Alberto</t>
  </si>
  <si>
    <t>Perez Antezana Fidel</t>
  </si>
  <si>
    <t>Arroyo Ñahui Wilfredo</t>
  </si>
  <si>
    <t>Condori Rodriguez Aquilina</t>
  </si>
  <si>
    <t>Orejon Sullca Francisca</t>
  </si>
  <si>
    <t>BARRIO BELLAVISTA - COLCABAMBA</t>
  </si>
  <si>
    <t>Cabezas Pari Indalicio</t>
  </si>
  <si>
    <t>Paytan Vargas Zenobia</t>
  </si>
  <si>
    <t>Burga Aranza Juan de Dios</t>
  </si>
  <si>
    <t>De la Cruz Ruiz Pablo</t>
  </si>
  <si>
    <t>Causillas Sanchez Victoria</t>
  </si>
  <si>
    <t>Ruiz Medina Eugenia</t>
  </si>
  <si>
    <t>Tunqui Santana Justina</t>
  </si>
  <si>
    <t>Espinoza de Parco Alejandra</t>
  </si>
  <si>
    <t>Ñahuincopa Boza Florencia</t>
  </si>
  <si>
    <t>Soto Lanazca Demetrio</t>
  </si>
  <si>
    <t>RAMADA CHICA</t>
  </si>
  <si>
    <t>Chamba Castillo Jesus</t>
  </si>
  <si>
    <t>Chanta Calle Juan</t>
  </si>
  <si>
    <t>Dominguez Calle Rogelio</t>
  </si>
  <si>
    <t>Garcia Ninamque Marcos</t>
  </si>
  <si>
    <t>Gonza Flores Pedro</t>
  </si>
  <si>
    <t>More Gonza Estanislao</t>
  </si>
  <si>
    <t>Carmero Ruiz Elauterio</t>
  </si>
  <si>
    <t>Cordova Calle Victor</t>
  </si>
  <si>
    <t>SILAHUA</t>
  </si>
  <si>
    <t>Calle Patiño Naydee</t>
  </si>
  <si>
    <t>Cordova Alvarado Jose Manuel</t>
  </si>
  <si>
    <t>Lopez Cordova Palermo</t>
  </si>
  <si>
    <t>Pasapera Peña Ermelinda</t>
  </si>
  <si>
    <t>Prado Arevalo Lucila</t>
  </si>
  <si>
    <t>Ruiz Cordova Lenin Hivone</t>
  </si>
  <si>
    <t>Calle Calle Lauriano</t>
  </si>
  <si>
    <t>Aguila Chumacero Sergio</t>
  </si>
  <si>
    <t>CAJAMARCA</t>
  </si>
  <si>
    <t>CAJAMBAMBA</t>
  </si>
  <si>
    <t>CAJABAMBA</t>
  </si>
  <si>
    <t>HUAYUNGA</t>
  </si>
  <si>
    <t>Leon Jara, Florentino Moises</t>
  </si>
  <si>
    <t>Carrion Romero, Santos Enrique</t>
  </si>
  <si>
    <t>Casas Villanueva, Julio</t>
  </si>
  <si>
    <t>HIGOSBAMBA</t>
  </si>
  <si>
    <t>Aranda Perez, Marco Antonio</t>
  </si>
  <si>
    <t>PAZOS</t>
  </si>
  <si>
    <t>SAN CRISTOBAL DE ÑAHUIN</t>
  </si>
  <si>
    <t>Sullca Soto Epifania</t>
  </si>
  <si>
    <t>Villanueva Santos, Felipe</t>
  </si>
  <si>
    <t>Chuco Sullca Jhon</t>
  </si>
  <si>
    <t>Mercedes Rojas, Rosa Maribel</t>
  </si>
  <si>
    <t>Ruiz Barros, Consuelo Bernardita</t>
  </si>
  <si>
    <t>Sullca Santiago Filomeno</t>
  </si>
  <si>
    <t>Polo Siccha, Pantaleon Humberto</t>
  </si>
  <si>
    <t>Caballero Reyes, Juan Carlos</t>
  </si>
  <si>
    <t>Sullca Calderon Prudencio</t>
  </si>
  <si>
    <t>Torres Chacón, Juan Rolando</t>
  </si>
  <si>
    <t>Polo Reyes, Wilfredo Jacinto</t>
  </si>
  <si>
    <t>Quispe Mosquera Herminia</t>
  </si>
  <si>
    <t>Toribio Villarreal, Daniel</t>
  </si>
  <si>
    <t>Romero Chuco Victoria Teodora</t>
  </si>
  <si>
    <t>Castro Quilca Pedro</t>
  </si>
  <si>
    <t>Sullca Ventura Roger Jaime</t>
  </si>
  <si>
    <t>Toribio Vasquez, Hamer Didi</t>
  </si>
  <si>
    <t>Barros Laiza, Luis Humberto</t>
  </si>
  <si>
    <t>Liñan Barros, Felipa</t>
  </si>
  <si>
    <t>Aurora Valderrama, Pablo Zacarias</t>
  </si>
  <si>
    <t>CELENDIN</t>
  </si>
  <si>
    <t>CORTEGANA</t>
  </si>
  <si>
    <t>SAN ANTONIO</t>
  </si>
  <si>
    <t>Cubas Lopes, Castinaldo</t>
  </si>
  <si>
    <t>Alva Caruajulca, Maria Emelina</t>
  </si>
  <si>
    <t>Bargas Alva, Wilfredo</t>
  </si>
  <si>
    <t>EL ARENAL</t>
  </si>
  <si>
    <t>Medina Chavez, Magno</t>
  </si>
  <si>
    <t>Lopes Castañeda, Alfonso</t>
  </si>
  <si>
    <t>Huaman Sanches, Isabel</t>
  </si>
  <si>
    <t>Leyva Goicochea, Aurelio</t>
  </si>
  <si>
    <t>Castañeda Vasques , Pedro</t>
  </si>
  <si>
    <t>Leyva Goicochea , Juan</t>
  </si>
  <si>
    <t>Guevara Rodrigues, Jose Lucas</t>
  </si>
  <si>
    <t>Leiva Castañeda, Julio</t>
  </si>
  <si>
    <t>Carranza Delgado, M. Elsa</t>
  </si>
  <si>
    <t>Soto Leyva , Maria Olga</t>
  </si>
  <si>
    <t>Acuña Leyva, Antonio</t>
  </si>
  <si>
    <t>Medina Chavez, Napoleon</t>
  </si>
  <si>
    <t>Bercera Flores, Elber</t>
  </si>
  <si>
    <t>SHITABAMBA</t>
  </si>
  <si>
    <t>Castillo Julca, Angel Remigio</t>
  </si>
  <si>
    <t>RUMI RUMI</t>
  </si>
  <si>
    <t>Sevillano Avila, Maria Susana</t>
  </si>
  <si>
    <t>Osorio Armas, Adriana Natividad</t>
  </si>
  <si>
    <t>Sevillano Rodriguez, Herminia</t>
  </si>
  <si>
    <t>Cruz Calderon, Jesus Candelario</t>
  </si>
  <si>
    <t>Gonzales Ruiz, Juan Noe</t>
  </si>
  <si>
    <t>Avila Luis, Santos Estanislao</t>
  </si>
  <si>
    <t>Santos Vasquez, Felipe Santiago</t>
  </si>
  <si>
    <t>Sevillano Luis, Martin</t>
  </si>
  <si>
    <t>Ruíz Graus, Celinda Nereyda</t>
  </si>
  <si>
    <t>Cuba Villanueva, Francisco</t>
  </si>
  <si>
    <t>Monzon Cuba, Víctor Pascual</t>
  </si>
  <si>
    <t>Cruz De Sevillano, Juliana</t>
  </si>
  <si>
    <t>Briceño Montano, Maria Dominga</t>
  </si>
  <si>
    <t>Morillo Ticlia, Cicilio José</t>
  </si>
  <si>
    <t>Santos Avila, Pedro</t>
  </si>
  <si>
    <t>MORALES BERMUDES</t>
  </si>
  <si>
    <t>Delgado Lobato, Elmer</t>
  </si>
  <si>
    <t>Guevara Rodriguez, Juana</t>
  </si>
  <si>
    <t>Fernandez Delgado, Magno Horacio</t>
  </si>
  <si>
    <t>Leyva Blanco, Mariano</t>
  </si>
  <si>
    <t>Delgado Rodriguez, Victor</t>
  </si>
  <si>
    <t>Delgado Arbainza, Vicente Raul</t>
  </si>
  <si>
    <t>Barrena Llanos, Lorgia</t>
  </si>
  <si>
    <t>Casas Mego, Albertina</t>
  </si>
  <si>
    <t>CAMPANA</t>
  </si>
  <si>
    <t>Casamayor Marquina, Pedro Marcelo</t>
  </si>
  <si>
    <t>Inca Nieto, Paulina Idelsa</t>
  </si>
  <si>
    <t>Rubio Inca, William Pedro</t>
  </si>
  <si>
    <t>Rodriguez De Medina, Maria Francisca</t>
  </si>
  <si>
    <t>Medina Rodriguez, Carmen Rosa</t>
  </si>
  <si>
    <t>Flores Castillo, Bernarda Francisca</t>
  </si>
  <si>
    <t>Roldan Reyes, Juliana Gerardina</t>
  </si>
  <si>
    <t>Rodriguez Marquez, Martha</t>
  </si>
  <si>
    <t>HUANCABAMBA</t>
  </si>
  <si>
    <t>HUARMACA</t>
  </si>
  <si>
    <t>PALO BLANCO DE LANCHEPAMPA</t>
  </si>
  <si>
    <t>Alvarez Chaquila Artemio</t>
  </si>
  <si>
    <t>Calvay Huancas Bety Magaly</t>
  </si>
  <si>
    <t>Carrasco Garcia José Felix</t>
  </si>
  <si>
    <t>Chaquila Chinchay Demetrio</t>
  </si>
  <si>
    <t>Huancas Santos Claudio</t>
  </si>
  <si>
    <t>Manchay Yajahuanca Efrain</t>
  </si>
  <si>
    <t>Alvarez Santos Antonieta</t>
  </si>
  <si>
    <t>Chaquila Huancas Alejandrino</t>
  </si>
  <si>
    <t>NUEVA ESPERANZA  DE LOS MOLINOS</t>
  </si>
  <si>
    <t>Huancas Rodriguez Juan</t>
  </si>
  <si>
    <t>Perez Huancas Nemecio</t>
  </si>
  <si>
    <t>Perez Santos Francisco</t>
  </si>
  <si>
    <t>Quispe Santos José</t>
  </si>
  <si>
    <t>Santos Perez Edilberto</t>
  </si>
  <si>
    <t>Yajahuanca Julca Florentino</t>
  </si>
  <si>
    <t>Huancas Huaman Eliazar</t>
  </si>
  <si>
    <t>Perez Perez Salomon</t>
  </si>
  <si>
    <t>OXAMARCA</t>
  </si>
  <si>
    <t>NUEVA UNIÓN</t>
  </si>
  <si>
    <t>Salazar Villa Juliana</t>
  </si>
  <si>
    <t>Cabrera Salazar Lucila</t>
  </si>
  <si>
    <t>Montenegro Bustamante Pedro</t>
  </si>
  <si>
    <t>Montenegro Nina Delosmiro</t>
  </si>
  <si>
    <t>Acon Gaitan Sorayda</t>
  </si>
  <si>
    <t>Salazar Ordoñez Segundo</t>
  </si>
  <si>
    <t>Briones Roncal Erasmo</t>
  </si>
  <si>
    <t>Choroco Belasquez Segundino</t>
  </si>
  <si>
    <t>Challhua Puquio</t>
  </si>
  <si>
    <t>Chancas Lima Marcelina</t>
  </si>
  <si>
    <t>CARPAPATA</t>
  </si>
  <si>
    <t>Vila Ledesma Ofelia</t>
  </si>
  <si>
    <t>PARIHUANCA</t>
  </si>
  <si>
    <t>Delgadillo De Paucar Teodosia</t>
  </si>
  <si>
    <t>Llancari Chahuayllacc Dionicia</t>
  </si>
  <si>
    <t>PALTO MARGARITO</t>
  </si>
  <si>
    <t>Roña Calderon Juan</t>
  </si>
  <si>
    <t>Ramirez Huaman Rosa Maria</t>
  </si>
  <si>
    <t>Chocce Huacho Felomena</t>
  </si>
  <si>
    <t>Huarancca Pillpa Adrian Casimiro</t>
  </si>
  <si>
    <t>De la Cruz Vila Candelaria</t>
  </si>
  <si>
    <t>Quispe Choccelahua Felomeno</t>
  </si>
  <si>
    <t>LAGUNAS</t>
  </si>
  <si>
    <t>NUEVO PROGRESO</t>
  </si>
  <si>
    <t>Palacios Salvador Faustino</t>
  </si>
  <si>
    <t>Moran Fernandez Rufino</t>
  </si>
  <si>
    <t>De la Cruz Vila Oswaldo</t>
  </si>
  <si>
    <t>LA MASMA</t>
  </si>
  <si>
    <t>Cachay Gallardo Adriano</t>
  </si>
  <si>
    <t>Chavez Janampa Sabina</t>
  </si>
  <si>
    <t>CONDEBAMBA</t>
  </si>
  <si>
    <t>CHAUCHABAMBA</t>
  </si>
  <si>
    <t>Villarruel Castañeda Sacarias</t>
  </si>
  <si>
    <t>Sanchez Quito Carmen</t>
  </si>
  <si>
    <t>Quispe Janampa Ricardina</t>
  </si>
  <si>
    <t>Sedano Balvin Katty</t>
  </si>
  <si>
    <t>CONCAN</t>
  </si>
  <si>
    <t>Muñoz Velasquez Sergio</t>
  </si>
  <si>
    <t>Gallardo Muños Reyna Coralí</t>
  </si>
  <si>
    <t>Alva Antay Liliana</t>
  </si>
  <si>
    <t>López Montalvan Lucrecio</t>
  </si>
  <si>
    <t>Sedano Balvin Erika</t>
  </si>
  <si>
    <t>Sanchez Nuñez Abelardo</t>
  </si>
  <si>
    <t>Villarruel Castañeda, Miguel</t>
  </si>
  <si>
    <t>Tacuré López Sabina</t>
  </si>
  <si>
    <t>Huincho Osorio Margarita</t>
  </si>
  <si>
    <t>Moran Arias Humberto</t>
  </si>
  <si>
    <t>Soriano Silva Luis Hernandez</t>
  </si>
  <si>
    <t>Fernandez Zuasnabar Martiza</t>
  </si>
  <si>
    <t>Muñoz Velasquez Eulogia</t>
  </si>
  <si>
    <t>Zuasnabar de la Cruz Aguda</t>
  </si>
  <si>
    <t>OTUTO</t>
  </si>
  <si>
    <t>Aquino Angeles, Daniel</t>
  </si>
  <si>
    <t>Llimpe Cuarez Zosimo</t>
  </si>
  <si>
    <t>Garcia Pangalima Locadio</t>
  </si>
  <si>
    <t>Llancari Chahuayllacc Maria</t>
  </si>
  <si>
    <t>Briceño Rodriguez, Santos Erminio</t>
  </si>
  <si>
    <t>Velasquez Malaver Walter</t>
  </si>
  <si>
    <t>Chavez Ortiz Faustino</t>
  </si>
  <si>
    <t>Moreto Montalvan Marlene</t>
  </si>
  <si>
    <t>Hugo Ccancce Michael</t>
  </si>
  <si>
    <t>Garcia Peña Edil</t>
  </si>
  <si>
    <t>Malaber Briones Rosaura</t>
  </si>
  <si>
    <t>Benites Rodriguez, Elias Daniel</t>
  </si>
  <si>
    <t>Garcia Peña Irolina</t>
  </si>
  <si>
    <t>Abanto Gallardo Pablo</t>
  </si>
  <si>
    <t>Abarca Duran Camilo</t>
  </si>
  <si>
    <t>Montalvan Castillo Catalina</t>
  </si>
  <si>
    <t>López Castillo Donaldo</t>
  </si>
  <si>
    <t>Malaver Velasquez Nazario</t>
  </si>
  <si>
    <t>Polo Armas, Manuel Natividad</t>
  </si>
  <si>
    <t>SAN CARLOS</t>
  </si>
  <si>
    <t>Rodriguez Salazar, Custodio</t>
  </si>
  <si>
    <t>López Acoro Esteban</t>
  </si>
  <si>
    <t>Angeles Reyes, Maria Gumercinda</t>
  </si>
  <si>
    <t>Muñoz Velasquez Lelis</t>
  </si>
  <si>
    <t>Ortiz Chavez Guenaro</t>
  </si>
  <si>
    <t>Muñoz Bueno Jorge Luis</t>
  </si>
  <si>
    <t>Lopez Huaman Bernardo</t>
  </si>
  <si>
    <t>Polo Escobedo, Cesar Osbaldo</t>
  </si>
  <si>
    <t>Muñoz Velasquez Casilda</t>
  </si>
  <si>
    <t>Mines Villar Maria</t>
  </si>
  <si>
    <t>Castillo Umbo Julian</t>
  </si>
  <si>
    <t>Sánchez Villavicencio, Lucinda</t>
  </si>
  <si>
    <t>Santillan Encarnacion, Cesar Antonio</t>
  </si>
  <si>
    <t>Benites Castañeda, Jose Carmen</t>
  </si>
  <si>
    <t>Abanto Gallardo Daniel</t>
  </si>
  <si>
    <t>Saavedra Lopez Reynaldo</t>
  </si>
  <si>
    <t>Diaz Castañeda, Felix</t>
  </si>
  <si>
    <t>Cordova Briceño, Santos Julian</t>
  </si>
  <si>
    <t>Fuentes Fustamante, Victor</t>
  </si>
  <si>
    <t>Linares Rodriguez , Vicente</t>
  </si>
  <si>
    <t>Gormas Aquino, Elias</t>
  </si>
  <si>
    <t>Bustamante Caruajulca, Maria Marcela</t>
  </si>
  <si>
    <t>Cordova Pizarro, Martin Humberto</t>
  </si>
  <si>
    <t>Rodriguez Arana, Rosa Ermila</t>
  </si>
  <si>
    <t>Bustamante Gaona, Segundo</t>
  </si>
  <si>
    <t>Inocente Pizarro Clotilde</t>
  </si>
  <si>
    <t>Bustamante Gaona, Esteban</t>
  </si>
  <si>
    <t>PUEBLO LIBRE</t>
  </si>
  <si>
    <t>Garcia Chavez Mariolita</t>
  </si>
  <si>
    <t>Rodriguez Cabrera , Israel</t>
  </si>
  <si>
    <t>Coliscancha</t>
  </si>
  <si>
    <t>Ticcllasuca Molato Guillerma</t>
  </si>
  <si>
    <t>PIOBAMBA</t>
  </si>
  <si>
    <t>Diaz Machuca Segundo Benigno</t>
  </si>
  <si>
    <t>Chavez Sarmiento Juana</t>
  </si>
  <si>
    <t>Cueto Delgadillo Teodocia</t>
  </si>
  <si>
    <t>MIGUEL IGLESIAS</t>
  </si>
  <si>
    <t>EL CEDRO</t>
  </si>
  <si>
    <t>Saucedo Cepeda Cristobal</t>
  </si>
  <si>
    <t>SAN ELIAS</t>
  </si>
  <si>
    <t>Rojas Benites, Jaime</t>
  </si>
  <si>
    <t>Rocha Tirado Cirilo</t>
  </si>
  <si>
    <t>SAN VICENTE DE YANAYACU - CENTRO RAYAN</t>
  </si>
  <si>
    <t>Bosa de Rameros Ambrocia</t>
  </si>
  <si>
    <t>Inga Acuña Lorenza</t>
  </si>
  <si>
    <t>SANTA CRUZ</t>
  </si>
  <si>
    <t>Flores Garcia Ramona</t>
  </si>
  <si>
    <t>Gonzales Contreras Paulina</t>
  </si>
  <si>
    <t>Solano de la Cruz Senayda</t>
  </si>
  <si>
    <t>Sarmiento Huincho Ciro</t>
  </si>
  <si>
    <t>Aquino Chiquez, Osvaldo Ernesto</t>
  </si>
  <si>
    <t>Chaupe Vasquez Filomena</t>
  </si>
  <si>
    <t>Orejon Acero Antonio</t>
  </si>
  <si>
    <t>Tocto Cordova Floresmilda</t>
  </si>
  <si>
    <t>Leyva Salazar Rosa</t>
  </si>
  <si>
    <t>Mendoza Fernandes Ermilio</t>
  </si>
  <si>
    <t>PASORCO</t>
  </si>
  <si>
    <t>Torres Torres, Juan José</t>
  </si>
  <si>
    <t>Quisquiche Herrera Maria Dolores</t>
  </si>
  <si>
    <t>Aparco Vasquez Bernardina</t>
  </si>
  <si>
    <t>Torres Mayhua Erninio</t>
  </si>
  <si>
    <t>Muñoz Vasquez Juana</t>
  </si>
  <si>
    <t>Gonzales Cordova Berta Maria</t>
  </si>
  <si>
    <t>Orejon Cornejo Quintiliano</t>
  </si>
  <si>
    <t>Chavez Briones Alcibiades</t>
  </si>
  <si>
    <t>Pariona Quilca Olinda</t>
  </si>
  <si>
    <t>Tapia Polo, Juan Santos</t>
  </si>
  <si>
    <t>Huincho Quispe Guillerma</t>
  </si>
  <si>
    <t>Chavesz Urvina Gloria</t>
  </si>
  <si>
    <t>Muñoz Ceras Ivan</t>
  </si>
  <si>
    <t>Ventura Montalvan Carmen Julia</t>
  </si>
  <si>
    <t>Ricaldi Reyes Cristina</t>
  </si>
  <si>
    <t>Salcedo Lozanod Elsa</t>
  </si>
  <si>
    <t>Aguilar Rojas Fidel</t>
  </si>
  <si>
    <t>Fernandez Delgadillo Manunga</t>
  </si>
  <si>
    <t>Ticllsuca Osorio Santosa</t>
  </si>
  <si>
    <t>Romero Gamboa, Santos</t>
  </si>
  <si>
    <t>Echavarria Pedrajas Sergio Mauro</t>
  </si>
  <si>
    <t>Ricaldi Solano Marisonia</t>
  </si>
  <si>
    <t>Medina Vargas Jose Nicanor</t>
  </si>
  <si>
    <t>Hilario Cardenas, Domingo</t>
  </si>
  <si>
    <t>Zevallos Huamani Modesta</t>
  </si>
  <si>
    <t>Sullca Paitan Nanci</t>
  </si>
  <si>
    <t>Yamura Chumacero Susy</t>
  </si>
  <si>
    <t>Correa Rojas Hortencia</t>
  </si>
  <si>
    <t>Contreras Rojas, Juan Flavio</t>
  </si>
  <si>
    <t>Aquino Torres, Juan Humberto</t>
  </si>
  <si>
    <t>Ricaldi Boza Julia Brenda</t>
  </si>
  <si>
    <t>Niño Calle Roxana</t>
  </si>
  <si>
    <t>Saucedo Tirado Luiz Eduardo</t>
  </si>
  <si>
    <t>Delgado Cubas, Melquiades</t>
  </si>
  <si>
    <t>Romero Rodriguez, Rosa Armencia</t>
  </si>
  <si>
    <t>Montalvan Saavedra Juan Alberto</t>
  </si>
  <si>
    <t>De La Cruz de Bada, María</t>
  </si>
  <si>
    <t>Garcia Bances, Jose</t>
  </si>
  <si>
    <t>Cardenas Romero, María Cipriana</t>
  </si>
  <si>
    <t>Villoslada Cepeda Emeteria</t>
  </si>
  <si>
    <t>Ambulay Mondragon Magda</t>
  </si>
  <si>
    <t>De la Cruz Rojas, Alejandro</t>
  </si>
  <si>
    <t>Garcia Cabrera, David</t>
  </si>
  <si>
    <t>Cruz Rodriguez, María</t>
  </si>
  <si>
    <t>Cepeda Correa  Dionicio</t>
  </si>
  <si>
    <t>Garcia Castañeda, Justiniano</t>
  </si>
  <si>
    <t>Garcia Cabrera Irene</t>
  </si>
  <si>
    <t>Yachi Santillan, Mateo Eladio</t>
  </si>
  <si>
    <t>Urbano Gamboa, José Reynaldo</t>
  </si>
  <si>
    <t>Bada Torres, Miguel Santos</t>
  </si>
  <si>
    <t>Chavez Estela, Victoria</t>
  </si>
  <si>
    <t>SANTA ISABEL</t>
  </si>
  <si>
    <t>Medina Bustamante Agustin</t>
  </si>
  <si>
    <t>RANRA</t>
  </si>
  <si>
    <t>Camasca Carhuacosma Alejandro</t>
  </si>
  <si>
    <t>Baltazar de la Cruz Tito</t>
  </si>
  <si>
    <t>VISTA ALEGRE</t>
  </si>
  <si>
    <t>Velasquez Ayllon Celestino</t>
  </si>
  <si>
    <t>Roncal Moreno Alindor</t>
  </si>
  <si>
    <t>TINCONA</t>
  </si>
  <si>
    <t>Areche Muñosz Bonifacio</t>
  </si>
  <si>
    <t>Gonzales Ñahuincopa Elias</t>
  </si>
  <si>
    <t>Cotrina Lozano , Ranulfo</t>
  </si>
  <si>
    <t>Alpelima Chahuaya Lourdes</t>
  </si>
  <si>
    <t>Lizarbe Torres Juan</t>
  </si>
  <si>
    <t>Escobar Palacios Modesta</t>
  </si>
  <si>
    <t>Diaz Escalante Eli</t>
  </si>
  <si>
    <t>Gutierrez Nuñez Estela</t>
  </si>
  <si>
    <t>Muñoz Taipe Elisea</t>
  </si>
  <si>
    <t>UTCO</t>
  </si>
  <si>
    <t>GRANADILLA</t>
  </si>
  <si>
    <t>Iverico Lozano Mamerto</t>
  </si>
  <si>
    <t>Ñahuincopa Lizarbe Deisy</t>
  </si>
  <si>
    <t>Requelme Mires, Adriano</t>
  </si>
  <si>
    <t>Villanueva Calderon, Maria Magdalena</t>
  </si>
  <si>
    <t>Gabriel Romero Sonia</t>
  </si>
  <si>
    <t>Palacios Hinofosa Segundino</t>
  </si>
  <si>
    <t>Rojas Saico Maruja</t>
  </si>
  <si>
    <t>Sanchez Diaz Eugenia Lucia</t>
  </si>
  <si>
    <t>Rubio Vargas Jose Angels</t>
  </si>
  <si>
    <t>Gabriel Quispe Raida Epifania</t>
  </si>
  <si>
    <t>Escobar Palacios Margarita</t>
  </si>
  <si>
    <t>Vera Escobedo, Gaudiosa</t>
  </si>
  <si>
    <t>Camasca Rojas Hilario</t>
  </si>
  <si>
    <t>Tantalian Huaman, Walter</t>
  </si>
  <si>
    <t>Velasquez Diaz Wilson</t>
  </si>
  <si>
    <t>Pisco Bueno Sindulfo Melquiades</t>
  </si>
  <si>
    <t>Muñoz Torre Justina</t>
  </si>
  <si>
    <t>Adriano Ilizarbe Gregoria</t>
  </si>
  <si>
    <t>Soto Romero Claudia</t>
  </si>
  <si>
    <t>Garcia Garcia Martina Elvira</t>
  </si>
  <si>
    <t>Guillermo Alayo, Lucas</t>
  </si>
  <si>
    <t>Muñoz Iverico Walter Sebastian</t>
  </si>
  <si>
    <t>Manrique Antezana Gregorio</t>
  </si>
  <si>
    <t>Gabriel Chavez Genma Yoma</t>
  </si>
  <si>
    <t>Palacios Valencia Elicea</t>
  </si>
  <si>
    <t>Acuña Muñoz , Juan</t>
  </si>
  <si>
    <t>Garcia Espinoza Leonel</t>
  </si>
  <si>
    <t>Alfonso Rojas Bazan</t>
  </si>
  <si>
    <t>Gabriel Romero Esperanza</t>
  </si>
  <si>
    <t>Medina Rojas Marcela</t>
  </si>
  <si>
    <t>Apaestegui Peralta, Wilder</t>
  </si>
  <si>
    <t>Huaman Gallardo Julian</t>
  </si>
  <si>
    <t>De La Cruz Urbano, Benito Filomon</t>
  </si>
  <si>
    <t>Vasquez Acuña Francisco</t>
  </si>
  <si>
    <t>Chavez Sanchez , Santiago</t>
  </si>
  <si>
    <t>Vera Reyes, Bacilia</t>
  </si>
  <si>
    <t>Valdivia Lozano Carlos Alberto</t>
  </si>
  <si>
    <t>Medina Vasquez, Bernabe</t>
  </si>
  <si>
    <t>Rodriguez Marquina, Maria Elena</t>
  </si>
  <si>
    <t>Zabaleta Marin, Ipolito</t>
  </si>
  <si>
    <t>Garcia Castillo, Irma Petronila</t>
  </si>
  <si>
    <t>Salazar Reyes, Basilia</t>
  </si>
  <si>
    <t>SALVIAPAMPA</t>
  </si>
  <si>
    <t>Diaz Tunque Necias</t>
  </si>
  <si>
    <t>Crispin Bazan Juan Pelayo</t>
  </si>
  <si>
    <t>CHUSPI CENTRO- SAN JERONIMO DE CHUSPI</t>
  </si>
  <si>
    <t>Quispe Garcia Julio</t>
  </si>
  <si>
    <t>Santos Quichca Luciano</t>
  </si>
  <si>
    <t>Mendoza Yalo Justina</t>
  </si>
  <si>
    <t>Vasquez Quincho Didimo</t>
  </si>
  <si>
    <t>Cardenas Campos Maria</t>
  </si>
  <si>
    <t>Gamboa Quispe Manuel</t>
  </si>
  <si>
    <t>Comun Quispe Crispin</t>
  </si>
  <si>
    <t>Herrera Huamantica Saul</t>
  </si>
  <si>
    <t>Soto Ccanto Raul</t>
  </si>
  <si>
    <t>Martinez Cencho Yovana</t>
  </si>
  <si>
    <t>Escobar Garcia Pablo</t>
  </si>
  <si>
    <t>Ccencho Gamboa Modesto</t>
  </si>
  <si>
    <t>YAGUANGATE</t>
  </si>
  <si>
    <t>Cusque Crisantos Santos Valeriana</t>
  </si>
  <si>
    <t>Julca  Crisanto Rosalía</t>
  </si>
  <si>
    <t>Quincho Gamboa Teofila</t>
  </si>
  <si>
    <t>Crisanto Parra Damacio</t>
  </si>
  <si>
    <t>Ccencho Gamboa Elena</t>
  </si>
  <si>
    <t>Crisanto Chinhay  Agustin</t>
  </si>
  <si>
    <t>Cueva Crisanto Lorenzo</t>
  </si>
  <si>
    <t>Cuszque Tineo Salvio</t>
  </si>
  <si>
    <t>Crisanto Crisanto Asunción</t>
  </si>
  <si>
    <t>Crisanto Parra Anita</t>
  </si>
  <si>
    <t>OCCORO</t>
  </si>
  <si>
    <t>Rivera de Lopez Saturdina</t>
  </si>
  <si>
    <t>SAN JOSE</t>
  </si>
  <si>
    <t>Llalli Jorge Victorina</t>
  </si>
  <si>
    <t>Lizarbe Sinche Lucio</t>
  </si>
  <si>
    <t>Huaman Olarte Guillermo</t>
  </si>
  <si>
    <t>Tuncar Giron Nicanor</t>
  </si>
  <si>
    <t>Rojas Villegas Demecio</t>
  </si>
  <si>
    <t>Mallqui Cachuay Estanislao</t>
  </si>
  <si>
    <t>Huaman Matamoros Armando</t>
  </si>
  <si>
    <t>Ccaccaycucho Chavez Jeronimo</t>
  </si>
  <si>
    <t>Flores Benito Cesar</t>
  </si>
  <si>
    <t>Zuñiga Urruchi Alejandro</t>
  </si>
  <si>
    <t>Surcaray Yaranga Lucila</t>
  </si>
  <si>
    <t>Rojas Quispe Martin</t>
  </si>
  <si>
    <t>Llano Huaman Simeon</t>
  </si>
  <si>
    <t>Ccaccaycucho de la Cruz Saulo</t>
  </si>
  <si>
    <t>Chinchay Padilla Victor Manuel</t>
  </si>
  <si>
    <t>Huancas Calvay Henry</t>
  </si>
  <si>
    <t>Osores Carrasco Mercedes</t>
  </si>
  <si>
    <t>Huancas Chaquila Teodora</t>
  </si>
  <si>
    <t>De la Cruz Perez Orfelinda</t>
  </si>
  <si>
    <t>Carrasco Garcia Delma Fedelina</t>
  </si>
  <si>
    <t>Carrasco Huaman Angelica</t>
  </si>
  <si>
    <t>Osores Echeverre Adolfo</t>
  </si>
  <si>
    <t>CUELLO DE PORCUYA</t>
  </si>
  <si>
    <t>Lizana Cruz Santos Fredy</t>
  </si>
  <si>
    <t>Romero Ramon Jesus</t>
  </si>
  <si>
    <t>Barrios Cruz Isabel</t>
  </si>
  <si>
    <t>Lizana Calvay Juana</t>
  </si>
  <si>
    <t>Flores Ramon Petronila</t>
  </si>
  <si>
    <t>Flores Perez Alcibiades</t>
  </si>
  <si>
    <t>Rivera Julca Gabriela</t>
  </si>
  <si>
    <t>Flores Calvay Hermengildo</t>
  </si>
  <si>
    <t>Qori Q'oncha usage rate results from the LPP ITYF (Internal document)</t>
  </si>
  <si>
    <t>Source: ITYF ER calculations (Microsol internal document)</t>
  </si>
  <si>
    <t>2nd monitoring period of 2nd crediting period: 07/06/2018 - 07/06/2021  (first and last days included)</t>
  </si>
  <si>
    <t>Duration of the monitoring period: 1,097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</si>
</sst>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_ * #,##0.00_ ;_ * \-#,##0.00_ ;_ * &quot;-&quot;??_ ;_ @_ "/>
    <numFmt numFmtId="166" formatCode="_ * #,##0_ ;_ * \-#,##0_ ;_ * &quot;-&quot;??_ ;_ @_ "/>
    <numFmt numFmtId="167" formatCode="0.0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18"/>
      <color theme="1"/>
      <name val="Calibri"/>
      <family val="2"/>
      <scheme val="minor"/>
    </font>
    <font>
      <sz val="10"/>
      <color theme="1"/>
      <name val="Verdana"/>
      <family val="2"/>
    </font>
    <font>
      <vertAlign val="subscript"/>
      <sz val="10"/>
      <color theme="1"/>
      <name val="Verdan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8"/>
      <color theme="1"/>
      <name val="Verdana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96685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165" fontId="3" fillId="0" borderId="0" applyFont="0" applyFill="0" applyBorder="0" applyAlignment="0" applyProtection="0"/>
  </cellStyleXfs>
  <cellXfs count="137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justify" vertical="center"/>
    </xf>
    <xf numFmtId="0" fontId="1" fillId="0" borderId="0" xfId="0" applyFont="1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10" fontId="0" fillId="0" borderId="0" xfId="1" applyNumberFormat="1" applyFont="1" applyBorder="1" applyAlignment="1">
      <alignment horizontal="right" vertical="center"/>
    </xf>
    <xf numFmtId="0" fontId="12" fillId="0" borderId="6" xfId="2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0" fillId="0" borderId="8" xfId="0" applyBorder="1" applyAlignment="1">
      <alignment vertical="center" wrapText="1"/>
    </xf>
    <xf numFmtId="10" fontId="0" fillId="0" borderId="8" xfId="1" applyNumberFormat="1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12" fillId="0" borderId="9" xfId="2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/>
    <xf numFmtId="0" fontId="7" fillId="0" borderId="1" xfId="3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4" fillId="0" borderId="2" xfId="0" applyFont="1" applyBorder="1" applyAlignment="1">
      <alignment vertical="center"/>
    </xf>
    <xf numFmtId="2" fontId="4" fillId="0" borderId="0" xfId="0" applyNumberFormat="1" applyFont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0" fontId="11" fillId="0" borderId="5" xfId="0" applyFont="1" applyBorder="1" applyAlignment="1">
      <alignment vertical="center"/>
    </xf>
    <xf numFmtId="4" fontId="0" fillId="0" borderId="0" xfId="0" applyNumberFormat="1" applyAlignment="1">
      <alignment horizontal="right" vertical="center"/>
    </xf>
    <xf numFmtId="0" fontId="0" fillId="0" borderId="6" xfId="0" applyBorder="1" applyAlignment="1">
      <alignment vertical="center"/>
    </xf>
    <xf numFmtId="0" fontId="11" fillId="0" borderId="7" xfId="0" applyFont="1" applyBorder="1" applyAlignment="1">
      <alignment vertical="center"/>
    </xf>
    <xf numFmtId="4" fontId="0" fillId="0" borderId="8" xfId="0" applyNumberFormat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" fontId="0" fillId="0" borderId="6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164" fontId="12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15" fillId="0" borderId="8" xfId="0" applyNumberFormat="1" applyFont="1" applyBorder="1" applyAlignment="1">
      <alignment horizontal="center" vertical="center" wrapText="1"/>
    </xf>
    <xf numFmtId="164" fontId="12" fillId="0" borderId="9" xfId="0" applyNumberFormat="1" applyFont="1" applyBorder="1" applyAlignment="1">
      <alignment horizontal="center" vertical="center"/>
    </xf>
    <xf numFmtId="4" fontId="0" fillId="0" borderId="9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3" xfId="0" applyFont="1" applyBorder="1"/>
    <xf numFmtId="0" fontId="4" fillId="0" borderId="0" xfId="0" applyFont="1" applyAlignment="1">
      <alignment horizontal="left" vertical="center"/>
    </xf>
    <xf numFmtId="0" fontId="8" fillId="0" borderId="2" xfId="0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5" fillId="0" borderId="1" xfId="1" applyNumberFormat="1" applyFont="1" applyFill="1" applyBorder="1" applyAlignment="1">
      <alignment horizontal="right" vertical="center" wrapText="1"/>
    </xf>
    <xf numFmtId="10" fontId="15" fillId="0" borderId="13" xfId="1" applyNumberFormat="1" applyFont="1" applyFill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10" fontId="12" fillId="0" borderId="16" xfId="1" applyNumberFormat="1" applyFont="1" applyFill="1" applyBorder="1" applyAlignment="1">
      <alignment horizontal="center" vertical="center"/>
    </xf>
    <xf numFmtId="10" fontId="12" fillId="0" borderId="17" xfId="1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166" fontId="16" fillId="0" borderId="8" xfId="4" applyNumberFormat="1" applyFont="1" applyFill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166" fontId="0" fillId="0" borderId="3" xfId="4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66" fontId="4" fillId="0" borderId="0" xfId="4" applyNumberFormat="1" applyFont="1" applyBorder="1" applyAlignment="1">
      <alignment vertical="center"/>
    </xf>
    <xf numFmtId="166" fontId="0" fillId="0" borderId="0" xfId="4" applyNumberFormat="1" applyFont="1" applyAlignment="1">
      <alignment vertical="center"/>
    </xf>
    <xf numFmtId="166" fontId="0" fillId="0" borderId="8" xfId="4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6" fontId="16" fillId="0" borderId="0" xfId="4" applyNumberFormat="1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vertical="center"/>
    </xf>
    <xf numFmtId="166" fontId="0" fillId="0" borderId="0" xfId="4" applyNumberFormat="1" applyFont="1" applyBorder="1" applyAlignment="1">
      <alignment vertical="center"/>
    </xf>
    <xf numFmtId="166" fontId="0" fillId="0" borderId="11" xfId="4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166" fontId="3" fillId="0" borderId="0" xfId="4" applyNumberFormat="1" applyFont="1" applyBorder="1" applyAlignment="1">
      <alignment vertical="center"/>
    </xf>
    <xf numFmtId="166" fontId="4" fillId="0" borderId="3" xfId="4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10" fontId="0" fillId="0" borderId="0" xfId="1" applyNumberFormat="1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0" fontId="0" fillId="0" borderId="8" xfId="0" applyNumberFormat="1" applyBorder="1" applyAlignment="1">
      <alignment vertical="center" wrapText="1"/>
    </xf>
    <xf numFmtId="0" fontId="12" fillId="0" borderId="0" xfId="0" applyFont="1" applyAlignment="1">
      <alignment vertical="center"/>
    </xf>
    <xf numFmtId="166" fontId="0" fillId="0" borderId="0" xfId="4" applyNumberFormat="1" applyFont="1" applyFill="1" applyBorder="1" applyAlignment="1">
      <alignment vertical="center"/>
    </xf>
    <xf numFmtId="0" fontId="0" fillId="0" borderId="1" xfId="0" applyBorder="1"/>
    <xf numFmtId="10" fontId="0" fillId="0" borderId="0" xfId="0" quotePrefix="1" applyNumberFormat="1" applyAlignment="1">
      <alignment vertical="center"/>
    </xf>
    <xf numFmtId="2" fontId="0" fillId="0" borderId="0" xfId="0" applyNumberFormat="1" applyAlignment="1">
      <alignment vertical="center" wrapText="1"/>
    </xf>
    <xf numFmtId="167" fontId="0" fillId="0" borderId="0" xfId="0" applyNumberFormat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2" fontId="0" fillId="0" borderId="8" xfId="1" applyNumberFormat="1" applyFont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4" fontId="0" fillId="0" borderId="1" xfId="0" applyNumberFormat="1" applyBorder="1" applyAlignment="1">
      <alignment horizontal="right" vertical="center"/>
    </xf>
    <xf numFmtId="4" fontId="0" fillId="0" borderId="13" xfId="0" applyNumberFormat="1" applyBorder="1" applyAlignment="1">
      <alignment horizontal="right" vertical="center"/>
    </xf>
    <xf numFmtId="0" fontId="4" fillId="0" borderId="16" xfId="0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right" vertical="center"/>
    </xf>
    <xf numFmtId="4" fontId="4" fillId="0" borderId="16" xfId="0" applyNumberFormat="1" applyFont="1" applyBorder="1" applyAlignment="1">
      <alignment horizontal="right" vertical="center"/>
    </xf>
    <xf numFmtId="4" fontId="4" fillId="0" borderId="17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2" fontId="0" fillId="0" borderId="0" xfId="0" applyNumberFormat="1" applyAlignment="1">
      <alignment horizontal="right" vertical="center" wrapText="1"/>
    </xf>
    <xf numFmtId="0" fontId="0" fillId="0" borderId="6" xfId="0" applyBorder="1" applyAlignment="1">
      <alignment horizontal="left" vertical="center"/>
    </xf>
    <xf numFmtId="167" fontId="12" fillId="0" borderId="1" xfId="0" applyNumberFormat="1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</cellXfs>
  <cellStyles count="5">
    <cellStyle name="Hipervínculo" xfId="2" builtinId="8"/>
    <cellStyle name="Millares 2" xfId="4" xr:uid="{3A986335-062E-4907-8CDE-582988C84FDD}"/>
    <cellStyle name="Normal" xfId="0" builtinId="0"/>
    <cellStyle name="Normal 11" xfId="3" xr:uid="{09786689-6C39-4F40-9881-D3BBAA075C3B}"/>
    <cellStyle name="Porcentaje" xfId="1" builtinId="5"/>
  </cellStyles>
  <dxfs count="3">
    <dxf>
      <fill>
        <patternFill patternType="mediumGray">
          <fgColor rgb="FFFF9900"/>
        </patternFill>
      </fill>
    </dxf>
    <dxf>
      <fill>
        <patternFill patternType="mediumGray">
          <fgColor rgb="FFFF9900"/>
        </patternFill>
      </fill>
    </dxf>
    <dxf>
      <fill>
        <patternFill patternType="mediumGray">
          <f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559594</xdr:colOff>
      <xdr:row>1</xdr:row>
      <xdr:rowOff>95249</xdr:rowOff>
    </xdr:from>
    <xdr:to>
      <xdr:col>3</xdr:col>
      <xdr:colOff>1920613</xdr:colOff>
      <xdr:row>1</xdr:row>
      <xdr:rowOff>744946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722EDE-263F-42C0-B5F2-704CA6327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7674" y="643889"/>
          <a:ext cx="1364829" cy="6458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UL%20LEON\PQQ\3.%20PoA%20-%20VPA%201\2.%20Validaci&#243;n\Validation%20Findings\2nd%20round\VPA%202008-2009%20NR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AUL%20LEON\PQQ\3.%20PoA%20-%20VPA%201\2.%20Validaci&#243;n\Validation%20Findings\2nd%20round\VPA%202008-2009%20NR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ropbox\Technical%20Direction\2.%20UN%20PoA\3.%20PoA%20+%20VPA%201-4\7.%20Verification\0.%20Tools\2.%20Monitoring\ICS\2.%20PSKS-KT\HN\3.%20MICROSOL%20-%20Monitoreo%20Utsil%20Naj%20-%20PSKS-KT%20BDD%20H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Technical%20Direction\2.%20UN%20PoA\3.%20PoA%20+%20VPA%201-4\7.%20Verification\0.%20Tools\2.%20Monitoring\ICS\2.%20PSKS-KT\HN\3.%20MICROSOL%20-%20Monitoreo%20Utsil%20Naj%20-%20PSKS-KT%20BDD%20H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ropbox\Technical%20Direction\2.%20UN%20PoA\3.%20PoA%20+%20VPA%201-4\7.%20Verification\0.%20Tools\2.%20Monitoring\ICS\1.%20BLKT\MX\3.%20MICROSOL%20-%20Monitoreo%20Utsil%20Naj%20-%20BLKT%20BDD%20MX\3.%20MICROSOL%20-%20Monitoreo%20Utsil%20Naj%20-%20BLKT%20BDD%20-%20AUR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Technical%20Direction\2.%20UN%20PoA\3.%20PoA%20+%20VPA%201-4\7.%20Verification\0.%20Tools\2.%20Monitoring\ICS\1.%20BLKT\MX\3.%20MICROSOL%20-%20Monitoreo%20Utsil%20Naj%20-%20BLKT%20BDD%20MX\3.%20MICROSOL%20-%20Monitoreo%20Utsil%20Naj%20-%20BLKT%20BDD%20-%20A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ssumptions"/>
      <sheetName val="NRB calculation"/>
      <sheetName val="SA Harvest"/>
      <sheetName val="ASS SA Time"/>
      <sheetName val="SA Time"/>
      <sheetName val="ASS SA Speed"/>
      <sheetName val="SA Speed"/>
      <sheetName val="SA D"/>
      <sheetName val="SA E"/>
      <sheetName val="SA G"/>
      <sheetName val="SA H"/>
      <sheetName val="SA I"/>
      <sheetName val="SA L"/>
      <sheetName val="Sensitivity Analysis"/>
      <sheetName val="NRB Evolution"/>
    </sheetNames>
    <sheetDataSet>
      <sheetData sheetId="0">
        <row r="4">
          <cell r="A4" t="str">
            <v>Huaraz</v>
          </cell>
          <cell r="B4">
            <v>18</v>
          </cell>
          <cell r="D4">
            <v>18</v>
          </cell>
          <cell r="E4">
            <v>18</v>
          </cell>
        </row>
        <row r="5">
          <cell r="A5" t="str">
            <v>Recuay</v>
          </cell>
          <cell r="B5">
            <v>14</v>
          </cell>
          <cell r="D5">
            <v>14</v>
          </cell>
          <cell r="E5">
            <v>14</v>
          </cell>
        </row>
        <row r="6">
          <cell r="A6" t="str">
            <v>Aija</v>
          </cell>
          <cell r="B6">
            <v>14</v>
          </cell>
          <cell r="D6">
            <v>14</v>
          </cell>
          <cell r="E6">
            <v>14</v>
          </cell>
        </row>
        <row r="7">
          <cell r="A7" t="str">
            <v>Bolognesi</v>
          </cell>
          <cell r="B7">
            <v>14</v>
          </cell>
          <cell r="D7">
            <v>14</v>
          </cell>
          <cell r="E7">
            <v>14</v>
          </cell>
        </row>
        <row r="8">
          <cell r="A8" t="str">
            <v>Ocros</v>
          </cell>
          <cell r="B8">
            <v>12</v>
          </cell>
          <cell r="D8">
            <v>12</v>
          </cell>
          <cell r="E8">
            <v>12</v>
          </cell>
        </row>
        <row r="9">
          <cell r="A9" t="str">
            <v>Huari</v>
          </cell>
          <cell r="B9">
            <v>16</v>
          </cell>
          <cell r="C9">
            <v>22</v>
          </cell>
          <cell r="D9">
            <v>19</v>
          </cell>
          <cell r="E9">
            <v>22</v>
          </cell>
        </row>
        <row r="10">
          <cell r="A10" t="str">
            <v>ANTONIO RAYMONDI</v>
          </cell>
          <cell r="B10">
            <v>14</v>
          </cell>
          <cell r="D10">
            <v>14</v>
          </cell>
          <cell r="E10">
            <v>14</v>
          </cell>
        </row>
        <row r="11">
          <cell r="A11" t="str">
            <v>CARLOS FERMIN FITZCARRALD</v>
          </cell>
          <cell r="B11">
            <v>18</v>
          </cell>
          <cell r="D11">
            <v>18</v>
          </cell>
          <cell r="E11">
            <v>18</v>
          </cell>
        </row>
        <row r="12">
          <cell r="A12" t="str">
            <v>M. Luzuriaga</v>
          </cell>
          <cell r="B12">
            <v>16</v>
          </cell>
          <cell r="C12">
            <v>22</v>
          </cell>
          <cell r="D12">
            <v>19</v>
          </cell>
          <cell r="E12">
            <v>22</v>
          </cell>
        </row>
        <row r="13">
          <cell r="A13" t="str">
            <v>Pomabamba</v>
          </cell>
          <cell r="B13">
            <v>16</v>
          </cell>
          <cell r="C13">
            <v>22</v>
          </cell>
          <cell r="D13">
            <v>19</v>
          </cell>
          <cell r="E13">
            <v>22</v>
          </cell>
        </row>
        <row r="14">
          <cell r="A14" t="str">
            <v>Sihuas</v>
          </cell>
          <cell r="B14">
            <v>16</v>
          </cell>
          <cell r="C14">
            <v>22</v>
          </cell>
          <cell r="D14">
            <v>19</v>
          </cell>
          <cell r="E14">
            <v>22</v>
          </cell>
        </row>
        <row r="15">
          <cell r="A15" t="str">
            <v>Corongo</v>
          </cell>
          <cell r="B15">
            <v>16</v>
          </cell>
          <cell r="D15">
            <v>16</v>
          </cell>
          <cell r="E15">
            <v>16</v>
          </cell>
        </row>
        <row r="16">
          <cell r="A16" t="str">
            <v>Pallasca</v>
          </cell>
          <cell r="B16">
            <v>16</v>
          </cell>
          <cell r="C16">
            <v>22</v>
          </cell>
          <cell r="D16">
            <v>19</v>
          </cell>
          <cell r="E16">
            <v>22</v>
          </cell>
        </row>
        <row r="17">
          <cell r="A17" t="str">
            <v>Huaylas</v>
          </cell>
          <cell r="B17">
            <v>14</v>
          </cell>
          <cell r="C17">
            <v>20</v>
          </cell>
          <cell r="D17">
            <v>17</v>
          </cell>
          <cell r="E17">
            <v>20</v>
          </cell>
        </row>
        <row r="18">
          <cell r="A18" t="str">
            <v>Yungay</v>
          </cell>
          <cell r="B18">
            <v>16</v>
          </cell>
          <cell r="C18">
            <v>22</v>
          </cell>
          <cell r="D18">
            <v>19</v>
          </cell>
          <cell r="E18">
            <v>22</v>
          </cell>
        </row>
        <row r="19">
          <cell r="A19" t="str">
            <v>Carhuaz</v>
          </cell>
          <cell r="B19">
            <v>16</v>
          </cell>
          <cell r="C19">
            <v>22</v>
          </cell>
          <cell r="D19">
            <v>19</v>
          </cell>
          <cell r="E19">
            <v>22</v>
          </cell>
        </row>
        <row r="20">
          <cell r="A20" t="str">
            <v>Promedio</v>
          </cell>
          <cell r="D20">
            <v>16.875</v>
          </cell>
          <cell r="E20">
            <v>18.375</v>
          </cell>
        </row>
        <row r="22">
          <cell r="A22" t="str">
            <v>Data not Available</v>
          </cell>
        </row>
        <row r="23">
          <cell r="A23" t="str">
            <v>Province</v>
          </cell>
          <cell r="B23" t="str">
            <v>Assumed MAI</v>
          </cell>
        </row>
        <row r="24">
          <cell r="A24" t="str">
            <v>Asuncion</v>
          </cell>
          <cell r="B24" t="str">
            <v>(higher Value)</v>
          </cell>
          <cell r="C24" t="str">
            <v>It is next to Huari, Antonio Raymondi y C.F. Fitz</v>
          </cell>
          <cell r="E24">
            <v>19</v>
          </cell>
        </row>
        <row r="25">
          <cell r="A25" t="str">
            <v>Huarmey</v>
          </cell>
          <cell r="C25" t="str">
            <v>It is next to Aija and Recuay</v>
          </cell>
          <cell r="E25">
            <v>14</v>
          </cell>
        </row>
        <row r="26">
          <cell r="A26" t="str">
            <v>HUAMALIES</v>
          </cell>
          <cell r="C26" t="str">
            <v>it is next to HUARI</v>
          </cell>
          <cell r="E26">
            <v>22</v>
          </cell>
        </row>
        <row r="31">
          <cell r="A31" t="str">
            <v>Anta</v>
          </cell>
          <cell r="B31">
            <v>8.3000000000000007</v>
          </cell>
          <cell r="C31">
            <v>10.43</v>
          </cell>
          <cell r="D31">
            <v>9.3650000000000002</v>
          </cell>
          <cell r="E31">
            <v>10.43</v>
          </cell>
        </row>
        <row r="32">
          <cell r="A32" t="str">
            <v>Urubamba</v>
          </cell>
          <cell r="B32">
            <v>13.3</v>
          </cell>
          <cell r="C32">
            <v>40.299999999999997</v>
          </cell>
          <cell r="D32">
            <v>26.799999999999997</v>
          </cell>
          <cell r="E32">
            <v>40.299999999999997</v>
          </cell>
        </row>
        <row r="33">
          <cell r="D33">
            <v>18.614999999999998</v>
          </cell>
          <cell r="E33">
            <v>25.364999999999998</v>
          </cell>
        </row>
        <row r="35">
          <cell r="A35" t="str">
            <v>Data not Available</v>
          </cell>
        </row>
        <row r="36">
          <cell r="A36" t="str">
            <v>Province</v>
          </cell>
          <cell r="B36" t="str">
            <v>Assumed MAI</v>
          </cell>
        </row>
        <row r="37">
          <cell r="A37" t="str">
            <v>Calca</v>
          </cell>
          <cell r="D37" t="str">
            <v>It is closer to Urubamba</v>
          </cell>
          <cell r="E37">
            <v>40.299999999999997</v>
          </cell>
        </row>
        <row r="38">
          <cell r="A38" t="str">
            <v>Cusco</v>
          </cell>
          <cell r="D38" t="str">
            <v>It is closer to Anta</v>
          </cell>
          <cell r="E38">
            <v>10.43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ssumptions"/>
      <sheetName val="NRB calculation"/>
      <sheetName val="SA Harvest"/>
      <sheetName val="ASS SA Time"/>
      <sheetName val="SA Time"/>
      <sheetName val="ASS SA Speed"/>
      <sheetName val="SA Speed"/>
      <sheetName val="SA D"/>
      <sheetName val="SA E"/>
      <sheetName val="SA G"/>
      <sheetName val="SA H"/>
      <sheetName val="SA I"/>
      <sheetName val="SA L"/>
      <sheetName val="Sensitivity Analysis"/>
      <sheetName val="NRB Evolution"/>
    </sheetNames>
    <sheetDataSet>
      <sheetData sheetId="0">
        <row r="4">
          <cell r="A4" t="str">
            <v>Huaraz</v>
          </cell>
          <cell r="B4">
            <v>18</v>
          </cell>
          <cell r="D4">
            <v>18</v>
          </cell>
          <cell r="E4">
            <v>18</v>
          </cell>
        </row>
        <row r="5">
          <cell r="A5" t="str">
            <v>Recuay</v>
          </cell>
          <cell r="B5">
            <v>14</v>
          </cell>
          <cell r="D5">
            <v>14</v>
          </cell>
          <cell r="E5">
            <v>14</v>
          </cell>
        </row>
        <row r="6">
          <cell r="A6" t="str">
            <v>Aija</v>
          </cell>
          <cell r="B6">
            <v>14</v>
          </cell>
          <cell r="D6">
            <v>14</v>
          </cell>
          <cell r="E6">
            <v>14</v>
          </cell>
        </row>
        <row r="7">
          <cell r="A7" t="str">
            <v>Bolognesi</v>
          </cell>
          <cell r="B7">
            <v>14</v>
          </cell>
          <cell r="D7">
            <v>14</v>
          </cell>
          <cell r="E7">
            <v>14</v>
          </cell>
        </row>
        <row r="8">
          <cell r="A8" t="str">
            <v>Ocros</v>
          </cell>
          <cell r="B8">
            <v>12</v>
          </cell>
          <cell r="D8">
            <v>12</v>
          </cell>
          <cell r="E8">
            <v>12</v>
          </cell>
        </row>
        <row r="9">
          <cell r="A9" t="str">
            <v>Huari</v>
          </cell>
          <cell r="B9">
            <v>16</v>
          </cell>
          <cell r="C9">
            <v>22</v>
          </cell>
          <cell r="D9">
            <v>19</v>
          </cell>
          <cell r="E9">
            <v>22</v>
          </cell>
        </row>
        <row r="10">
          <cell r="A10" t="str">
            <v>ANTONIO RAYMONDI</v>
          </cell>
          <cell r="B10">
            <v>14</v>
          </cell>
          <cell r="D10">
            <v>14</v>
          </cell>
          <cell r="E10">
            <v>14</v>
          </cell>
        </row>
        <row r="11">
          <cell r="A11" t="str">
            <v>CARLOS FERMIN FITZCARRALD</v>
          </cell>
          <cell r="B11">
            <v>18</v>
          </cell>
          <cell r="D11">
            <v>18</v>
          </cell>
          <cell r="E11">
            <v>18</v>
          </cell>
        </row>
        <row r="12">
          <cell r="A12" t="str">
            <v>M. Luzuriaga</v>
          </cell>
          <cell r="B12">
            <v>16</v>
          </cell>
          <cell r="C12">
            <v>22</v>
          </cell>
          <cell r="D12">
            <v>19</v>
          </cell>
          <cell r="E12">
            <v>22</v>
          </cell>
        </row>
        <row r="13">
          <cell r="A13" t="str">
            <v>Pomabamba</v>
          </cell>
          <cell r="B13">
            <v>16</v>
          </cell>
          <cell r="C13">
            <v>22</v>
          </cell>
          <cell r="D13">
            <v>19</v>
          </cell>
          <cell r="E13">
            <v>22</v>
          </cell>
        </row>
        <row r="14">
          <cell r="A14" t="str">
            <v>Sihuas</v>
          </cell>
          <cell r="B14">
            <v>16</v>
          </cell>
          <cell r="C14">
            <v>22</v>
          </cell>
          <cell r="D14">
            <v>19</v>
          </cell>
          <cell r="E14">
            <v>22</v>
          </cell>
        </row>
        <row r="15">
          <cell r="A15" t="str">
            <v>Corongo</v>
          </cell>
          <cell r="B15">
            <v>16</v>
          </cell>
          <cell r="D15">
            <v>16</v>
          </cell>
          <cell r="E15">
            <v>16</v>
          </cell>
        </row>
        <row r="16">
          <cell r="A16" t="str">
            <v>Pallasca</v>
          </cell>
          <cell r="B16">
            <v>16</v>
          </cell>
          <cell r="C16">
            <v>22</v>
          </cell>
          <cell r="D16">
            <v>19</v>
          </cell>
          <cell r="E16">
            <v>22</v>
          </cell>
        </row>
        <row r="17">
          <cell r="A17" t="str">
            <v>Huaylas</v>
          </cell>
          <cell r="B17">
            <v>14</v>
          </cell>
          <cell r="C17">
            <v>20</v>
          </cell>
          <cell r="D17">
            <v>17</v>
          </cell>
          <cell r="E17">
            <v>20</v>
          </cell>
        </row>
        <row r="18">
          <cell r="A18" t="str">
            <v>Yungay</v>
          </cell>
          <cell r="B18">
            <v>16</v>
          </cell>
          <cell r="C18">
            <v>22</v>
          </cell>
          <cell r="D18">
            <v>19</v>
          </cell>
          <cell r="E18">
            <v>22</v>
          </cell>
        </row>
        <row r="19">
          <cell r="A19" t="str">
            <v>Carhuaz</v>
          </cell>
          <cell r="B19">
            <v>16</v>
          </cell>
          <cell r="C19">
            <v>22</v>
          </cell>
          <cell r="D19">
            <v>19</v>
          </cell>
          <cell r="E19">
            <v>22</v>
          </cell>
        </row>
        <row r="20">
          <cell r="A20" t="str">
            <v>Promedio</v>
          </cell>
          <cell r="D20">
            <v>16.875</v>
          </cell>
          <cell r="E20">
            <v>18.375</v>
          </cell>
        </row>
        <row r="22">
          <cell r="A22" t="str">
            <v>Data not Available</v>
          </cell>
        </row>
        <row r="23">
          <cell r="A23" t="str">
            <v>Province</v>
          </cell>
          <cell r="B23" t="str">
            <v>Assumed MAI</v>
          </cell>
        </row>
        <row r="24">
          <cell r="A24" t="str">
            <v>Asuncion</v>
          </cell>
          <cell r="B24" t="str">
            <v>(higher Value)</v>
          </cell>
          <cell r="C24" t="str">
            <v>It is next to Huari, Antonio Raymondi y C.F. Fitz</v>
          </cell>
          <cell r="E24">
            <v>19</v>
          </cell>
        </row>
        <row r="25">
          <cell r="A25" t="str">
            <v>Huarmey</v>
          </cell>
          <cell r="C25" t="str">
            <v>It is next to Aija and Recuay</v>
          </cell>
          <cell r="E25">
            <v>14</v>
          </cell>
        </row>
        <row r="26">
          <cell r="A26" t="str">
            <v>HUAMALIES</v>
          </cell>
          <cell r="C26" t="str">
            <v>it is next to HUARI</v>
          </cell>
          <cell r="E26">
            <v>22</v>
          </cell>
        </row>
        <row r="31">
          <cell r="A31" t="str">
            <v>Anta</v>
          </cell>
          <cell r="B31">
            <v>8.3000000000000007</v>
          </cell>
          <cell r="C31">
            <v>10.43</v>
          </cell>
          <cell r="D31">
            <v>9.3650000000000002</v>
          </cell>
          <cell r="E31">
            <v>10.43</v>
          </cell>
        </row>
        <row r="32">
          <cell r="A32" t="str">
            <v>Urubamba</v>
          </cell>
          <cell r="B32">
            <v>13.3</v>
          </cell>
          <cell r="C32">
            <v>40.299999999999997</v>
          </cell>
          <cell r="D32">
            <v>26.799999999999997</v>
          </cell>
          <cell r="E32">
            <v>40.299999999999997</v>
          </cell>
        </row>
        <row r="33">
          <cell r="D33">
            <v>18.614999999999998</v>
          </cell>
          <cell r="E33">
            <v>25.364999999999998</v>
          </cell>
        </row>
        <row r="35">
          <cell r="A35" t="str">
            <v>Data not Available</v>
          </cell>
        </row>
        <row r="36">
          <cell r="A36" t="str">
            <v>Province</v>
          </cell>
          <cell r="B36" t="str">
            <v>Assumed MAI</v>
          </cell>
        </row>
        <row r="37">
          <cell r="A37" t="str">
            <v>Calca</v>
          </cell>
          <cell r="D37" t="str">
            <v>It is closer to Urubamba</v>
          </cell>
          <cell r="E37">
            <v>40.299999999999997</v>
          </cell>
        </row>
        <row r="38">
          <cell r="A38" t="str">
            <v>Cusco</v>
          </cell>
          <cell r="D38" t="str">
            <v>It is closer to Anta</v>
          </cell>
          <cell r="E38">
            <v>10.43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ilter_list"/>
      <sheetName val="PSKS-KT-HN-1"/>
      <sheetName val="Hoja1"/>
      <sheetName val="Priority List"/>
    </sheetNames>
    <sheetDataSet>
      <sheetData sheetId="0">
        <row r="3">
          <cell r="A3" t="str">
            <v>HONDURAS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ilter_list"/>
      <sheetName val="PSKS-KT-HN-1"/>
      <sheetName val="Hoja1"/>
      <sheetName val="Priority List"/>
    </sheetNames>
    <sheetDataSet>
      <sheetData sheetId="0">
        <row r="3">
          <cell r="A3" t="str">
            <v>HONDURAS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ilter_list"/>
      <sheetName val="BLKT-MX-1"/>
      <sheetName val="Hoja1"/>
    </sheetNames>
    <sheetDataSet>
      <sheetData sheetId="0">
        <row r="3">
          <cell r="A3" t="str">
            <v>MEXICO</v>
          </cell>
        </row>
      </sheetData>
      <sheetData sheetId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ilter_list"/>
      <sheetName val="BLKT-MX-1"/>
      <sheetName val="Hoja1"/>
    </sheetNames>
    <sheetDataSet>
      <sheetData sheetId="0">
        <row r="3">
          <cell r="A3" t="str">
            <v>MEXICO</v>
          </cell>
        </row>
      </sheetData>
      <sheetData sheetId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D7A0-6D8A-4765-8BEB-04A9F96C6D38}">
  <dimension ref="A1:E17"/>
  <sheetViews>
    <sheetView showGridLines="0" tabSelected="1" topLeftCell="B1" zoomScale="80" zoomScaleNormal="80" workbookViewId="0">
      <selection activeCell="C11" sqref="C11:C12"/>
    </sheetView>
  </sheetViews>
  <sheetFormatPr baseColWidth="10" defaultColWidth="0" defaultRowHeight="14.4" customHeight="1" zeroHeight="1" x14ac:dyDescent="0.3"/>
  <cols>
    <col min="1" max="1" width="11.44140625" hidden="1" customWidth="1"/>
    <col min="2" max="2" width="11.44140625" style="1" customWidth="1"/>
    <col min="3" max="3" width="42.33203125" customWidth="1"/>
    <col min="4" max="4" width="102" customWidth="1"/>
    <col min="5" max="5" width="11.44140625" customWidth="1"/>
    <col min="6" max="16384" width="11.44140625" hidden="1"/>
  </cols>
  <sheetData>
    <row r="1" spans="1:5" ht="43.2" customHeight="1" x14ac:dyDescent="0.3">
      <c r="A1" s="1"/>
      <c r="C1" s="1"/>
      <c r="D1" s="1"/>
      <c r="E1" s="1"/>
    </row>
    <row r="2" spans="1:5" ht="81" customHeight="1" x14ac:dyDescent="0.3">
      <c r="C2" s="2"/>
      <c r="D2" s="2"/>
      <c r="E2" s="3"/>
    </row>
    <row r="3" spans="1:5" x14ac:dyDescent="0.3">
      <c r="C3" s="4" t="s">
        <v>0</v>
      </c>
      <c r="D3" s="5" t="s">
        <v>1</v>
      </c>
      <c r="E3" s="3"/>
    </row>
    <row r="4" spans="1:5" x14ac:dyDescent="0.3">
      <c r="C4" s="4" t="s">
        <v>2</v>
      </c>
      <c r="D4" s="5" t="s">
        <v>3</v>
      </c>
      <c r="E4" s="3"/>
    </row>
    <row r="5" spans="1:5" x14ac:dyDescent="0.3">
      <c r="C5" s="4" t="s">
        <v>4</v>
      </c>
      <c r="D5" s="6" t="s">
        <v>5</v>
      </c>
      <c r="E5" s="3"/>
    </row>
    <row r="6" spans="1:5" x14ac:dyDescent="0.3">
      <c r="C6" s="4" t="s">
        <v>6</v>
      </c>
      <c r="D6" s="5" t="s">
        <v>7</v>
      </c>
      <c r="E6" s="3"/>
    </row>
    <row r="7" spans="1:5" x14ac:dyDescent="0.3">
      <c r="C7" s="4" t="s">
        <v>8</v>
      </c>
      <c r="D7" s="5">
        <v>7</v>
      </c>
      <c r="E7" s="3"/>
    </row>
    <row r="8" spans="1:5" x14ac:dyDescent="0.3">
      <c r="C8" s="4" t="s">
        <v>9</v>
      </c>
      <c r="D8" s="7">
        <v>45021</v>
      </c>
      <c r="E8" s="3"/>
    </row>
    <row r="9" spans="1:5" x14ac:dyDescent="0.3">
      <c r="C9" s="126" t="s">
        <v>10</v>
      </c>
      <c r="D9" s="8" t="s">
        <v>829</v>
      </c>
      <c r="E9" s="3"/>
    </row>
    <row r="10" spans="1:5" x14ac:dyDescent="0.3">
      <c r="C10" s="126"/>
      <c r="D10" s="5" t="s">
        <v>830</v>
      </c>
      <c r="E10" s="3"/>
    </row>
    <row r="11" spans="1:5" x14ac:dyDescent="0.3">
      <c r="C11" s="127" t="s">
        <v>11</v>
      </c>
      <c r="D11" s="5" t="s">
        <v>12</v>
      </c>
      <c r="E11" s="3"/>
    </row>
    <row r="12" spans="1:5" x14ac:dyDescent="0.3">
      <c r="C12" s="127"/>
      <c r="D12" s="5" t="s">
        <v>13</v>
      </c>
      <c r="E12" s="3"/>
    </row>
    <row r="13" spans="1:5" x14ac:dyDescent="0.3">
      <c r="C13" s="4" t="s">
        <v>14</v>
      </c>
      <c r="D13" s="5" t="s">
        <v>15</v>
      </c>
      <c r="E13" s="3"/>
    </row>
    <row r="14" spans="1:5" x14ac:dyDescent="0.3">
      <c r="C14" s="127" t="s">
        <v>16</v>
      </c>
      <c r="D14" s="5" t="s">
        <v>17</v>
      </c>
      <c r="E14" s="3"/>
    </row>
    <row r="15" spans="1:5" ht="27.6" x14ac:dyDescent="0.3">
      <c r="C15" s="127"/>
      <c r="D15" s="5" t="s">
        <v>243</v>
      </c>
      <c r="E15" s="3"/>
    </row>
    <row r="16" spans="1:5" x14ac:dyDescent="0.3">
      <c r="B16"/>
      <c r="C16" s="124"/>
      <c r="D16" s="125"/>
      <c r="E16" s="6"/>
    </row>
    <row r="17" spans="3:5" ht="7.2" customHeight="1" x14ac:dyDescent="0.3">
      <c r="C17" s="128"/>
      <c r="D17" s="128"/>
      <c r="E17" s="3"/>
    </row>
  </sheetData>
  <mergeCells count="4">
    <mergeCell ref="C9:C10"/>
    <mergeCell ref="C11:C12"/>
    <mergeCell ref="C14:C15"/>
    <mergeCell ref="C17:D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142A-BB0C-4C15-B183-9E7E65AA5951}">
  <dimension ref="B3:J506"/>
  <sheetViews>
    <sheetView showGridLines="0" topLeftCell="A16" zoomScale="80" zoomScaleNormal="80" workbookViewId="0"/>
  </sheetViews>
  <sheetFormatPr baseColWidth="10" defaultRowHeight="14.4" x14ac:dyDescent="0.3"/>
  <cols>
    <col min="5" max="5" width="18.77734375" customWidth="1"/>
    <col min="6" max="6" width="16.21875" customWidth="1"/>
    <col min="7" max="7" width="20" customWidth="1"/>
    <col min="8" max="8" width="26.5546875" customWidth="1"/>
    <col min="9" max="9" width="14.6640625" customWidth="1"/>
    <col min="10" max="10" width="18.33203125" customWidth="1"/>
  </cols>
  <sheetData>
    <row r="3" spans="2:10" ht="69" x14ac:dyDescent="0.3">
      <c r="B3" s="9" t="s">
        <v>18</v>
      </c>
      <c r="C3" s="9" t="s">
        <v>26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19</v>
      </c>
      <c r="I3" s="10" t="s">
        <v>24</v>
      </c>
      <c r="J3" s="9" t="s">
        <v>25</v>
      </c>
    </row>
    <row r="4" spans="2:10" x14ac:dyDescent="0.3">
      <c r="B4" s="34">
        <v>1</v>
      </c>
      <c r="C4" s="35" t="s">
        <v>12</v>
      </c>
      <c r="D4" s="29" t="s">
        <v>244</v>
      </c>
      <c r="E4" s="29" t="s">
        <v>245</v>
      </c>
      <c r="F4" s="29" t="s">
        <v>246</v>
      </c>
      <c r="G4" s="30" t="s">
        <v>247</v>
      </c>
      <c r="H4" s="29" t="s">
        <v>248</v>
      </c>
      <c r="I4" s="31">
        <v>14.7</v>
      </c>
      <c r="J4" s="32">
        <v>43136</v>
      </c>
    </row>
    <row r="5" spans="2:10" x14ac:dyDescent="0.3">
      <c r="B5" s="34">
        <v>2</v>
      </c>
      <c r="C5" s="35" t="s">
        <v>12</v>
      </c>
      <c r="D5" s="29" t="s">
        <v>244</v>
      </c>
      <c r="E5" s="29" t="s">
        <v>249</v>
      </c>
      <c r="F5" s="29" t="s">
        <v>250</v>
      </c>
      <c r="G5" s="30" t="s">
        <v>251</v>
      </c>
      <c r="H5" s="29" t="s">
        <v>252</v>
      </c>
      <c r="I5" s="31">
        <v>5.41</v>
      </c>
      <c r="J5" s="32">
        <v>43136</v>
      </c>
    </row>
    <row r="6" spans="2:10" x14ac:dyDescent="0.3">
      <c r="B6" s="34">
        <v>3</v>
      </c>
      <c r="C6" s="35" t="s">
        <v>12</v>
      </c>
      <c r="D6" s="29" t="s">
        <v>244</v>
      </c>
      <c r="E6" s="29" t="s">
        <v>245</v>
      </c>
      <c r="F6" s="29" t="s">
        <v>246</v>
      </c>
      <c r="G6" s="30" t="s">
        <v>247</v>
      </c>
      <c r="H6" s="29" t="s">
        <v>253</v>
      </c>
      <c r="I6" s="31">
        <v>27.8</v>
      </c>
      <c r="J6" s="32">
        <v>43136</v>
      </c>
    </row>
    <row r="7" spans="2:10" x14ac:dyDescent="0.3">
      <c r="B7" s="34">
        <v>4</v>
      </c>
      <c r="C7" s="35" t="s">
        <v>12</v>
      </c>
      <c r="D7" s="29" t="s">
        <v>244</v>
      </c>
      <c r="E7" s="29" t="s">
        <v>254</v>
      </c>
      <c r="F7" s="29" t="s">
        <v>255</v>
      </c>
      <c r="G7" s="30" t="s">
        <v>256</v>
      </c>
      <c r="H7" s="29" t="s">
        <v>257</v>
      </c>
      <c r="I7" s="31">
        <v>39.49</v>
      </c>
      <c r="J7" s="32">
        <v>43136</v>
      </c>
    </row>
    <row r="8" spans="2:10" x14ac:dyDescent="0.3">
      <c r="B8" s="34">
        <v>5</v>
      </c>
      <c r="C8" s="35" t="s">
        <v>12</v>
      </c>
      <c r="D8" s="29" t="s">
        <v>244</v>
      </c>
      <c r="E8" s="29" t="s">
        <v>249</v>
      </c>
      <c r="F8" s="29" t="s">
        <v>258</v>
      </c>
      <c r="G8" s="30" t="s">
        <v>259</v>
      </c>
      <c r="H8" s="29" t="s">
        <v>260</v>
      </c>
      <c r="I8" s="31">
        <v>21.6</v>
      </c>
      <c r="J8" s="32">
        <v>43136</v>
      </c>
    </row>
    <row r="9" spans="2:10" x14ac:dyDescent="0.3">
      <c r="B9" s="34">
        <v>6</v>
      </c>
      <c r="C9" s="35" t="s">
        <v>12</v>
      </c>
      <c r="D9" s="29" t="s">
        <v>244</v>
      </c>
      <c r="E9" s="29" t="s">
        <v>249</v>
      </c>
      <c r="F9" s="29" t="s">
        <v>250</v>
      </c>
      <c r="G9" s="30" t="s">
        <v>251</v>
      </c>
      <c r="H9" s="29" t="s">
        <v>261</v>
      </c>
      <c r="I9" s="31">
        <v>16.89</v>
      </c>
      <c r="J9" s="32">
        <v>43136</v>
      </c>
    </row>
    <row r="10" spans="2:10" x14ac:dyDescent="0.3">
      <c r="B10" s="34">
        <v>7</v>
      </c>
      <c r="C10" s="35" t="s">
        <v>12</v>
      </c>
      <c r="D10" s="29" t="s">
        <v>244</v>
      </c>
      <c r="E10" s="29" t="s">
        <v>254</v>
      </c>
      <c r="F10" s="29" t="s">
        <v>255</v>
      </c>
      <c r="G10" s="30" t="s">
        <v>256</v>
      </c>
      <c r="H10" s="29" t="s">
        <v>262</v>
      </c>
      <c r="I10" s="31">
        <v>17.78</v>
      </c>
      <c r="J10" s="32">
        <v>43136</v>
      </c>
    </row>
    <row r="11" spans="2:10" x14ac:dyDescent="0.3">
      <c r="B11" s="34">
        <v>8</v>
      </c>
      <c r="C11" s="35" t="s">
        <v>12</v>
      </c>
      <c r="D11" s="29" t="s">
        <v>244</v>
      </c>
      <c r="E11" s="29" t="s">
        <v>245</v>
      </c>
      <c r="F11" s="29" t="s">
        <v>246</v>
      </c>
      <c r="G11" s="30" t="s">
        <v>247</v>
      </c>
      <c r="H11" s="29" t="s">
        <v>263</v>
      </c>
      <c r="I11" s="31">
        <v>22.9</v>
      </c>
      <c r="J11" s="32">
        <v>43136</v>
      </c>
    </row>
    <row r="12" spans="2:10" x14ac:dyDescent="0.3">
      <c r="B12" s="34">
        <v>9</v>
      </c>
      <c r="C12" s="35" t="s">
        <v>12</v>
      </c>
      <c r="D12" s="29" t="s">
        <v>244</v>
      </c>
      <c r="E12" s="29" t="s">
        <v>254</v>
      </c>
      <c r="F12" s="29" t="s">
        <v>255</v>
      </c>
      <c r="G12" s="30" t="s">
        <v>256</v>
      </c>
      <c r="H12" s="29" t="s">
        <v>264</v>
      </c>
      <c r="I12" s="31">
        <v>20.64</v>
      </c>
      <c r="J12" s="32">
        <v>43136</v>
      </c>
    </row>
    <row r="13" spans="2:10" x14ac:dyDescent="0.3">
      <c r="B13" s="34">
        <v>10</v>
      </c>
      <c r="C13" s="35" t="s">
        <v>12</v>
      </c>
      <c r="D13" s="29" t="s">
        <v>244</v>
      </c>
      <c r="E13" s="29" t="s">
        <v>254</v>
      </c>
      <c r="F13" s="29" t="s">
        <v>255</v>
      </c>
      <c r="G13" s="30" t="s">
        <v>256</v>
      </c>
      <c r="H13" s="29" t="s">
        <v>265</v>
      </c>
      <c r="I13" s="31">
        <v>20.6</v>
      </c>
      <c r="J13" s="32">
        <v>43136</v>
      </c>
    </row>
    <row r="14" spans="2:10" x14ac:dyDescent="0.3">
      <c r="B14" s="34">
        <v>11</v>
      </c>
      <c r="C14" s="35" t="s">
        <v>12</v>
      </c>
      <c r="D14" s="29" t="s">
        <v>244</v>
      </c>
      <c r="E14" s="29" t="s">
        <v>249</v>
      </c>
      <c r="F14" s="29" t="s">
        <v>258</v>
      </c>
      <c r="G14" s="30" t="s">
        <v>259</v>
      </c>
      <c r="H14" s="29" t="s">
        <v>266</v>
      </c>
      <c r="I14" s="31">
        <v>15</v>
      </c>
      <c r="J14" s="32">
        <v>43136</v>
      </c>
    </row>
    <row r="15" spans="2:10" x14ac:dyDescent="0.3">
      <c r="B15" s="34">
        <v>12</v>
      </c>
      <c r="C15" s="35" t="s">
        <v>12</v>
      </c>
      <c r="D15" s="29" t="s">
        <v>244</v>
      </c>
      <c r="E15" s="29" t="s">
        <v>249</v>
      </c>
      <c r="F15" s="29" t="s">
        <v>250</v>
      </c>
      <c r="G15" s="30" t="s">
        <v>251</v>
      </c>
      <c r="H15" s="29" t="s">
        <v>267</v>
      </c>
      <c r="I15" s="31">
        <v>17.7</v>
      </c>
      <c r="J15" s="32">
        <v>43136</v>
      </c>
    </row>
    <row r="16" spans="2:10" x14ac:dyDescent="0.3">
      <c r="B16" s="34">
        <v>13</v>
      </c>
      <c r="C16" s="35" t="s">
        <v>12</v>
      </c>
      <c r="D16" s="29" t="s">
        <v>244</v>
      </c>
      <c r="E16" s="29" t="s">
        <v>254</v>
      </c>
      <c r="F16" s="29" t="s">
        <v>255</v>
      </c>
      <c r="G16" s="30" t="s">
        <v>256</v>
      </c>
      <c r="H16" s="29" t="s">
        <v>268</v>
      </c>
      <c r="I16" s="31">
        <v>13.68</v>
      </c>
      <c r="J16" s="32">
        <v>43136</v>
      </c>
    </row>
    <row r="17" spans="2:10" x14ac:dyDescent="0.3">
      <c r="B17" s="34">
        <v>14</v>
      </c>
      <c r="C17" s="35" t="s">
        <v>12</v>
      </c>
      <c r="D17" s="29" t="s">
        <v>244</v>
      </c>
      <c r="E17" s="29" t="s">
        <v>249</v>
      </c>
      <c r="F17" s="29" t="s">
        <v>250</v>
      </c>
      <c r="G17" s="30" t="s">
        <v>251</v>
      </c>
      <c r="H17" s="29" t="s">
        <v>269</v>
      </c>
      <c r="I17" s="31">
        <v>11.74</v>
      </c>
      <c r="J17" s="32">
        <v>43136</v>
      </c>
    </row>
    <row r="18" spans="2:10" x14ac:dyDescent="0.3">
      <c r="B18" s="34">
        <v>15</v>
      </c>
      <c r="C18" s="35" t="s">
        <v>12</v>
      </c>
      <c r="D18" s="29" t="s">
        <v>244</v>
      </c>
      <c r="E18" s="29" t="s">
        <v>254</v>
      </c>
      <c r="F18" s="29" t="s">
        <v>255</v>
      </c>
      <c r="G18" s="30" t="s">
        <v>256</v>
      </c>
      <c r="H18" s="29" t="s">
        <v>270</v>
      </c>
      <c r="I18" s="31">
        <v>10.74</v>
      </c>
      <c r="J18" s="32">
        <v>43136</v>
      </c>
    </row>
    <row r="19" spans="2:10" x14ac:dyDescent="0.3">
      <c r="B19" s="34">
        <v>16</v>
      </c>
      <c r="C19" s="35" t="s">
        <v>12</v>
      </c>
      <c r="D19" s="29" t="s">
        <v>244</v>
      </c>
      <c r="E19" s="29" t="s">
        <v>245</v>
      </c>
      <c r="F19" s="29" t="s">
        <v>246</v>
      </c>
      <c r="G19" s="30" t="s">
        <v>247</v>
      </c>
      <c r="H19" s="29" t="s">
        <v>271</v>
      </c>
      <c r="I19" s="31">
        <v>31.2</v>
      </c>
      <c r="J19" s="32">
        <v>43136</v>
      </c>
    </row>
    <row r="20" spans="2:10" x14ac:dyDescent="0.3">
      <c r="B20" s="34">
        <v>17</v>
      </c>
      <c r="C20" s="35" t="s">
        <v>12</v>
      </c>
      <c r="D20" s="29" t="s">
        <v>244</v>
      </c>
      <c r="E20" s="29" t="s">
        <v>254</v>
      </c>
      <c r="F20" s="29" t="s">
        <v>255</v>
      </c>
      <c r="G20" s="30" t="s">
        <v>256</v>
      </c>
      <c r="H20" s="29" t="s">
        <v>272</v>
      </c>
      <c r="I20" s="31">
        <v>27.31</v>
      </c>
      <c r="J20" s="32">
        <v>43136</v>
      </c>
    </row>
    <row r="21" spans="2:10" x14ac:dyDescent="0.3">
      <c r="B21" s="34">
        <v>18</v>
      </c>
      <c r="C21" s="35" t="s">
        <v>12</v>
      </c>
      <c r="D21" s="29" t="s">
        <v>244</v>
      </c>
      <c r="E21" s="29" t="s">
        <v>254</v>
      </c>
      <c r="F21" s="29" t="s">
        <v>255</v>
      </c>
      <c r="G21" s="30" t="s">
        <v>256</v>
      </c>
      <c r="H21" s="29" t="s">
        <v>273</v>
      </c>
      <c r="I21" s="31">
        <v>24.2</v>
      </c>
      <c r="J21" s="32">
        <v>43136</v>
      </c>
    </row>
    <row r="22" spans="2:10" x14ac:dyDescent="0.3">
      <c r="B22" s="34">
        <v>19</v>
      </c>
      <c r="C22" s="35" t="s">
        <v>12</v>
      </c>
      <c r="D22" s="29" t="s">
        <v>244</v>
      </c>
      <c r="E22" s="29" t="s">
        <v>249</v>
      </c>
      <c r="F22" s="29" t="s">
        <v>250</v>
      </c>
      <c r="G22" s="30" t="s">
        <v>251</v>
      </c>
      <c r="H22" s="29" t="s">
        <v>274</v>
      </c>
      <c r="I22" s="31">
        <v>30.7</v>
      </c>
      <c r="J22" s="32">
        <v>43136</v>
      </c>
    </row>
    <row r="23" spans="2:10" x14ac:dyDescent="0.3">
      <c r="B23" s="34">
        <v>20</v>
      </c>
      <c r="C23" s="35" t="s">
        <v>12</v>
      </c>
      <c r="D23" s="29" t="s">
        <v>244</v>
      </c>
      <c r="E23" s="29" t="s">
        <v>245</v>
      </c>
      <c r="F23" s="29" t="s">
        <v>246</v>
      </c>
      <c r="G23" s="30" t="s">
        <v>247</v>
      </c>
      <c r="H23" s="29" t="s">
        <v>275</v>
      </c>
      <c r="I23" s="31">
        <v>18.2</v>
      </c>
      <c r="J23" s="32">
        <v>43136</v>
      </c>
    </row>
    <row r="24" spans="2:10" x14ac:dyDescent="0.3">
      <c r="B24" s="34">
        <v>21</v>
      </c>
      <c r="C24" s="35" t="s">
        <v>12</v>
      </c>
      <c r="D24" s="29" t="s">
        <v>244</v>
      </c>
      <c r="E24" s="29" t="s">
        <v>249</v>
      </c>
      <c r="F24" s="29" t="s">
        <v>258</v>
      </c>
      <c r="G24" s="30" t="s">
        <v>259</v>
      </c>
      <c r="H24" s="29" t="s">
        <v>276</v>
      </c>
      <c r="I24" s="31">
        <v>20</v>
      </c>
      <c r="J24" s="32">
        <v>43136</v>
      </c>
    </row>
    <row r="25" spans="2:10" x14ac:dyDescent="0.3">
      <c r="B25" s="34">
        <v>22</v>
      </c>
      <c r="C25" s="35" t="s">
        <v>12</v>
      </c>
      <c r="D25" s="29" t="s">
        <v>244</v>
      </c>
      <c r="E25" s="29" t="s">
        <v>249</v>
      </c>
      <c r="F25" s="29" t="s">
        <v>258</v>
      </c>
      <c r="G25" s="30" t="s">
        <v>259</v>
      </c>
      <c r="H25" s="29" t="s">
        <v>277</v>
      </c>
      <c r="I25" s="31">
        <v>21.83</v>
      </c>
      <c r="J25" s="32">
        <v>43136</v>
      </c>
    </row>
    <row r="26" spans="2:10" x14ac:dyDescent="0.3">
      <c r="B26" s="34">
        <v>23</v>
      </c>
      <c r="C26" s="35" t="s">
        <v>12</v>
      </c>
      <c r="D26" s="29" t="s">
        <v>244</v>
      </c>
      <c r="E26" s="29" t="s">
        <v>249</v>
      </c>
      <c r="F26" s="29" t="s">
        <v>250</v>
      </c>
      <c r="G26" s="30" t="s">
        <v>251</v>
      </c>
      <c r="H26" s="29" t="s">
        <v>278</v>
      </c>
      <c r="I26" s="31">
        <v>23.07</v>
      </c>
      <c r="J26" s="32">
        <v>43136</v>
      </c>
    </row>
    <row r="27" spans="2:10" x14ac:dyDescent="0.3">
      <c r="B27" s="34">
        <v>24</v>
      </c>
      <c r="C27" s="35" t="s">
        <v>12</v>
      </c>
      <c r="D27" s="29" t="s">
        <v>244</v>
      </c>
      <c r="E27" s="29" t="s">
        <v>245</v>
      </c>
      <c r="F27" s="29" t="s">
        <v>246</v>
      </c>
      <c r="G27" s="30" t="s">
        <v>247</v>
      </c>
      <c r="H27" s="29" t="s">
        <v>279</v>
      </c>
      <c r="I27" s="31">
        <v>13.9</v>
      </c>
      <c r="J27" s="32">
        <v>43136</v>
      </c>
    </row>
    <row r="28" spans="2:10" x14ac:dyDescent="0.3">
      <c r="B28" s="34">
        <v>25</v>
      </c>
      <c r="C28" s="35" t="s">
        <v>12</v>
      </c>
      <c r="D28" s="29" t="s">
        <v>244</v>
      </c>
      <c r="E28" s="29" t="s">
        <v>249</v>
      </c>
      <c r="F28" s="29" t="s">
        <v>250</v>
      </c>
      <c r="G28" s="30" t="s">
        <v>251</v>
      </c>
      <c r="H28" s="29" t="s">
        <v>280</v>
      </c>
      <c r="I28" s="31">
        <v>8.7200000000000006</v>
      </c>
      <c r="J28" s="32">
        <v>43136</v>
      </c>
    </row>
    <row r="29" spans="2:10" x14ac:dyDescent="0.3">
      <c r="B29" s="34">
        <v>26</v>
      </c>
      <c r="C29" s="35" t="s">
        <v>12</v>
      </c>
      <c r="D29" s="29" t="s">
        <v>244</v>
      </c>
      <c r="E29" s="29" t="s">
        <v>245</v>
      </c>
      <c r="F29" s="29" t="s">
        <v>246</v>
      </c>
      <c r="G29" s="30" t="s">
        <v>247</v>
      </c>
      <c r="H29" s="29" t="s">
        <v>281</v>
      </c>
      <c r="I29" s="31">
        <v>11</v>
      </c>
      <c r="J29" s="32">
        <v>43136</v>
      </c>
    </row>
    <row r="30" spans="2:10" x14ac:dyDescent="0.3">
      <c r="B30" s="34">
        <v>27</v>
      </c>
      <c r="C30" s="35" t="s">
        <v>12</v>
      </c>
      <c r="D30" s="29" t="s">
        <v>244</v>
      </c>
      <c r="E30" s="29" t="s">
        <v>245</v>
      </c>
      <c r="F30" s="29" t="s">
        <v>246</v>
      </c>
      <c r="G30" s="30" t="s">
        <v>247</v>
      </c>
      <c r="H30" s="29" t="s">
        <v>282</v>
      </c>
      <c r="I30" s="31">
        <v>13</v>
      </c>
      <c r="J30" s="32">
        <v>43136</v>
      </c>
    </row>
    <row r="31" spans="2:10" x14ac:dyDescent="0.3">
      <c r="B31" s="34">
        <v>28</v>
      </c>
      <c r="C31" s="35" t="s">
        <v>12</v>
      </c>
      <c r="D31" s="29" t="s">
        <v>244</v>
      </c>
      <c r="E31" s="29" t="s">
        <v>249</v>
      </c>
      <c r="F31" s="29" t="s">
        <v>250</v>
      </c>
      <c r="G31" s="30" t="s">
        <v>251</v>
      </c>
      <c r="H31" s="29" t="s">
        <v>283</v>
      </c>
      <c r="I31" s="31">
        <v>14.7</v>
      </c>
      <c r="J31" s="32">
        <v>43136</v>
      </c>
    </row>
    <row r="32" spans="2:10" x14ac:dyDescent="0.3">
      <c r="B32" s="34">
        <v>29</v>
      </c>
      <c r="C32" s="35" t="s">
        <v>12</v>
      </c>
      <c r="D32" s="29" t="s">
        <v>244</v>
      </c>
      <c r="E32" s="29" t="s">
        <v>249</v>
      </c>
      <c r="F32" s="29" t="s">
        <v>258</v>
      </c>
      <c r="G32" s="30" t="s">
        <v>259</v>
      </c>
      <c r="H32" s="29" t="s">
        <v>284</v>
      </c>
      <c r="I32" s="31">
        <v>15.3</v>
      </c>
      <c r="J32" s="32">
        <v>43136</v>
      </c>
    </row>
    <row r="33" spans="2:10" x14ac:dyDescent="0.3">
      <c r="B33" s="34">
        <v>30</v>
      </c>
      <c r="C33" s="35" t="s">
        <v>12</v>
      </c>
      <c r="D33" s="29" t="s">
        <v>244</v>
      </c>
      <c r="E33" s="29" t="s">
        <v>249</v>
      </c>
      <c r="F33" s="29" t="s">
        <v>258</v>
      </c>
      <c r="G33" s="30" t="s">
        <v>259</v>
      </c>
      <c r="H33" s="29" t="s">
        <v>285</v>
      </c>
      <c r="I33" s="31">
        <v>18.5</v>
      </c>
      <c r="J33" s="32">
        <v>43136</v>
      </c>
    </row>
    <row r="34" spans="2:10" x14ac:dyDescent="0.3">
      <c r="B34" s="34">
        <v>31</v>
      </c>
      <c r="C34" s="35" t="s">
        <v>12</v>
      </c>
      <c r="D34" s="29" t="s">
        <v>244</v>
      </c>
      <c r="E34" s="29" t="s">
        <v>249</v>
      </c>
      <c r="F34" s="29" t="s">
        <v>258</v>
      </c>
      <c r="G34" s="30" t="s">
        <v>259</v>
      </c>
      <c r="H34" s="29" t="s">
        <v>286</v>
      </c>
      <c r="I34" s="31">
        <v>21.2</v>
      </c>
      <c r="J34" s="32">
        <v>43136</v>
      </c>
    </row>
    <row r="35" spans="2:10" x14ac:dyDescent="0.3">
      <c r="B35" s="34">
        <v>32</v>
      </c>
      <c r="C35" s="35" t="s">
        <v>12</v>
      </c>
      <c r="D35" s="29" t="s">
        <v>244</v>
      </c>
      <c r="E35" s="29" t="s">
        <v>249</v>
      </c>
      <c r="F35" s="29" t="s">
        <v>258</v>
      </c>
      <c r="G35" s="30" t="s">
        <v>259</v>
      </c>
      <c r="H35" s="29" t="s">
        <v>287</v>
      </c>
      <c r="I35" s="31">
        <v>20.2</v>
      </c>
      <c r="J35" s="32">
        <v>43136</v>
      </c>
    </row>
    <row r="36" spans="2:10" x14ac:dyDescent="0.3">
      <c r="B36" s="34">
        <v>33</v>
      </c>
      <c r="C36" s="35" t="s">
        <v>12</v>
      </c>
      <c r="D36" s="29" t="s">
        <v>288</v>
      </c>
      <c r="E36" s="29" t="s">
        <v>289</v>
      </c>
      <c r="F36" s="29" t="s">
        <v>290</v>
      </c>
      <c r="G36" s="30" t="s">
        <v>291</v>
      </c>
      <c r="H36" s="29" t="s">
        <v>292</v>
      </c>
      <c r="I36" s="31">
        <v>12.6</v>
      </c>
      <c r="J36" s="32">
        <v>43164</v>
      </c>
    </row>
    <row r="37" spans="2:10" x14ac:dyDescent="0.3">
      <c r="B37" s="34">
        <v>34</v>
      </c>
      <c r="C37" s="35" t="s">
        <v>12</v>
      </c>
      <c r="D37" s="29" t="s">
        <v>288</v>
      </c>
      <c r="E37" s="29" t="s">
        <v>289</v>
      </c>
      <c r="F37" s="29" t="s">
        <v>290</v>
      </c>
      <c r="G37" s="30" t="s">
        <v>291</v>
      </c>
      <c r="H37" s="29" t="s">
        <v>293</v>
      </c>
      <c r="I37" s="31">
        <v>21.3</v>
      </c>
      <c r="J37" s="32">
        <v>43164</v>
      </c>
    </row>
    <row r="38" spans="2:10" x14ac:dyDescent="0.3">
      <c r="B38" s="34">
        <v>35</v>
      </c>
      <c r="C38" s="35" t="s">
        <v>12</v>
      </c>
      <c r="D38" s="29" t="s">
        <v>288</v>
      </c>
      <c r="E38" s="29" t="s">
        <v>289</v>
      </c>
      <c r="F38" s="29" t="s">
        <v>290</v>
      </c>
      <c r="G38" s="30" t="s">
        <v>291</v>
      </c>
      <c r="H38" s="29" t="s">
        <v>294</v>
      </c>
      <c r="I38" s="31">
        <v>11.1</v>
      </c>
      <c r="J38" s="32">
        <v>43164</v>
      </c>
    </row>
    <row r="39" spans="2:10" x14ac:dyDescent="0.3">
      <c r="B39" s="34">
        <v>36</v>
      </c>
      <c r="C39" s="35" t="s">
        <v>12</v>
      </c>
      <c r="D39" s="29" t="s">
        <v>288</v>
      </c>
      <c r="E39" s="29" t="s">
        <v>289</v>
      </c>
      <c r="F39" s="29" t="s">
        <v>290</v>
      </c>
      <c r="G39" s="30" t="s">
        <v>291</v>
      </c>
      <c r="H39" s="29" t="s">
        <v>295</v>
      </c>
      <c r="I39" s="31">
        <v>12.2</v>
      </c>
      <c r="J39" s="32">
        <v>43164</v>
      </c>
    </row>
    <row r="40" spans="2:10" x14ac:dyDescent="0.3">
      <c r="B40" s="34">
        <v>37</v>
      </c>
      <c r="C40" s="35" t="s">
        <v>12</v>
      </c>
      <c r="D40" s="29" t="s">
        <v>288</v>
      </c>
      <c r="E40" s="29" t="s">
        <v>289</v>
      </c>
      <c r="F40" s="29" t="s">
        <v>290</v>
      </c>
      <c r="G40" s="30" t="s">
        <v>291</v>
      </c>
      <c r="H40" s="29" t="s">
        <v>296</v>
      </c>
      <c r="I40" s="31">
        <v>16.3</v>
      </c>
      <c r="J40" s="32">
        <v>43164</v>
      </c>
    </row>
    <row r="41" spans="2:10" x14ac:dyDescent="0.3">
      <c r="B41" s="34">
        <v>38</v>
      </c>
      <c r="C41" s="35" t="s">
        <v>12</v>
      </c>
      <c r="D41" s="29" t="s">
        <v>288</v>
      </c>
      <c r="E41" s="29" t="s">
        <v>289</v>
      </c>
      <c r="F41" s="29" t="s">
        <v>290</v>
      </c>
      <c r="G41" s="30" t="s">
        <v>291</v>
      </c>
      <c r="H41" s="29" t="s">
        <v>297</v>
      </c>
      <c r="I41" s="31">
        <v>16.600000000000001</v>
      </c>
      <c r="J41" s="32">
        <v>43164</v>
      </c>
    </row>
    <row r="42" spans="2:10" x14ac:dyDescent="0.3">
      <c r="B42" s="34">
        <v>39</v>
      </c>
      <c r="C42" s="35" t="s">
        <v>12</v>
      </c>
      <c r="D42" s="29" t="s">
        <v>288</v>
      </c>
      <c r="E42" s="29" t="s">
        <v>289</v>
      </c>
      <c r="F42" s="29" t="s">
        <v>290</v>
      </c>
      <c r="G42" s="30" t="s">
        <v>291</v>
      </c>
      <c r="H42" s="29" t="s">
        <v>298</v>
      </c>
      <c r="I42" s="31">
        <v>17.2</v>
      </c>
      <c r="J42" s="32">
        <v>43164</v>
      </c>
    </row>
    <row r="43" spans="2:10" x14ac:dyDescent="0.3">
      <c r="B43" s="34">
        <v>40</v>
      </c>
      <c r="C43" s="35" t="s">
        <v>12</v>
      </c>
      <c r="D43" s="29" t="s">
        <v>288</v>
      </c>
      <c r="E43" s="29" t="s">
        <v>289</v>
      </c>
      <c r="F43" s="29" t="s">
        <v>290</v>
      </c>
      <c r="G43" s="30" t="s">
        <v>291</v>
      </c>
      <c r="H43" s="29" t="s">
        <v>299</v>
      </c>
      <c r="I43" s="31">
        <v>21.1</v>
      </c>
      <c r="J43" s="32">
        <v>43164</v>
      </c>
    </row>
    <row r="44" spans="2:10" x14ac:dyDescent="0.3">
      <c r="B44" s="34">
        <v>41</v>
      </c>
      <c r="C44" s="35" t="s">
        <v>12</v>
      </c>
      <c r="D44" s="29" t="s">
        <v>288</v>
      </c>
      <c r="E44" s="29" t="s">
        <v>289</v>
      </c>
      <c r="F44" s="29" t="s">
        <v>290</v>
      </c>
      <c r="G44" s="30" t="s">
        <v>291</v>
      </c>
      <c r="H44" s="29" t="s">
        <v>300</v>
      </c>
      <c r="I44" s="31">
        <v>26</v>
      </c>
      <c r="J44" s="32">
        <v>43164</v>
      </c>
    </row>
    <row r="45" spans="2:10" x14ac:dyDescent="0.3">
      <c r="B45" s="34">
        <v>42</v>
      </c>
      <c r="C45" s="35" t="s">
        <v>12</v>
      </c>
      <c r="D45" s="29" t="s">
        <v>288</v>
      </c>
      <c r="E45" s="29" t="s">
        <v>289</v>
      </c>
      <c r="F45" s="29" t="s">
        <v>290</v>
      </c>
      <c r="G45" s="30" t="s">
        <v>291</v>
      </c>
      <c r="H45" s="29" t="s">
        <v>301</v>
      </c>
      <c r="I45" s="31">
        <v>6.5</v>
      </c>
      <c r="J45" s="32">
        <v>43164</v>
      </c>
    </row>
    <row r="46" spans="2:10" x14ac:dyDescent="0.3">
      <c r="B46" s="34">
        <v>43</v>
      </c>
      <c r="C46" s="35" t="s">
        <v>12</v>
      </c>
      <c r="D46" s="29" t="s">
        <v>288</v>
      </c>
      <c r="E46" s="29" t="s">
        <v>289</v>
      </c>
      <c r="F46" s="29" t="s">
        <v>290</v>
      </c>
      <c r="G46" s="30" t="s">
        <v>291</v>
      </c>
      <c r="H46" s="29" t="s">
        <v>302</v>
      </c>
      <c r="I46" s="31">
        <v>15.5</v>
      </c>
      <c r="J46" s="32">
        <v>43164</v>
      </c>
    </row>
    <row r="47" spans="2:10" x14ac:dyDescent="0.3">
      <c r="B47" s="34">
        <v>44</v>
      </c>
      <c r="C47" s="35" t="s">
        <v>12</v>
      </c>
      <c r="D47" s="29" t="s">
        <v>288</v>
      </c>
      <c r="E47" s="29" t="s">
        <v>289</v>
      </c>
      <c r="F47" s="29" t="s">
        <v>290</v>
      </c>
      <c r="G47" s="30" t="s">
        <v>291</v>
      </c>
      <c r="H47" s="29" t="s">
        <v>303</v>
      </c>
      <c r="I47" s="31">
        <v>17</v>
      </c>
      <c r="J47" s="32">
        <v>43164</v>
      </c>
    </row>
    <row r="48" spans="2:10" x14ac:dyDescent="0.3">
      <c r="B48" s="34">
        <v>45</v>
      </c>
      <c r="C48" s="35" t="s">
        <v>12</v>
      </c>
      <c r="D48" s="29" t="s">
        <v>288</v>
      </c>
      <c r="E48" s="29" t="s">
        <v>289</v>
      </c>
      <c r="F48" s="29" t="s">
        <v>290</v>
      </c>
      <c r="G48" s="30" t="s">
        <v>291</v>
      </c>
      <c r="H48" s="29" t="s">
        <v>304</v>
      </c>
      <c r="I48" s="31">
        <v>11.8</v>
      </c>
      <c r="J48" s="32">
        <v>43164</v>
      </c>
    </row>
    <row r="49" spans="2:10" x14ac:dyDescent="0.3">
      <c r="B49" s="34">
        <v>46</v>
      </c>
      <c r="C49" s="35" t="s">
        <v>12</v>
      </c>
      <c r="D49" s="29" t="s">
        <v>288</v>
      </c>
      <c r="E49" s="29" t="s">
        <v>289</v>
      </c>
      <c r="F49" s="29" t="s">
        <v>290</v>
      </c>
      <c r="G49" s="30" t="s">
        <v>291</v>
      </c>
      <c r="H49" s="29" t="s">
        <v>305</v>
      </c>
      <c r="I49" s="31">
        <v>11.3</v>
      </c>
      <c r="J49" s="32">
        <v>43164</v>
      </c>
    </row>
    <row r="50" spans="2:10" x14ac:dyDescent="0.3">
      <c r="B50" s="34">
        <v>47</v>
      </c>
      <c r="C50" s="35" t="s">
        <v>12</v>
      </c>
      <c r="D50" s="29" t="s">
        <v>288</v>
      </c>
      <c r="E50" s="29" t="s">
        <v>289</v>
      </c>
      <c r="F50" s="29" t="s">
        <v>290</v>
      </c>
      <c r="G50" s="30" t="s">
        <v>291</v>
      </c>
      <c r="H50" s="29" t="s">
        <v>306</v>
      </c>
      <c r="I50" s="31">
        <v>12.2</v>
      </c>
      <c r="J50" s="32">
        <v>43164</v>
      </c>
    </row>
    <row r="51" spans="2:10" x14ac:dyDescent="0.3">
      <c r="B51" s="34">
        <v>48</v>
      </c>
      <c r="C51" s="35" t="s">
        <v>12</v>
      </c>
      <c r="D51" s="29" t="s">
        <v>288</v>
      </c>
      <c r="E51" s="29" t="s">
        <v>289</v>
      </c>
      <c r="F51" s="29" t="s">
        <v>290</v>
      </c>
      <c r="G51" s="30" t="s">
        <v>291</v>
      </c>
      <c r="H51" s="29" t="s">
        <v>307</v>
      </c>
      <c r="I51" s="31">
        <v>27.3</v>
      </c>
      <c r="J51" s="32">
        <v>43164</v>
      </c>
    </row>
    <row r="52" spans="2:10" x14ac:dyDescent="0.3">
      <c r="B52" s="34">
        <v>49</v>
      </c>
      <c r="C52" s="35" t="s">
        <v>12</v>
      </c>
      <c r="D52" s="29" t="s">
        <v>288</v>
      </c>
      <c r="E52" s="29" t="s">
        <v>289</v>
      </c>
      <c r="F52" s="29" t="s">
        <v>290</v>
      </c>
      <c r="G52" s="30" t="s">
        <v>291</v>
      </c>
      <c r="H52" s="29" t="s">
        <v>308</v>
      </c>
      <c r="I52" s="31">
        <v>22.3</v>
      </c>
      <c r="J52" s="32">
        <v>43164</v>
      </c>
    </row>
    <row r="53" spans="2:10" x14ac:dyDescent="0.3">
      <c r="B53" s="34">
        <v>50</v>
      </c>
      <c r="C53" s="35" t="s">
        <v>12</v>
      </c>
      <c r="D53" s="29" t="s">
        <v>288</v>
      </c>
      <c r="E53" s="29" t="s">
        <v>289</v>
      </c>
      <c r="F53" s="29" t="s">
        <v>290</v>
      </c>
      <c r="G53" s="30" t="s">
        <v>291</v>
      </c>
      <c r="H53" s="29" t="s">
        <v>309</v>
      </c>
      <c r="I53" s="31">
        <v>22.8</v>
      </c>
      <c r="J53" s="32">
        <v>43164</v>
      </c>
    </row>
    <row r="54" spans="2:10" x14ac:dyDescent="0.3">
      <c r="B54" s="34">
        <v>51</v>
      </c>
      <c r="C54" s="35" t="s">
        <v>12</v>
      </c>
      <c r="D54" s="29" t="s">
        <v>288</v>
      </c>
      <c r="E54" s="29" t="s">
        <v>289</v>
      </c>
      <c r="F54" s="29" t="s">
        <v>290</v>
      </c>
      <c r="G54" s="30" t="s">
        <v>291</v>
      </c>
      <c r="H54" s="29" t="s">
        <v>310</v>
      </c>
      <c r="I54" s="31">
        <v>16.7</v>
      </c>
      <c r="J54" s="32">
        <v>43164</v>
      </c>
    </row>
    <row r="55" spans="2:10" x14ac:dyDescent="0.3">
      <c r="B55" s="34">
        <v>52</v>
      </c>
      <c r="C55" s="35" t="s">
        <v>12</v>
      </c>
      <c r="D55" s="29" t="s">
        <v>288</v>
      </c>
      <c r="E55" s="29" t="s">
        <v>289</v>
      </c>
      <c r="F55" s="29" t="s">
        <v>290</v>
      </c>
      <c r="G55" s="30" t="s">
        <v>291</v>
      </c>
      <c r="H55" s="29" t="s">
        <v>311</v>
      </c>
      <c r="I55" s="31">
        <v>21.4</v>
      </c>
      <c r="J55" s="32">
        <v>43164</v>
      </c>
    </row>
    <row r="56" spans="2:10" x14ac:dyDescent="0.3">
      <c r="B56" s="34">
        <v>53</v>
      </c>
      <c r="C56" s="35" t="s">
        <v>12</v>
      </c>
      <c r="D56" s="29" t="s">
        <v>244</v>
      </c>
      <c r="E56" s="29" t="s">
        <v>245</v>
      </c>
      <c r="F56" s="29" t="s">
        <v>246</v>
      </c>
      <c r="G56" s="30" t="s">
        <v>312</v>
      </c>
      <c r="H56" s="29" t="s">
        <v>313</v>
      </c>
      <c r="I56" s="31">
        <v>15.3</v>
      </c>
      <c r="J56" s="32">
        <v>43137</v>
      </c>
    </row>
    <row r="57" spans="2:10" x14ac:dyDescent="0.3">
      <c r="B57" s="34">
        <v>54</v>
      </c>
      <c r="C57" s="35" t="s">
        <v>12</v>
      </c>
      <c r="D57" s="29" t="s">
        <v>244</v>
      </c>
      <c r="E57" s="29" t="s">
        <v>245</v>
      </c>
      <c r="F57" s="29" t="s">
        <v>246</v>
      </c>
      <c r="G57" s="30" t="s">
        <v>312</v>
      </c>
      <c r="H57" s="29" t="s">
        <v>314</v>
      </c>
      <c r="I57" s="31">
        <v>14.4</v>
      </c>
      <c r="J57" s="32">
        <v>43137</v>
      </c>
    </row>
    <row r="58" spans="2:10" x14ac:dyDescent="0.3">
      <c r="B58" s="34">
        <v>55</v>
      </c>
      <c r="C58" s="35" t="s">
        <v>12</v>
      </c>
      <c r="D58" s="29" t="s">
        <v>244</v>
      </c>
      <c r="E58" s="29" t="s">
        <v>249</v>
      </c>
      <c r="F58" s="29" t="s">
        <v>315</v>
      </c>
      <c r="G58" s="30" t="s">
        <v>316</v>
      </c>
      <c r="H58" s="29" t="s">
        <v>317</v>
      </c>
      <c r="I58" s="31">
        <v>22.3</v>
      </c>
      <c r="J58" s="32">
        <v>43137</v>
      </c>
    </row>
    <row r="59" spans="2:10" x14ac:dyDescent="0.3">
      <c r="B59" s="34">
        <v>56</v>
      </c>
      <c r="C59" s="35" t="s">
        <v>12</v>
      </c>
      <c r="D59" s="29" t="s">
        <v>244</v>
      </c>
      <c r="E59" s="29" t="s">
        <v>245</v>
      </c>
      <c r="F59" s="29" t="s">
        <v>246</v>
      </c>
      <c r="G59" s="30" t="s">
        <v>312</v>
      </c>
      <c r="H59" s="29" t="s">
        <v>318</v>
      </c>
      <c r="I59" s="31">
        <v>13.5</v>
      </c>
      <c r="J59" s="32">
        <v>43137</v>
      </c>
    </row>
    <row r="60" spans="2:10" x14ac:dyDescent="0.3">
      <c r="B60" s="34">
        <v>57</v>
      </c>
      <c r="C60" s="35" t="s">
        <v>12</v>
      </c>
      <c r="D60" s="29" t="s">
        <v>244</v>
      </c>
      <c r="E60" s="29" t="s">
        <v>254</v>
      </c>
      <c r="F60" s="29" t="s">
        <v>255</v>
      </c>
      <c r="G60" s="30" t="s">
        <v>319</v>
      </c>
      <c r="H60" s="29" t="s">
        <v>320</v>
      </c>
      <c r="I60" s="31">
        <v>9.66</v>
      </c>
      <c r="J60" s="32">
        <v>43137</v>
      </c>
    </row>
    <row r="61" spans="2:10" x14ac:dyDescent="0.3">
      <c r="B61" s="34">
        <v>58</v>
      </c>
      <c r="C61" s="35" t="s">
        <v>12</v>
      </c>
      <c r="D61" s="29" t="s">
        <v>244</v>
      </c>
      <c r="E61" s="29" t="s">
        <v>245</v>
      </c>
      <c r="F61" s="29" t="s">
        <v>246</v>
      </c>
      <c r="G61" s="30" t="s">
        <v>312</v>
      </c>
      <c r="H61" s="29" t="s">
        <v>321</v>
      </c>
      <c r="I61" s="31">
        <v>9</v>
      </c>
      <c r="J61" s="32">
        <v>43137</v>
      </c>
    </row>
    <row r="62" spans="2:10" x14ac:dyDescent="0.3">
      <c r="B62" s="34">
        <v>59</v>
      </c>
      <c r="C62" s="35" t="s">
        <v>12</v>
      </c>
      <c r="D62" s="29" t="s">
        <v>244</v>
      </c>
      <c r="E62" s="29" t="s">
        <v>249</v>
      </c>
      <c r="F62" s="29" t="s">
        <v>315</v>
      </c>
      <c r="G62" s="30" t="s">
        <v>316</v>
      </c>
      <c r="H62" s="29" t="s">
        <v>322</v>
      </c>
      <c r="I62" s="31">
        <v>19.79</v>
      </c>
      <c r="J62" s="32">
        <v>43137</v>
      </c>
    </row>
    <row r="63" spans="2:10" x14ac:dyDescent="0.3">
      <c r="B63" s="34">
        <v>60</v>
      </c>
      <c r="C63" s="35" t="s">
        <v>12</v>
      </c>
      <c r="D63" s="29" t="s">
        <v>244</v>
      </c>
      <c r="E63" s="29" t="s">
        <v>254</v>
      </c>
      <c r="F63" s="29" t="s">
        <v>255</v>
      </c>
      <c r="G63" s="30" t="s">
        <v>319</v>
      </c>
      <c r="H63" s="29" t="s">
        <v>323</v>
      </c>
      <c r="I63" s="31">
        <v>33.64</v>
      </c>
      <c r="J63" s="32">
        <v>43137</v>
      </c>
    </row>
    <row r="64" spans="2:10" x14ac:dyDescent="0.3">
      <c r="B64" s="34">
        <v>61</v>
      </c>
      <c r="C64" s="35" t="s">
        <v>12</v>
      </c>
      <c r="D64" s="29" t="s">
        <v>244</v>
      </c>
      <c r="E64" s="29" t="s">
        <v>245</v>
      </c>
      <c r="F64" s="29" t="s">
        <v>246</v>
      </c>
      <c r="G64" s="30" t="s">
        <v>312</v>
      </c>
      <c r="H64" s="29" t="s">
        <v>324</v>
      </c>
      <c r="I64" s="31">
        <v>26.8</v>
      </c>
      <c r="J64" s="32">
        <v>43137</v>
      </c>
    </row>
    <row r="65" spans="2:10" x14ac:dyDescent="0.3">
      <c r="B65" s="34">
        <v>62</v>
      </c>
      <c r="C65" s="35" t="s">
        <v>12</v>
      </c>
      <c r="D65" s="29" t="s">
        <v>244</v>
      </c>
      <c r="E65" s="29" t="s">
        <v>249</v>
      </c>
      <c r="F65" s="29" t="s">
        <v>315</v>
      </c>
      <c r="G65" s="30" t="s">
        <v>316</v>
      </c>
      <c r="H65" s="29" t="s">
        <v>325</v>
      </c>
      <c r="I65" s="31">
        <v>33.869999999999997</v>
      </c>
      <c r="J65" s="32">
        <v>43137</v>
      </c>
    </row>
    <row r="66" spans="2:10" x14ac:dyDescent="0.3">
      <c r="B66" s="34">
        <v>63</v>
      </c>
      <c r="C66" s="35" t="s">
        <v>12</v>
      </c>
      <c r="D66" s="29" t="s">
        <v>244</v>
      </c>
      <c r="E66" s="29" t="s">
        <v>254</v>
      </c>
      <c r="F66" s="29" t="s">
        <v>255</v>
      </c>
      <c r="G66" s="30" t="s">
        <v>319</v>
      </c>
      <c r="H66" s="29" t="s">
        <v>326</v>
      </c>
      <c r="I66" s="31">
        <v>10.14</v>
      </c>
      <c r="J66" s="32">
        <v>43137</v>
      </c>
    </row>
    <row r="67" spans="2:10" x14ac:dyDescent="0.3">
      <c r="B67" s="34">
        <v>64</v>
      </c>
      <c r="C67" s="35" t="s">
        <v>12</v>
      </c>
      <c r="D67" s="29" t="s">
        <v>244</v>
      </c>
      <c r="E67" s="29" t="s">
        <v>245</v>
      </c>
      <c r="F67" s="29" t="s">
        <v>246</v>
      </c>
      <c r="G67" s="30" t="s">
        <v>312</v>
      </c>
      <c r="H67" s="29" t="s">
        <v>327</v>
      </c>
      <c r="I67" s="31">
        <v>18</v>
      </c>
      <c r="J67" s="32">
        <v>43137</v>
      </c>
    </row>
    <row r="68" spans="2:10" x14ac:dyDescent="0.3">
      <c r="B68" s="34">
        <v>65</v>
      </c>
      <c r="C68" s="35" t="s">
        <v>12</v>
      </c>
      <c r="D68" s="29" t="s">
        <v>244</v>
      </c>
      <c r="E68" s="29" t="s">
        <v>254</v>
      </c>
      <c r="F68" s="29" t="s">
        <v>255</v>
      </c>
      <c r="G68" s="30" t="s">
        <v>319</v>
      </c>
      <c r="H68" s="29" t="s">
        <v>328</v>
      </c>
      <c r="I68" s="31">
        <v>14.76</v>
      </c>
      <c r="J68" s="32">
        <v>43137</v>
      </c>
    </row>
    <row r="69" spans="2:10" x14ac:dyDescent="0.3">
      <c r="B69" s="34">
        <v>66</v>
      </c>
      <c r="C69" s="35" t="s">
        <v>12</v>
      </c>
      <c r="D69" s="29" t="s">
        <v>244</v>
      </c>
      <c r="E69" s="29" t="s">
        <v>245</v>
      </c>
      <c r="F69" s="29" t="s">
        <v>246</v>
      </c>
      <c r="G69" s="30" t="s">
        <v>312</v>
      </c>
      <c r="H69" s="29" t="s">
        <v>329</v>
      </c>
      <c r="I69" s="31">
        <v>22.7</v>
      </c>
      <c r="J69" s="32">
        <v>43137</v>
      </c>
    </row>
    <row r="70" spans="2:10" x14ac:dyDescent="0.3">
      <c r="B70" s="34">
        <v>67</v>
      </c>
      <c r="C70" s="35" t="s">
        <v>12</v>
      </c>
      <c r="D70" s="29" t="s">
        <v>244</v>
      </c>
      <c r="E70" s="29" t="s">
        <v>254</v>
      </c>
      <c r="F70" s="29" t="s">
        <v>255</v>
      </c>
      <c r="G70" s="30" t="s">
        <v>319</v>
      </c>
      <c r="H70" s="29" t="s">
        <v>330</v>
      </c>
      <c r="I70" s="31">
        <v>18.12</v>
      </c>
      <c r="J70" s="32">
        <v>43137</v>
      </c>
    </row>
    <row r="71" spans="2:10" x14ac:dyDescent="0.3">
      <c r="B71" s="34">
        <v>68</v>
      </c>
      <c r="C71" s="35" t="s">
        <v>12</v>
      </c>
      <c r="D71" s="29" t="s">
        <v>244</v>
      </c>
      <c r="E71" s="29" t="s">
        <v>245</v>
      </c>
      <c r="F71" s="29" t="s">
        <v>246</v>
      </c>
      <c r="G71" s="30" t="s">
        <v>312</v>
      </c>
      <c r="H71" s="29" t="s">
        <v>331</v>
      </c>
      <c r="I71" s="31">
        <v>12.6</v>
      </c>
      <c r="J71" s="32">
        <v>43137</v>
      </c>
    </row>
    <row r="72" spans="2:10" x14ac:dyDescent="0.3">
      <c r="B72" s="34">
        <v>69</v>
      </c>
      <c r="C72" s="35" t="s">
        <v>12</v>
      </c>
      <c r="D72" s="29" t="s">
        <v>244</v>
      </c>
      <c r="E72" s="29" t="s">
        <v>254</v>
      </c>
      <c r="F72" s="29" t="s">
        <v>255</v>
      </c>
      <c r="G72" s="30" t="s">
        <v>319</v>
      </c>
      <c r="H72" s="29" t="s">
        <v>332</v>
      </c>
      <c r="I72" s="31">
        <v>5.37</v>
      </c>
      <c r="J72" s="32">
        <v>43137</v>
      </c>
    </row>
    <row r="73" spans="2:10" x14ac:dyDescent="0.3">
      <c r="B73" s="34">
        <v>70</v>
      </c>
      <c r="C73" s="35" t="s">
        <v>12</v>
      </c>
      <c r="D73" s="29" t="s">
        <v>244</v>
      </c>
      <c r="E73" s="29" t="s">
        <v>249</v>
      </c>
      <c r="F73" s="29" t="s">
        <v>315</v>
      </c>
      <c r="G73" s="30" t="s">
        <v>316</v>
      </c>
      <c r="H73" s="29" t="s">
        <v>333</v>
      </c>
      <c r="I73" s="31">
        <v>19.149999999999999</v>
      </c>
      <c r="J73" s="32">
        <v>43137</v>
      </c>
    </row>
    <row r="74" spans="2:10" x14ac:dyDescent="0.3">
      <c r="B74" s="34">
        <v>71</v>
      </c>
      <c r="C74" s="35" t="s">
        <v>12</v>
      </c>
      <c r="D74" s="29" t="s">
        <v>244</v>
      </c>
      <c r="E74" s="29" t="s">
        <v>254</v>
      </c>
      <c r="F74" s="29" t="s">
        <v>255</v>
      </c>
      <c r="G74" s="30" t="s">
        <v>319</v>
      </c>
      <c r="H74" s="29" t="s">
        <v>334</v>
      </c>
      <c r="I74" s="31">
        <v>15.48</v>
      </c>
      <c r="J74" s="32">
        <v>43137</v>
      </c>
    </row>
    <row r="75" spans="2:10" x14ac:dyDescent="0.3">
      <c r="B75" s="34">
        <v>72</v>
      </c>
      <c r="C75" s="35" t="s">
        <v>12</v>
      </c>
      <c r="D75" s="29" t="s">
        <v>244</v>
      </c>
      <c r="E75" s="29" t="s">
        <v>249</v>
      </c>
      <c r="F75" s="29" t="s">
        <v>315</v>
      </c>
      <c r="G75" s="30" t="s">
        <v>316</v>
      </c>
      <c r="H75" s="29" t="s">
        <v>335</v>
      </c>
      <c r="I75" s="31">
        <v>31.17</v>
      </c>
      <c r="J75" s="32">
        <v>43137</v>
      </c>
    </row>
    <row r="76" spans="2:10" x14ac:dyDescent="0.3">
      <c r="B76" s="34">
        <v>73</v>
      </c>
      <c r="C76" s="35" t="s">
        <v>12</v>
      </c>
      <c r="D76" s="29" t="s">
        <v>244</v>
      </c>
      <c r="E76" s="29" t="s">
        <v>254</v>
      </c>
      <c r="F76" s="29" t="s">
        <v>255</v>
      </c>
      <c r="G76" s="30" t="s">
        <v>319</v>
      </c>
      <c r="H76" s="29" t="s">
        <v>336</v>
      </c>
      <c r="I76" s="31">
        <v>10.02</v>
      </c>
      <c r="J76" s="32">
        <v>43137</v>
      </c>
    </row>
    <row r="77" spans="2:10" x14ac:dyDescent="0.3">
      <c r="B77" s="34">
        <v>74</v>
      </c>
      <c r="C77" s="35" t="s">
        <v>12</v>
      </c>
      <c r="D77" s="29" t="s">
        <v>244</v>
      </c>
      <c r="E77" s="29" t="s">
        <v>249</v>
      </c>
      <c r="F77" s="29" t="s">
        <v>315</v>
      </c>
      <c r="G77" s="30" t="s">
        <v>316</v>
      </c>
      <c r="H77" s="29" t="s">
        <v>337</v>
      </c>
      <c r="I77" s="31">
        <v>22.15</v>
      </c>
      <c r="J77" s="32">
        <v>43137</v>
      </c>
    </row>
    <row r="78" spans="2:10" x14ac:dyDescent="0.3">
      <c r="B78" s="34">
        <v>75</v>
      </c>
      <c r="C78" s="35" t="s">
        <v>12</v>
      </c>
      <c r="D78" s="29" t="s">
        <v>244</v>
      </c>
      <c r="E78" s="29" t="s">
        <v>249</v>
      </c>
      <c r="F78" s="29" t="s">
        <v>315</v>
      </c>
      <c r="G78" s="30" t="s">
        <v>316</v>
      </c>
      <c r="H78" s="29" t="s">
        <v>338</v>
      </c>
      <c r="I78" s="31">
        <v>18.37</v>
      </c>
      <c r="J78" s="32">
        <v>43137</v>
      </c>
    </row>
    <row r="79" spans="2:10" x14ac:dyDescent="0.3">
      <c r="B79" s="34">
        <v>76</v>
      </c>
      <c r="C79" s="35" t="s">
        <v>12</v>
      </c>
      <c r="D79" s="29" t="s">
        <v>244</v>
      </c>
      <c r="E79" s="29" t="s">
        <v>249</v>
      </c>
      <c r="F79" s="29" t="s">
        <v>315</v>
      </c>
      <c r="G79" s="30" t="s">
        <v>316</v>
      </c>
      <c r="H79" s="29" t="s">
        <v>339</v>
      </c>
      <c r="I79" s="31">
        <v>31.83</v>
      </c>
      <c r="J79" s="32">
        <v>43137</v>
      </c>
    </row>
    <row r="80" spans="2:10" x14ac:dyDescent="0.3">
      <c r="B80" s="34">
        <v>77</v>
      </c>
      <c r="C80" s="35" t="s">
        <v>12</v>
      </c>
      <c r="D80" s="29" t="s">
        <v>288</v>
      </c>
      <c r="E80" s="29" t="s">
        <v>289</v>
      </c>
      <c r="F80" s="29" t="s">
        <v>290</v>
      </c>
      <c r="G80" s="30" t="s">
        <v>291</v>
      </c>
      <c r="H80" s="29" t="s">
        <v>340</v>
      </c>
      <c r="I80" s="31">
        <v>16.2</v>
      </c>
      <c r="J80" s="32">
        <v>43165</v>
      </c>
    </row>
    <row r="81" spans="2:10" x14ac:dyDescent="0.3">
      <c r="B81" s="34">
        <v>78</v>
      </c>
      <c r="C81" s="35" t="s">
        <v>12</v>
      </c>
      <c r="D81" s="29" t="s">
        <v>288</v>
      </c>
      <c r="E81" s="29" t="s">
        <v>289</v>
      </c>
      <c r="F81" s="29" t="s">
        <v>290</v>
      </c>
      <c r="G81" s="30" t="s">
        <v>291</v>
      </c>
      <c r="H81" s="29" t="s">
        <v>341</v>
      </c>
      <c r="I81" s="31">
        <v>7.2</v>
      </c>
      <c r="J81" s="32">
        <v>43165</v>
      </c>
    </row>
    <row r="82" spans="2:10" x14ac:dyDescent="0.3">
      <c r="B82" s="34">
        <v>79</v>
      </c>
      <c r="C82" s="35" t="s">
        <v>12</v>
      </c>
      <c r="D82" s="29" t="s">
        <v>288</v>
      </c>
      <c r="E82" s="29" t="s">
        <v>289</v>
      </c>
      <c r="F82" s="29" t="s">
        <v>290</v>
      </c>
      <c r="G82" s="30" t="s">
        <v>291</v>
      </c>
      <c r="H82" s="29" t="s">
        <v>342</v>
      </c>
      <c r="I82" s="31">
        <v>19.5</v>
      </c>
      <c r="J82" s="32">
        <v>43165</v>
      </c>
    </row>
    <row r="83" spans="2:10" x14ac:dyDescent="0.3">
      <c r="B83" s="34">
        <v>80</v>
      </c>
      <c r="C83" s="35" t="s">
        <v>12</v>
      </c>
      <c r="D83" s="29" t="s">
        <v>288</v>
      </c>
      <c r="E83" s="29" t="s">
        <v>289</v>
      </c>
      <c r="F83" s="29" t="s">
        <v>290</v>
      </c>
      <c r="G83" s="29" t="s">
        <v>291</v>
      </c>
      <c r="H83" s="29" t="s">
        <v>343</v>
      </c>
      <c r="I83" s="31">
        <v>15.4</v>
      </c>
      <c r="J83" s="32">
        <v>43165</v>
      </c>
    </row>
    <row r="84" spans="2:10" x14ac:dyDescent="0.3">
      <c r="B84" s="34">
        <v>81</v>
      </c>
      <c r="C84" s="35" t="s">
        <v>12</v>
      </c>
      <c r="D84" s="29" t="s">
        <v>288</v>
      </c>
      <c r="E84" s="29" t="s">
        <v>289</v>
      </c>
      <c r="F84" s="29" t="s">
        <v>290</v>
      </c>
      <c r="G84" s="29" t="s">
        <v>291</v>
      </c>
      <c r="H84" s="29" t="s">
        <v>344</v>
      </c>
      <c r="I84" s="31">
        <v>12.5</v>
      </c>
      <c r="J84" s="32">
        <v>43165</v>
      </c>
    </row>
    <row r="85" spans="2:10" x14ac:dyDescent="0.3">
      <c r="B85" s="34">
        <v>82</v>
      </c>
      <c r="C85" s="35" t="s">
        <v>12</v>
      </c>
      <c r="D85" s="29" t="s">
        <v>288</v>
      </c>
      <c r="E85" s="29" t="s">
        <v>289</v>
      </c>
      <c r="F85" s="29" t="s">
        <v>290</v>
      </c>
      <c r="G85" s="29" t="s">
        <v>291</v>
      </c>
      <c r="H85" s="29" t="s">
        <v>345</v>
      </c>
      <c r="I85" s="31">
        <v>11.4</v>
      </c>
      <c r="J85" s="32">
        <v>43165</v>
      </c>
    </row>
    <row r="86" spans="2:10" x14ac:dyDescent="0.3">
      <c r="B86" s="34">
        <v>83</v>
      </c>
      <c r="C86" s="35" t="s">
        <v>12</v>
      </c>
      <c r="D86" s="29" t="s">
        <v>288</v>
      </c>
      <c r="E86" s="29" t="s">
        <v>289</v>
      </c>
      <c r="F86" s="29" t="s">
        <v>290</v>
      </c>
      <c r="G86" s="29" t="s">
        <v>291</v>
      </c>
      <c r="H86" s="29" t="s">
        <v>346</v>
      </c>
      <c r="I86" s="31">
        <v>11.4</v>
      </c>
      <c r="J86" s="32">
        <v>43165</v>
      </c>
    </row>
    <row r="87" spans="2:10" x14ac:dyDescent="0.3">
      <c r="B87" s="34">
        <v>84</v>
      </c>
      <c r="C87" s="35" t="s">
        <v>12</v>
      </c>
      <c r="D87" s="29" t="s">
        <v>288</v>
      </c>
      <c r="E87" s="29" t="s">
        <v>289</v>
      </c>
      <c r="F87" s="29" t="s">
        <v>290</v>
      </c>
      <c r="G87" s="29" t="s">
        <v>291</v>
      </c>
      <c r="H87" s="29" t="s">
        <v>347</v>
      </c>
      <c r="I87" s="31">
        <v>13.2</v>
      </c>
      <c r="J87" s="32">
        <v>43165</v>
      </c>
    </row>
    <row r="88" spans="2:10" x14ac:dyDescent="0.3">
      <c r="B88" s="34">
        <v>85</v>
      </c>
      <c r="C88" s="35" t="s">
        <v>12</v>
      </c>
      <c r="D88" s="29" t="s">
        <v>288</v>
      </c>
      <c r="E88" s="29" t="s">
        <v>289</v>
      </c>
      <c r="F88" s="29" t="s">
        <v>290</v>
      </c>
      <c r="G88" s="29" t="s">
        <v>291</v>
      </c>
      <c r="H88" s="29" t="s">
        <v>348</v>
      </c>
      <c r="I88" s="31">
        <v>26.2</v>
      </c>
      <c r="J88" s="32">
        <v>43165</v>
      </c>
    </row>
    <row r="89" spans="2:10" x14ac:dyDescent="0.3">
      <c r="B89" s="34">
        <v>86</v>
      </c>
      <c r="C89" s="35" t="s">
        <v>12</v>
      </c>
      <c r="D89" s="29" t="s">
        <v>288</v>
      </c>
      <c r="E89" s="29" t="s">
        <v>289</v>
      </c>
      <c r="F89" s="29" t="s">
        <v>290</v>
      </c>
      <c r="G89" s="29" t="s">
        <v>291</v>
      </c>
      <c r="H89" s="29" t="s">
        <v>349</v>
      </c>
      <c r="I89" s="31">
        <v>15.2</v>
      </c>
      <c r="J89" s="32">
        <v>43165</v>
      </c>
    </row>
    <row r="90" spans="2:10" x14ac:dyDescent="0.3">
      <c r="B90" s="34">
        <v>87</v>
      </c>
      <c r="C90" s="35" t="s">
        <v>12</v>
      </c>
      <c r="D90" s="29" t="s">
        <v>288</v>
      </c>
      <c r="E90" s="29" t="s">
        <v>289</v>
      </c>
      <c r="F90" s="29" t="s">
        <v>290</v>
      </c>
      <c r="G90" s="29" t="s">
        <v>291</v>
      </c>
      <c r="H90" s="29" t="s">
        <v>350</v>
      </c>
      <c r="I90" s="31">
        <v>25.6</v>
      </c>
      <c r="J90" s="32">
        <v>43165</v>
      </c>
    </row>
    <row r="91" spans="2:10" x14ac:dyDescent="0.3">
      <c r="B91" s="34">
        <v>88</v>
      </c>
      <c r="C91" s="35" t="s">
        <v>12</v>
      </c>
      <c r="D91" s="29" t="s">
        <v>288</v>
      </c>
      <c r="E91" s="29" t="s">
        <v>289</v>
      </c>
      <c r="F91" s="29" t="s">
        <v>290</v>
      </c>
      <c r="G91" s="29" t="s">
        <v>291</v>
      </c>
      <c r="H91" s="29" t="s">
        <v>351</v>
      </c>
      <c r="I91" s="31">
        <v>7.5</v>
      </c>
      <c r="J91" s="32">
        <v>43165</v>
      </c>
    </row>
    <row r="92" spans="2:10" x14ac:dyDescent="0.3">
      <c r="B92" s="34">
        <v>89</v>
      </c>
      <c r="C92" s="35" t="s">
        <v>12</v>
      </c>
      <c r="D92" s="29" t="s">
        <v>288</v>
      </c>
      <c r="E92" s="29" t="s">
        <v>289</v>
      </c>
      <c r="F92" s="29" t="s">
        <v>290</v>
      </c>
      <c r="G92" s="29" t="s">
        <v>291</v>
      </c>
      <c r="H92" s="29" t="s">
        <v>352</v>
      </c>
      <c r="I92" s="31">
        <v>20.5</v>
      </c>
      <c r="J92" s="32">
        <v>43165</v>
      </c>
    </row>
    <row r="93" spans="2:10" x14ac:dyDescent="0.3">
      <c r="B93" s="34">
        <v>90</v>
      </c>
      <c r="C93" s="35" t="s">
        <v>12</v>
      </c>
      <c r="D93" s="29" t="s">
        <v>288</v>
      </c>
      <c r="E93" s="29" t="s">
        <v>289</v>
      </c>
      <c r="F93" s="29" t="s">
        <v>290</v>
      </c>
      <c r="G93" s="29" t="s">
        <v>291</v>
      </c>
      <c r="H93" s="29" t="s">
        <v>353</v>
      </c>
      <c r="I93" s="31">
        <v>6.8</v>
      </c>
      <c r="J93" s="32">
        <v>43165</v>
      </c>
    </row>
    <row r="94" spans="2:10" x14ac:dyDescent="0.3">
      <c r="B94" s="34">
        <v>91</v>
      </c>
      <c r="C94" s="35" t="s">
        <v>12</v>
      </c>
      <c r="D94" s="29" t="s">
        <v>288</v>
      </c>
      <c r="E94" s="29" t="s">
        <v>289</v>
      </c>
      <c r="F94" s="29" t="s">
        <v>290</v>
      </c>
      <c r="G94" s="29" t="s">
        <v>291</v>
      </c>
      <c r="H94" s="29" t="s">
        <v>354</v>
      </c>
      <c r="I94" s="31">
        <v>12.4</v>
      </c>
      <c r="J94" s="32">
        <v>43165</v>
      </c>
    </row>
    <row r="95" spans="2:10" x14ac:dyDescent="0.3">
      <c r="B95" s="34">
        <v>92</v>
      </c>
      <c r="C95" s="35" t="s">
        <v>12</v>
      </c>
      <c r="D95" s="29" t="s">
        <v>288</v>
      </c>
      <c r="E95" s="29" t="s">
        <v>289</v>
      </c>
      <c r="F95" s="29" t="s">
        <v>290</v>
      </c>
      <c r="G95" s="29" t="s">
        <v>291</v>
      </c>
      <c r="H95" s="29" t="s">
        <v>355</v>
      </c>
      <c r="I95" s="31">
        <v>7.8</v>
      </c>
      <c r="J95" s="32">
        <v>43165</v>
      </c>
    </row>
    <row r="96" spans="2:10" x14ac:dyDescent="0.3">
      <c r="B96" s="34">
        <v>93</v>
      </c>
      <c r="C96" s="35" t="s">
        <v>12</v>
      </c>
      <c r="D96" s="29" t="s">
        <v>288</v>
      </c>
      <c r="E96" s="29" t="s">
        <v>289</v>
      </c>
      <c r="F96" s="29" t="s">
        <v>290</v>
      </c>
      <c r="G96" s="29" t="s">
        <v>291</v>
      </c>
      <c r="H96" s="29" t="s">
        <v>356</v>
      </c>
      <c r="I96" s="31">
        <v>13.2</v>
      </c>
      <c r="J96" s="32">
        <v>43165</v>
      </c>
    </row>
    <row r="97" spans="2:10" x14ac:dyDescent="0.3">
      <c r="B97" s="34">
        <v>94</v>
      </c>
      <c r="C97" s="35" t="s">
        <v>12</v>
      </c>
      <c r="D97" s="29" t="s">
        <v>288</v>
      </c>
      <c r="E97" s="29" t="s">
        <v>289</v>
      </c>
      <c r="F97" s="29" t="s">
        <v>290</v>
      </c>
      <c r="G97" s="29" t="s">
        <v>291</v>
      </c>
      <c r="H97" s="29" t="s">
        <v>357</v>
      </c>
      <c r="I97" s="31">
        <v>16.899999999999999</v>
      </c>
      <c r="J97" s="32">
        <v>43165</v>
      </c>
    </row>
    <row r="98" spans="2:10" x14ac:dyDescent="0.3">
      <c r="B98" s="34">
        <v>95</v>
      </c>
      <c r="C98" s="35" t="s">
        <v>12</v>
      </c>
      <c r="D98" s="29" t="s">
        <v>288</v>
      </c>
      <c r="E98" s="29" t="s">
        <v>289</v>
      </c>
      <c r="F98" s="29" t="s">
        <v>290</v>
      </c>
      <c r="G98" s="29" t="s">
        <v>291</v>
      </c>
      <c r="H98" s="29" t="s">
        <v>358</v>
      </c>
      <c r="I98" s="31">
        <v>17.8</v>
      </c>
      <c r="J98" s="32">
        <v>43165</v>
      </c>
    </row>
    <row r="99" spans="2:10" x14ac:dyDescent="0.3">
      <c r="B99" s="34">
        <v>96</v>
      </c>
      <c r="C99" s="35" t="s">
        <v>12</v>
      </c>
      <c r="D99" s="29" t="s">
        <v>288</v>
      </c>
      <c r="E99" s="29" t="s">
        <v>289</v>
      </c>
      <c r="F99" s="29" t="s">
        <v>290</v>
      </c>
      <c r="G99" s="29" t="s">
        <v>291</v>
      </c>
      <c r="H99" s="29" t="s">
        <v>359</v>
      </c>
      <c r="I99" s="31">
        <v>22.4</v>
      </c>
      <c r="J99" s="32">
        <v>43165</v>
      </c>
    </row>
    <row r="100" spans="2:10" x14ac:dyDescent="0.3">
      <c r="B100" s="34">
        <v>97</v>
      </c>
      <c r="C100" s="35" t="s">
        <v>12</v>
      </c>
      <c r="D100" s="29" t="s">
        <v>244</v>
      </c>
      <c r="E100" s="29" t="s">
        <v>245</v>
      </c>
      <c r="F100" s="29" t="s">
        <v>246</v>
      </c>
      <c r="G100" s="29" t="s">
        <v>360</v>
      </c>
      <c r="H100" s="29" t="s">
        <v>361</v>
      </c>
      <c r="I100" s="31">
        <v>26.9</v>
      </c>
      <c r="J100" s="32">
        <v>43138</v>
      </c>
    </row>
    <row r="101" spans="2:10" x14ac:dyDescent="0.3">
      <c r="B101" s="34">
        <v>98</v>
      </c>
      <c r="C101" s="35" t="s">
        <v>12</v>
      </c>
      <c r="D101" s="29" t="s">
        <v>244</v>
      </c>
      <c r="E101" s="29" t="s">
        <v>254</v>
      </c>
      <c r="F101" s="29" t="s">
        <v>255</v>
      </c>
      <c r="G101" s="29" t="s">
        <v>362</v>
      </c>
      <c r="H101" s="29" t="s">
        <v>363</v>
      </c>
      <c r="I101" s="31">
        <v>23.1</v>
      </c>
      <c r="J101" s="32">
        <v>43138</v>
      </c>
    </row>
    <row r="102" spans="2:10" x14ac:dyDescent="0.3">
      <c r="B102" s="34">
        <v>99</v>
      </c>
      <c r="C102" s="35" t="s">
        <v>12</v>
      </c>
      <c r="D102" s="29" t="s">
        <v>244</v>
      </c>
      <c r="E102" s="29" t="s">
        <v>245</v>
      </c>
      <c r="F102" s="29" t="s">
        <v>246</v>
      </c>
      <c r="G102" s="29" t="s">
        <v>360</v>
      </c>
      <c r="H102" s="29" t="s">
        <v>364</v>
      </c>
      <c r="I102" s="31">
        <v>13.5</v>
      </c>
      <c r="J102" s="32">
        <v>43138</v>
      </c>
    </row>
    <row r="103" spans="2:10" x14ac:dyDescent="0.3">
      <c r="B103" s="34">
        <v>100</v>
      </c>
      <c r="C103" s="35" t="s">
        <v>12</v>
      </c>
      <c r="D103" s="29" t="s">
        <v>244</v>
      </c>
      <c r="E103" s="29" t="s">
        <v>254</v>
      </c>
      <c r="F103" s="29" t="s">
        <v>255</v>
      </c>
      <c r="G103" s="29" t="s">
        <v>362</v>
      </c>
      <c r="H103" s="29" t="s">
        <v>365</v>
      </c>
      <c r="I103" s="31">
        <v>10.32</v>
      </c>
      <c r="J103" s="32">
        <v>43138</v>
      </c>
    </row>
    <row r="104" spans="2:10" x14ac:dyDescent="0.3">
      <c r="B104" s="34">
        <v>101</v>
      </c>
      <c r="C104" s="35" t="s">
        <v>12</v>
      </c>
      <c r="D104" s="29" t="s">
        <v>244</v>
      </c>
      <c r="E104" s="29" t="s">
        <v>245</v>
      </c>
      <c r="F104" s="29" t="s">
        <v>246</v>
      </c>
      <c r="G104" s="29" t="s">
        <v>360</v>
      </c>
      <c r="H104" s="29" t="s">
        <v>366</v>
      </c>
      <c r="I104" s="31">
        <v>14.4</v>
      </c>
      <c r="J104" s="32">
        <v>43138</v>
      </c>
    </row>
    <row r="105" spans="2:10" x14ac:dyDescent="0.3">
      <c r="B105" s="34">
        <v>102</v>
      </c>
      <c r="C105" s="35" t="s">
        <v>12</v>
      </c>
      <c r="D105" s="29" t="s">
        <v>244</v>
      </c>
      <c r="E105" s="29" t="s">
        <v>254</v>
      </c>
      <c r="F105" s="29" t="s">
        <v>255</v>
      </c>
      <c r="G105" s="29" t="s">
        <v>362</v>
      </c>
      <c r="H105" s="29" t="s">
        <v>367</v>
      </c>
      <c r="I105" s="31">
        <v>33.06</v>
      </c>
      <c r="J105" s="32">
        <v>43138</v>
      </c>
    </row>
    <row r="106" spans="2:10" x14ac:dyDescent="0.3">
      <c r="B106" s="34">
        <v>103</v>
      </c>
      <c r="C106" s="35" t="s">
        <v>12</v>
      </c>
      <c r="D106" s="29" t="s">
        <v>244</v>
      </c>
      <c r="E106" s="29" t="s">
        <v>249</v>
      </c>
      <c r="F106" s="29" t="s">
        <v>368</v>
      </c>
      <c r="G106" s="29" t="s">
        <v>369</v>
      </c>
      <c r="H106" s="29" t="s">
        <v>370</v>
      </c>
      <c r="I106" s="31">
        <v>32.130000000000003</v>
      </c>
      <c r="J106" s="32">
        <v>43138</v>
      </c>
    </row>
    <row r="107" spans="2:10" x14ac:dyDescent="0.3">
      <c r="B107" s="34">
        <v>104</v>
      </c>
      <c r="C107" s="35" t="s">
        <v>12</v>
      </c>
      <c r="D107" s="29" t="s">
        <v>244</v>
      </c>
      <c r="E107" s="29" t="s">
        <v>245</v>
      </c>
      <c r="F107" s="29" t="s">
        <v>246</v>
      </c>
      <c r="G107" s="29" t="s">
        <v>360</v>
      </c>
      <c r="H107" s="29" t="s">
        <v>371</v>
      </c>
      <c r="I107" s="31">
        <v>19.100000000000001</v>
      </c>
      <c r="J107" s="32">
        <v>43138</v>
      </c>
    </row>
    <row r="108" spans="2:10" x14ac:dyDescent="0.3">
      <c r="B108" s="34">
        <v>105</v>
      </c>
      <c r="C108" s="35" t="s">
        <v>12</v>
      </c>
      <c r="D108" s="29" t="s">
        <v>244</v>
      </c>
      <c r="E108" s="29" t="s">
        <v>249</v>
      </c>
      <c r="F108" s="29" t="s">
        <v>368</v>
      </c>
      <c r="G108" s="29" t="s">
        <v>369</v>
      </c>
      <c r="H108" s="29" t="s">
        <v>372</v>
      </c>
      <c r="I108" s="31">
        <v>17.07</v>
      </c>
      <c r="J108" s="32">
        <v>43138</v>
      </c>
    </row>
    <row r="109" spans="2:10" x14ac:dyDescent="0.3">
      <c r="B109" s="34">
        <v>106</v>
      </c>
      <c r="C109" s="35" t="s">
        <v>12</v>
      </c>
      <c r="D109" s="29" t="s">
        <v>244</v>
      </c>
      <c r="E109" s="29" t="s">
        <v>245</v>
      </c>
      <c r="F109" s="29" t="s">
        <v>246</v>
      </c>
      <c r="G109" s="29" t="s">
        <v>360</v>
      </c>
      <c r="H109" s="29" t="s">
        <v>373</v>
      </c>
      <c r="I109" s="31">
        <v>20.399999999999999</v>
      </c>
      <c r="J109" s="32">
        <v>43138</v>
      </c>
    </row>
    <row r="110" spans="2:10" x14ac:dyDescent="0.3">
      <c r="B110" s="34">
        <v>107</v>
      </c>
      <c r="C110" s="35" t="s">
        <v>12</v>
      </c>
      <c r="D110" s="29" t="s">
        <v>244</v>
      </c>
      <c r="E110" s="29" t="s">
        <v>254</v>
      </c>
      <c r="F110" s="29" t="s">
        <v>255</v>
      </c>
      <c r="G110" s="29" t="s">
        <v>362</v>
      </c>
      <c r="H110" s="29" t="s">
        <v>374</v>
      </c>
      <c r="I110" s="31">
        <v>10.68</v>
      </c>
      <c r="J110" s="32">
        <v>43138</v>
      </c>
    </row>
    <row r="111" spans="2:10" x14ac:dyDescent="0.3">
      <c r="B111" s="34">
        <v>108</v>
      </c>
      <c r="C111" s="35" t="s">
        <v>12</v>
      </c>
      <c r="D111" s="29" t="s">
        <v>244</v>
      </c>
      <c r="E111" s="29" t="s">
        <v>245</v>
      </c>
      <c r="F111" s="29" t="s">
        <v>246</v>
      </c>
      <c r="G111" s="29" t="s">
        <v>360</v>
      </c>
      <c r="H111" s="29" t="s">
        <v>375</v>
      </c>
      <c r="I111" s="31">
        <v>9.6</v>
      </c>
      <c r="J111" s="32">
        <v>43138</v>
      </c>
    </row>
    <row r="112" spans="2:10" x14ac:dyDescent="0.3">
      <c r="B112" s="34">
        <v>109</v>
      </c>
      <c r="C112" s="35" t="s">
        <v>12</v>
      </c>
      <c r="D112" s="29" t="s">
        <v>244</v>
      </c>
      <c r="E112" s="29" t="s">
        <v>249</v>
      </c>
      <c r="F112" s="29" t="s">
        <v>368</v>
      </c>
      <c r="G112" s="29" t="s">
        <v>369</v>
      </c>
      <c r="H112" s="29" t="s">
        <v>376</v>
      </c>
      <c r="I112" s="31">
        <v>11.33</v>
      </c>
      <c r="J112" s="32">
        <v>43138</v>
      </c>
    </row>
    <row r="113" spans="2:10" x14ac:dyDescent="0.3">
      <c r="B113" s="34">
        <v>110</v>
      </c>
      <c r="C113" s="35" t="s">
        <v>12</v>
      </c>
      <c r="D113" s="29" t="s">
        <v>244</v>
      </c>
      <c r="E113" s="29" t="s">
        <v>254</v>
      </c>
      <c r="F113" s="29" t="s">
        <v>255</v>
      </c>
      <c r="G113" s="29" t="s">
        <v>362</v>
      </c>
      <c r="H113" s="29" t="s">
        <v>377</v>
      </c>
      <c r="I113" s="31">
        <v>18.72</v>
      </c>
      <c r="J113" s="32">
        <v>43138</v>
      </c>
    </row>
    <row r="114" spans="2:10" x14ac:dyDescent="0.3">
      <c r="B114" s="34">
        <v>111</v>
      </c>
      <c r="C114" s="35" t="s">
        <v>12</v>
      </c>
      <c r="D114" s="29" t="s">
        <v>244</v>
      </c>
      <c r="E114" s="29" t="s">
        <v>245</v>
      </c>
      <c r="F114" s="29" t="s">
        <v>246</v>
      </c>
      <c r="G114" s="29" t="s">
        <v>360</v>
      </c>
      <c r="H114" s="29" t="s">
        <v>378</v>
      </c>
      <c r="I114" s="31">
        <v>18</v>
      </c>
      <c r="J114" s="32">
        <v>43138</v>
      </c>
    </row>
    <row r="115" spans="2:10" x14ac:dyDescent="0.3">
      <c r="B115" s="34">
        <v>112</v>
      </c>
      <c r="C115" s="35" t="s">
        <v>12</v>
      </c>
      <c r="D115" s="29" t="s">
        <v>244</v>
      </c>
      <c r="E115" s="29" t="s">
        <v>254</v>
      </c>
      <c r="F115" s="29" t="s">
        <v>255</v>
      </c>
      <c r="G115" s="29" t="s">
        <v>362</v>
      </c>
      <c r="H115" s="29" t="s">
        <v>379</v>
      </c>
      <c r="I115" s="31">
        <v>23.75</v>
      </c>
      <c r="J115" s="32">
        <v>43138</v>
      </c>
    </row>
    <row r="116" spans="2:10" x14ac:dyDescent="0.3">
      <c r="B116" s="34">
        <v>113</v>
      </c>
      <c r="C116" s="35" t="s">
        <v>12</v>
      </c>
      <c r="D116" s="29" t="s">
        <v>244</v>
      </c>
      <c r="E116" s="29" t="s">
        <v>249</v>
      </c>
      <c r="F116" s="29" t="s">
        <v>368</v>
      </c>
      <c r="G116" s="29" t="s">
        <v>369</v>
      </c>
      <c r="H116" s="29" t="s">
        <v>380</v>
      </c>
      <c r="I116" s="31">
        <v>29.58</v>
      </c>
      <c r="J116" s="32">
        <v>43138</v>
      </c>
    </row>
    <row r="117" spans="2:10" x14ac:dyDescent="0.3">
      <c r="B117" s="34">
        <v>114</v>
      </c>
      <c r="C117" s="35" t="s">
        <v>12</v>
      </c>
      <c r="D117" s="29" t="s">
        <v>244</v>
      </c>
      <c r="E117" s="29" t="s">
        <v>245</v>
      </c>
      <c r="F117" s="29" t="s">
        <v>246</v>
      </c>
      <c r="G117" s="29" t="s">
        <v>360</v>
      </c>
      <c r="H117" s="29" t="s">
        <v>381</v>
      </c>
      <c r="I117" s="31">
        <v>9</v>
      </c>
      <c r="J117" s="32">
        <v>43138</v>
      </c>
    </row>
    <row r="118" spans="2:10" x14ac:dyDescent="0.3">
      <c r="B118" s="34">
        <v>115</v>
      </c>
      <c r="C118" s="35" t="s">
        <v>12</v>
      </c>
      <c r="D118" s="29" t="s">
        <v>244</v>
      </c>
      <c r="E118" s="29" t="s">
        <v>254</v>
      </c>
      <c r="F118" s="29" t="s">
        <v>255</v>
      </c>
      <c r="G118" s="29" t="s">
        <v>362</v>
      </c>
      <c r="H118" s="29" t="s">
        <v>382</v>
      </c>
      <c r="I118" s="31">
        <v>19.34</v>
      </c>
      <c r="J118" s="32">
        <v>43138</v>
      </c>
    </row>
    <row r="119" spans="2:10" x14ac:dyDescent="0.3">
      <c r="B119" s="34">
        <v>116</v>
      </c>
      <c r="C119" s="35" t="s">
        <v>12</v>
      </c>
      <c r="D119" s="29" t="s">
        <v>244</v>
      </c>
      <c r="E119" s="29" t="s">
        <v>254</v>
      </c>
      <c r="F119" s="29" t="s">
        <v>255</v>
      </c>
      <c r="G119" s="29" t="s">
        <v>362</v>
      </c>
      <c r="H119" s="29" t="s">
        <v>383</v>
      </c>
      <c r="I119" s="31">
        <v>14.75</v>
      </c>
      <c r="J119" s="32">
        <v>43138</v>
      </c>
    </row>
    <row r="120" spans="2:10" x14ac:dyDescent="0.3">
      <c r="B120" s="34">
        <v>117</v>
      </c>
      <c r="C120" s="35" t="s">
        <v>12</v>
      </c>
      <c r="D120" s="29" t="s">
        <v>244</v>
      </c>
      <c r="E120" s="29" t="s">
        <v>249</v>
      </c>
      <c r="F120" s="29" t="s">
        <v>368</v>
      </c>
      <c r="G120" s="29" t="s">
        <v>369</v>
      </c>
      <c r="H120" s="29" t="s">
        <v>384</v>
      </c>
      <c r="I120" s="31">
        <v>16.66</v>
      </c>
      <c r="J120" s="32">
        <v>43138</v>
      </c>
    </row>
    <row r="121" spans="2:10" x14ac:dyDescent="0.3">
      <c r="B121" s="34">
        <v>118</v>
      </c>
      <c r="C121" s="35" t="s">
        <v>12</v>
      </c>
      <c r="D121" s="29" t="s">
        <v>244</v>
      </c>
      <c r="E121" s="29" t="s">
        <v>249</v>
      </c>
      <c r="F121" s="29" t="s">
        <v>368</v>
      </c>
      <c r="G121" s="29" t="s">
        <v>369</v>
      </c>
      <c r="H121" s="29" t="s">
        <v>385</v>
      </c>
      <c r="I121" s="31">
        <v>22.18</v>
      </c>
      <c r="J121" s="32">
        <v>43138</v>
      </c>
    </row>
    <row r="122" spans="2:10" x14ac:dyDescent="0.3">
      <c r="B122" s="34">
        <v>119</v>
      </c>
      <c r="C122" s="35" t="s">
        <v>12</v>
      </c>
      <c r="D122" s="29" t="s">
        <v>244</v>
      </c>
      <c r="E122" s="29" t="s">
        <v>254</v>
      </c>
      <c r="F122" s="29" t="s">
        <v>255</v>
      </c>
      <c r="G122" s="29" t="s">
        <v>386</v>
      </c>
      <c r="H122" s="29" t="s">
        <v>387</v>
      </c>
      <c r="I122" s="31">
        <v>18.38</v>
      </c>
      <c r="J122" s="32">
        <v>43138</v>
      </c>
    </row>
    <row r="123" spans="2:10" x14ac:dyDescent="0.3">
      <c r="B123" s="34">
        <v>120</v>
      </c>
      <c r="C123" s="35" t="s">
        <v>12</v>
      </c>
      <c r="D123" s="29" t="s">
        <v>244</v>
      </c>
      <c r="E123" s="29" t="s">
        <v>249</v>
      </c>
      <c r="F123" s="29" t="s">
        <v>368</v>
      </c>
      <c r="G123" s="29" t="s">
        <v>369</v>
      </c>
      <c r="H123" s="29" t="s">
        <v>388</v>
      </c>
      <c r="I123" s="31">
        <v>15.7</v>
      </c>
      <c r="J123" s="32">
        <v>43138</v>
      </c>
    </row>
    <row r="124" spans="2:10" x14ac:dyDescent="0.3">
      <c r="B124" s="34">
        <v>121</v>
      </c>
      <c r="C124" s="35" t="s">
        <v>12</v>
      </c>
      <c r="D124" s="29" t="s">
        <v>244</v>
      </c>
      <c r="E124" s="29" t="s">
        <v>254</v>
      </c>
      <c r="F124" s="29" t="s">
        <v>255</v>
      </c>
      <c r="G124" s="29" t="s">
        <v>386</v>
      </c>
      <c r="H124" s="29" t="s">
        <v>389</v>
      </c>
      <c r="I124" s="31">
        <v>10.56</v>
      </c>
      <c r="J124" s="32">
        <v>43138</v>
      </c>
    </row>
    <row r="125" spans="2:10" x14ac:dyDescent="0.3">
      <c r="B125" s="34">
        <v>122</v>
      </c>
      <c r="C125" s="35" t="s">
        <v>12</v>
      </c>
      <c r="D125" s="29" t="s">
        <v>244</v>
      </c>
      <c r="E125" s="29" t="s">
        <v>254</v>
      </c>
      <c r="F125" s="29" t="s">
        <v>255</v>
      </c>
      <c r="G125" s="29" t="s">
        <v>386</v>
      </c>
      <c r="H125" s="29" t="s">
        <v>390</v>
      </c>
      <c r="I125" s="31">
        <v>18.260000000000002</v>
      </c>
      <c r="J125" s="32">
        <v>43138</v>
      </c>
    </row>
    <row r="126" spans="2:10" x14ac:dyDescent="0.3">
      <c r="B126" s="34">
        <v>123</v>
      </c>
      <c r="C126" s="35" t="s">
        <v>12</v>
      </c>
      <c r="D126" s="29" t="s">
        <v>244</v>
      </c>
      <c r="E126" s="29" t="s">
        <v>254</v>
      </c>
      <c r="F126" s="29" t="s">
        <v>255</v>
      </c>
      <c r="G126" s="29" t="s">
        <v>386</v>
      </c>
      <c r="H126" s="29" t="s">
        <v>391</v>
      </c>
      <c r="I126" s="31">
        <v>10.74</v>
      </c>
      <c r="J126" s="32">
        <v>43138</v>
      </c>
    </row>
    <row r="127" spans="2:10" x14ac:dyDescent="0.3">
      <c r="B127" s="34">
        <v>124</v>
      </c>
      <c r="C127" s="35" t="s">
        <v>12</v>
      </c>
      <c r="D127" s="29" t="s">
        <v>244</v>
      </c>
      <c r="E127" s="29" t="s">
        <v>254</v>
      </c>
      <c r="F127" s="29" t="s">
        <v>255</v>
      </c>
      <c r="G127" s="29" t="s">
        <v>386</v>
      </c>
      <c r="H127" s="29" t="s">
        <v>392</v>
      </c>
      <c r="I127" s="31">
        <v>13.68</v>
      </c>
      <c r="J127" s="32">
        <v>43138</v>
      </c>
    </row>
    <row r="128" spans="2:10" x14ac:dyDescent="0.3">
      <c r="B128" s="34">
        <v>125</v>
      </c>
      <c r="C128" s="35" t="s">
        <v>12</v>
      </c>
      <c r="D128" s="29" t="s">
        <v>244</v>
      </c>
      <c r="E128" s="29" t="s">
        <v>254</v>
      </c>
      <c r="F128" s="29" t="s">
        <v>255</v>
      </c>
      <c r="G128" s="29" t="s">
        <v>386</v>
      </c>
      <c r="H128" s="29" t="s">
        <v>393</v>
      </c>
      <c r="I128" s="31">
        <v>18.84</v>
      </c>
      <c r="J128" s="32">
        <v>43138</v>
      </c>
    </row>
    <row r="129" spans="2:10" x14ac:dyDescent="0.3">
      <c r="B129" s="34">
        <v>126</v>
      </c>
      <c r="C129" s="35" t="s">
        <v>12</v>
      </c>
      <c r="D129" s="29" t="s">
        <v>244</v>
      </c>
      <c r="E129" s="29" t="s">
        <v>254</v>
      </c>
      <c r="F129" s="29" t="s">
        <v>255</v>
      </c>
      <c r="G129" s="29" t="s">
        <v>386</v>
      </c>
      <c r="H129" s="29" t="s">
        <v>394</v>
      </c>
      <c r="I129" s="31">
        <v>5.04</v>
      </c>
      <c r="J129" s="32">
        <v>43138</v>
      </c>
    </row>
    <row r="130" spans="2:10" x14ac:dyDescent="0.3">
      <c r="B130" s="34">
        <v>127</v>
      </c>
      <c r="C130" s="35" t="s">
        <v>12</v>
      </c>
      <c r="D130" s="29" t="s">
        <v>244</v>
      </c>
      <c r="E130" s="29" t="s">
        <v>254</v>
      </c>
      <c r="F130" s="29" t="s">
        <v>255</v>
      </c>
      <c r="G130" s="29" t="s">
        <v>386</v>
      </c>
      <c r="H130" s="29" t="s">
        <v>395</v>
      </c>
      <c r="I130" s="31">
        <v>5.01</v>
      </c>
      <c r="J130" s="32">
        <v>43138</v>
      </c>
    </row>
    <row r="131" spans="2:10" x14ac:dyDescent="0.3">
      <c r="B131" s="34">
        <v>128</v>
      </c>
      <c r="C131" s="35" t="s">
        <v>12</v>
      </c>
      <c r="D131" s="29" t="s">
        <v>244</v>
      </c>
      <c r="E131" s="29" t="s">
        <v>249</v>
      </c>
      <c r="F131" s="29" t="s">
        <v>368</v>
      </c>
      <c r="G131" s="29" t="s">
        <v>369</v>
      </c>
      <c r="H131" s="29" t="s">
        <v>396</v>
      </c>
      <c r="I131" s="31">
        <v>9.2799999999999994</v>
      </c>
      <c r="J131" s="32">
        <v>43138</v>
      </c>
    </row>
    <row r="132" spans="2:10" x14ac:dyDescent="0.3">
      <c r="B132" s="34">
        <v>129</v>
      </c>
      <c r="C132" s="35" t="s">
        <v>12</v>
      </c>
      <c r="D132" s="29" t="s">
        <v>288</v>
      </c>
      <c r="E132" s="29" t="s">
        <v>289</v>
      </c>
      <c r="F132" s="29" t="s">
        <v>290</v>
      </c>
      <c r="G132" s="29" t="s">
        <v>397</v>
      </c>
      <c r="H132" s="29" t="s">
        <v>398</v>
      </c>
      <c r="I132" s="31">
        <v>17.8</v>
      </c>
      <c r="J132" s="32">
        <v>43166</v>
      </c>
    </row>
    <row r="133" spans="2:10" x14ac:dyDescent="0.3">
      <c r="B133" s="34">
        <v>130</v>
      </c>
      <c r="C133" s="35" t="s">
        <v>12</v>
      </c>
      <c r="D133" s="29" t="s">
        <v>288</v>
      </c>
      <c r="E133" s="29" t="s">
        <v>289</v>
      </c>
      <c r="F133" s="29" t="s">
        <v>290</v>
      </c>
      <c r="G133" s="29" t="s">
        <v>397</v>
      </c>
      <c r="H133" s="29" t="s">
        <v>399</v>
      </c>
      <c r="I133" s="31">
        <v>23</v>
      </c>
      <c r="J133" s="32">
        <v>43166</v>
      </c>
    </row>
    <row r="134" spans="2:10" x14ac:dyDescent="0.3">
      <c r="B134" s="34">
        <v>131</v>
      </c>
      <c r="C134" s="35" t="s">
        <v>12</v>
      </c>
      <c r="D134" s="29" t="s">
        <v>288</v>
      </c>
      <c r="E134" s="29" t="s">
        <v>289</v>
      </c>
      <c r="F134" s="29" t="s">
        <v>290</v>
      </c>
      <c r="G134" s="29" t="s">
        <v>397</v>
      </c>
      <c r="H134" s="29" t="s">
        <v>400</v>
      </c>
      <c r="I134" s="31">
        <v>18.8</v>
      </c>
      <c r="J134" s="32">
        <v>43166</v>
      </c>
    </row>
    <row r="135" spans="2:10" x14ac:dyDescent="0.3">
      <c r="B135" s="34">
        <v>132</v>
      </c>
      <c r="C135" s="35" t="s">
        <v>12</v>
      </c>
      <c r="D135" s="29" t="s">
        <v>288</v>
      </c>
      <c r="E135" s="29" t="s">
        <v>289</v>
      </c>
      <c r="F135" s="29" t="s">
        <v>290</v>
      </c>
      <c r="G135" s="29" t="s">
        <v>397</v>
      </c>
      <c r="H135" s="29" t="s">
        <v>401</v>
      </c>
      <c r="I135" s="31">
        <v>19.8</v>
      </c>
      <c r="J135" s="32">
        <v>43166</v>
      </c>
    </row>
    <row r="136" spans="2:10" x14ac:dyDescent="0.3">
      <c r="B136" s="34">
        <v>133</v>
      </c>
      <c r="C136" s="35" t="s">
        <v>12</v>
      </c>
      <c r="D136" s="29" t="s">
        <v>288</v>
      </c>
      <c r="E136" s="29" t="s">
        <v>289</v>
      </c>
      <c r="F136" s="29" t="s">
        <v>290</v>
      </c>
      <c r="G136" s="29" t="s">
        <v>397</v>
      </c>
      <c r="H136" s="29" t="s">
        <v>402</v>
      </c>
      <c r="I136" s="31">
        <v>20.8</v>
      </c>
      <c r="J136" s="32">
        <v>43166</v>
      </c>
    </row>
    <row r="137" spans="2:10" x14ac:dyDescent="0.3">
      <c r="B137" s="34">
        <v>134</v>
      </c>
      <c r="C137" s="35" t="s">
        <v>12</v>
      </c>
      <c r="D137" s="29" t="s">
        <v>288</v>
      </c>
      <c r="E137" s="29" t="s">
        <v>289</v>
      </c>
      <c r="F137" s="29" t="s">
        <v>290</v>
      </c>
      <c r="G137" s="29" t="s">
        <v>397</v>
      </c>
      <c r="H137" s="29" t="s">
        <v>403</v>
      </c>
      <c r="I137" s="31">
        <v>9.9</v>
      </c>
      <c r="J137" s="32">
        <v>43166</v>
      </c>
    </row>
    <row r="138" spans="2:10" x14ac:dyDescent="0.3">
      <c r="B138" s="34">
        <v>135</v>
      </c>
      <c r="C138" s="35" t="s">
        <v>12</v>
      </c>
      <c r="D138" s="29" t="s">
        <v>288</v>
      </c>
      <c r="E138" s="29" t="s">
        <v>289</v>
      </c>
      <c r="F138" s="29" t="s">
        <v>290</v>
      </c>
      <c r="G138" s="29" t="s">
        <v>397</v>
      </c>
      <c r="H138" s="29" t="s">
        <v>404</v>
      </c>
      <c r="I138" s="31">
        <v>22.8</v>
      </c>
      <c r="J138" s="32">
        <v>43166</v>
      </c>
    </row>
    <row r="139" spans="2:10" x14ac:dyDescent="0.3">
      <c r="B139" s="34">
        <v>136</v>
      </c>
      <c r="C139" s="35" t="s">
        <v>12</v>
      </c>
      <c r="D139" s="29" t="s">
        <v>288</v>
      </c>
      <c r="E139" s="29" t="s">
        <v>289</v>
      </c>
      <c r="F139" s="29" t="s">
        <v>290</v>
      </c>
      <c r="G139" s="29" t="s">
        <v>397</v>
      </c>
      <c r="H139" s="29" t="s">
        <v>405</v>
      </c>
      <c r="I139" s="31">
        <v>24.8</v>
      </c>
      <c r="J139" s="32">
        <v>43166</v>
      </c>
    </row>
    <row r="140" spans="2:10" x14ac:dyDescent="0.3">
      <c r="B140" s="34">
        <v>137</v>
      </c>
      <c r="C140" s="35" t="s">
        <v>12</v>
      </c>
      <c r="D140" s="29" t="s">
        <v>288</v>
      </c>
      <c r="E140" s="29" t="s">
        <v>289</v>
      </c>
      <c r="F140" s="29" t="s">
        <v>290</v>
      </c>
      <c r="G140" s="29" t="s">
        <v>406</v>
      </c>
      <c r="H140" s="29" t="s">
        <v>407</v>
      </c>
      <c r="I140" s="31">
        <v>22.4</v>
      </c>
      <c r="J140" s="32">
        <v>43166</v>
      </c>
    </row>
    <row r="141" spans="2:10" x14ac:dyDescent="0.3">
      <c r="B141" s="34">
        <v>138</v>
      </c>
      <c r="C141" s="35" t="s">
        <v>12</v>
      </c>
      <c r="D141" s="29" t="s">
        <v>288</v>
      </c>
      <c r="E141" s="29" t="s">
        <v>289</v>
      </c>
      <c r="F141" s="29" t="s">
        <v>290</v>
      </c>
      <c r="G141" s="29" t="s">
        <v>406</v>
      </c>
      <c r="H141" s="29" t="s">
        <v>408</v>
      </c>
      <c r="I141" s="31">
        <v>17.2</v>
      </c>
      <c r="J141" s="32">
        <v>43166</v>
      </c>
    </row>
    <row r="142" spans="2:10" x14ac:dyDescent="0.3">
      <c r="B142" s="34">
        <v>139</v>
      </c>
      <c r="C142" s="35" t="s">
        <v>12</v>
      </c>
      <c r="D142" s="29" t="s">
        <v>288</v>
      </c>
      <c r="E142" s="29" t="s">
        <v>289</v>
      </c>
      <c r="F142" s="29" t="s">
        <v>290</v>
      </c>
      <c r="G142" s="29" t="s">
        <v>406</v>
      </c>
      <c r="H142" s="29" t="s">
        <v>409</v>
      </c>
      <c r="I142" s="31">
        <v>20.7</v>
      </c>
      <c r="J142" s="32">
        <v>43166</v>
      </c>
    </row>
    <row r="143" spans="2:10" x14ac:dyDescent="0.3">
      <c r="B143" s="34">
        <v>140</v>
      </c>
      <c r="C143" s="35" t="s">
        <v>12</v>
      </c>
      <c r="D143" s="29" t="s">
        <v>288</v>
      </c>
      <c r="E143" s="29" t="s">
        <v>289</v>
      </c>
      <c r="F143" s="29" t="s">
        <v>290</v>
      </c>
      <c r="G143" s="29" t="s">
        <v>406</v>
      </c>
      <c r="H143" s="29" t="s">
        <v>410</v>
      </c>
      <c r="I143" s="31">
        <v>12.2</v>
      </c>
      <c r="J143" s="32">
        <v>43166</v>
      </c>
    </row>
    <row r="144" spans="2:10" x14ac:dyDescent="0.3">
      <c r="B144" s="34">
        <v>141</v>
      </c>
      <c r="C144" s="35" t="s">
        <v>12</v>
      </c>
      <c r="D144" s="29" t="s">
        <v>288</v>
      </c>
      <c r="E144" s="29" t="s">
        <v>289</v>
      </c>
      <c r="F144" s="29" t="s">
        <v>290</v>
      </c>
      <c r="G144" s="29" t="s">
        <v>406</v>
      </c>
      <c r="H144" s="29" t="s">
        <v>411</v>
      </c>
      <c r="I144" s="31">
        <v>10.8</v>
      </c>
      <c r="J144" s="32">
        <v>43166</v>
      </c>
    </row>
    <row r="145" spans="2:10" x14ac:dyDescent="0.3">
      <c r="B145" s="34">
        <v>142</v>
      </c>
      <c r="C145" s="35" t="s">
        <v>12</v>
      </c>
      <c r="D145" s="29" t="s">
        <v>288</v>
      </c>
      <c r="E145" s="29" t="s">
        <v>289</v>
      </c>
      <c r="F145" s="29" t="s">
        <v>290</v>
      </c>
      <c r="G145" s="29" t="s">
        <v>406</v>
      </c>
      <c r="H145" s="29" t="s">
        <v>412</v>
      </c>
      <c r="I145" s="31">
        <v>18.3</v>
      </c>
      <c r="J145" s="32">
        <v>43166</v>
      </c>
    </row>
    <row r="146" spans="2:10" x14ac:dyDescent="0.3">
      <c r="B146" s="34">
        <v>143</v>
      </c>
      <c r="C146" s="35" t="s">
        <v>12</v>
      </c>
      <c r="D146" s="29" t="s">
        <v>288</v>
      </c>
      <c r="E146" s="29" t="s">
        <v>289</v>
      </c>
      <c r="F146" s="29" t="s">
        <v>290</v>
      </c>
      <c r="G146" s="29" t="s">
        <v>406</v>
      </c>
      <c r="H146" s="29" t="s">
        <v>413</v>
      </c>
      <c r="I146" s="31">
        <v>11.2</v>
      </c>
      <c r="J146" s="32">
        <v>43166</v>
      </c>
    </row>
    <row r="147" spans="2:10" x14ac:dyDescent="0.3">
      <c r="B147" s="34">
        <v>144</v>
      </c>
      <c r="C147" s="35" t="s">
        <v>12</v>
      </c>
      <c r="D147" s="29" t="s">
        <v>288</v>
      </c>
      <c r="E147" s="29" t="s">
        <v>289</v>
      </c>
      <c r="F147" s="29" t="s">
        <v>290</v>
      </c>
      <c r="G147" s="29" t="s">
        <v>406</v>
      </c>
      <c r="H147" s="29" t="s">
        <v>414</v>
      </c>
      <c r="I147" s="31">
        <v>11.8</v>
      </c>
      <c r="J147" s="32">
        <v>43169</v>
      </c>
    </row>
    <row r="148" spans="2:10" x14ac:dyDescent="0.3">
      <c r="B148" s="34">
        <v>145</v>
      </c>
      <c r="C148" s="35" t="s">
        <v>12</v>
      </c>
      <c r="D148" s="29" t="s">
        <v>415</v>
      </c>
      <c r="E148" s="29" t="s">
        <v>416</v>
      </c>
      <c r="F148" s="29" t="s">
        <v>417</v>
      </c>
      <c r="G148" s="29" t="s">
        <v>418</v>
      </c>
      <c r="H148" s="29" t="s">
        <v>419</v>
      </c>
      <c r="I148" s="31">
        <v>28.36</v>
      </c>
      <c r="J148" s="32">
        <v>43143</v>
      </c>
    </row>
    <row r="149" spans="2:10" x14ac:dyDescent="0.3">
      <c r="B149" s="34">
        <v>146</v>
      </c>
      <c r="C149" s="35" t="s">
        <v>12</v>
      </c>
      <c r="D149" s="29" t="s">
        <v>415</v>
      </c>
      <c r="E149" s="29" t="s">
        <v>416</v>
      </c>
      <c r="F149" s="29" t="s">
        <v>417</v>
      </c>
      <c r="G149" s="29" t="s">
        <v>418</v>
      </c>
      <c r="H149" s="29" t="s">
        <v>420</v>
      </c>
      <c r="I149" s="31">
        <v>13.41</v>
      </c>
      <c r="J149" s="32">
        <v>43143</v>
      </c>
    </row>
    <row r="150" spans="2:10" x14ac:dyDescent="0.3">
      <c r="B150" s="34">
        <v>147</v>
      </c>
      <c r="C150" s="35" t="s">
        <v>12</v>
      </c>
      <c r="D150" s="29" t="s">
        <v>415</v>
      </c>
      <c r="E150" s="29" t="s">
        <v>416</v>
      </c>
      <c r="F150" s="29" t="s">
        <v>417</v>
      </c>
      <c r="G150" s="29" t="s">
        <v>418</v>
      </c>
      <c r="H150" s="29" t="s">
        <v>421</v>
      </c>
      <c r="I150" s="31">
        <v>16.350000000000001</v>
      </c>
      <c r="J150" s="32">
        <v>43143</v>
      </c>
    </row>
    <row r="151" spans="2:10" x14ac:dyDescent="0.3">
      <c r="B151" s="34">
        <v>148</v>
      </c>
      <c r="C151" s="35" t="s">
        <v>12</v>
      </c>
      <c r="D151" s="29" t="s">
        <v>415</v>
      </c>
      <c r="E151" s="29" t="s">
        <v>416</v>
      </c>
      <c r="F151" s="29" t="s">
        <v>417</v>
      </c>
      <c r="G151" s="29" t="s">
        <v>422</v>
      </c>
      <c r="H151" s="29" t="s">
        <v>423</v>
      </c>
      <c r="I151" s="31">
        <v>32.200000000000003</v>
      </c>
      <c r="J151" s="32">
        <v>43143</v>
      </c>
    </row>
    <row r="152" spans="2:10" x14ac:dyDescent="0.3">
      <c r="B152" s="34">
        <v>149</v>
      </c>
      <c r="C152" s="35" t="s">
        <v>12</v>
      </c>
      <c r="D152" s="29" t="s">
        <v>244</v>
      </c>
      <c r="E152" s="29" t="s">
        <v>254</v>
      </c>
      <c r="F152" s="29" t="s">
        <v>424</v>
      </c>
      <c r="G152" s="29" t="s">
        <v>425</v>
      </c>
      <c r="H152" s="29" t="s">
        <v>426</v>
      </c>
      <c r="I152" s="31">
        <v>7.62</v>
      </c>
      <c r="J152" s="32">
        <v>43143</v>
      </c>
    </row>
    <row r="153" spans="2:10" x14ac:dyDescent="0.3">
      <c r="B153" s="34">
        <v>150</v>
      </c>
      <c r="C153" s="35" t="s">
        <v>12</v>
      </c>
      <c r="D153" s="29" t="s">
        <v>415</v>
      </c>
      <c r="E153" s="29" t="s">
        <v>416</v>
      </c>
      <c r="F153" s="29" t="s">
        <v>417</v>
      </c>
      <c r="G153" s="29" t="s">
        <v>418</v>
      </c>
      <c r="H153" s="29" t="s">
        <v>427</v>
      </c>
      <c r="I153" s="31">
        <v>34.299999999999997</v>
      </c>
      <c r="J153" s="32">
        <v>43143</v>
      </c>
    </row>
    <row r="154" spans="2:10" x14ac:dyDescent="0.3">
      <c r="B154" s="34">
        <v>151</v>
      </c>
      <c r="C154" s="35" t="s">
        <v>12</v>
      </c>
      <c r="D154" s="29" t="s">
        <v>244</v>
      </c>
      <c r="E154" s="29" t="s">
        <v>254</v>
      </c>
      <c r="F154" s="29" t="s">
        <v>424</v>
      </c>
      <c r="G154" s="29" t="s">
        <v>425</v>
      </c>
      <c r="H154" s="29" t="s">
        <v>428</v>
      </c>
      <c r="I154" s="31">
        <v>16.18</v>
      </c>
      <c r="J154" s="32">
        <v>43143</v>
      </c>
    </row>
    <row r="155" spans="2:10" x14ac:dyDescent="0.3">
      <c r="B155" s="34">
        <v>152</v>
      </c>
      <c r="C155" s="35" t="s">
        <v>12</v>
      </c>
      <c r="D155" s="29" t="s">
        <v>415</v>
      </c>
      <c r="E155" s="29" t="s">
        <v>416</v>
      </c>
      <c r="F155" s="29" t="s">
        <v>417</v>
      </c>
      <c r="G155" s="29" t="s">
        <v>418</v>
      </c>
      <c r="H155" s="29" t="s">
        <v>429</v>
      </c>
      <c r="I155" s="31">
        <v>22.7</v>
      </c>
      <c r="J155" s="32">
        <v>43143</v>
      </c>
    </row>
    <row r="156" spans="2:10" x14ac:dyDescent="0.3">
      <c r="B156" s="34">
        <v>153</v>
      </c>
      <c r="C156" s="35" t="s">
        <v>12</v>
      </c>
      <c r="D156" s="29" t="s">
        <v>415</v>
      </c>
      <c r="E156" s="29" t="s">
        <v>416</v>
      </c>
      <c r="F156" s="29" t="s">
        <v>417</v>
      </c>
      <c r="G156" s="29" t="s">
        <v>422</v>
      </c>
      <c r="H156" s="29" t="s">
        <v>430</v>
      </c>
      <c r="I156" s="31">
        <v>31.2</v>
      </c>
      <c r="J156" s="32">
        <v>43143</v>
      </c>
    </row>
    <row r="157" spans="2:10" x14ac:dyDescent="0.3">
      <c r="B157" s="34">
        <v>154</v>
      </c>
      <c r="C157" s="35" t="s">
        <v>12</v>
      </c>
      <c r="D157" s="29" t="s">
        <v>244</v>
      </c>
      <c r="E157" s="29" t="s">
        <v>254</v>
      </c>
      <c r="F157" s="29" t="s">
        <v>424</v>
      </c>
      <c r="G157" s="29" t="s">
        <v>425</v>
      </c>
      <c r="H157" s="29" t="s">
        <v>431</v>
      </c>
      <c r="I157" s="31">
        <v>19.23</v>
      </c>
      <c r="J157" s="32">
        <v>43143</v>
      </c>
    </row>
    <row r="158" spans="2:10" x14ac:dyDescent="0.3">
      <c r="B158" s="34">
        <v>155</v>
      </c>
      <c r="C158" s="35" t="s">
        <v>12</v>
      </c>
      <c r="D158" s="29" t="s">
        <v>415</v>
      </c>
      <c r="E158" s="29" t="s">
        <v>416</v>
      </c>
      <c r="F158" s="29" t="s">
        <v>417</v>
      </c>
      <c r="G158" s="29" t="s">
        <v>418</v>
      </c>
      <c r="H158" s="29" t="s">
        <v>432</v>
      </c>
      <c r="I158" s="31">
        <v>30.75</v>
      </c>
      <c r="J158" s="32">
        <v>43143</v>
      </c>
    </row>
    <row r="159" spans="2:10" x14ac:dyDescent="0.3">
      <c r="B159" s="34">
        <v>156</v>
      </c>
      <c r="C159" s="35" t="s">
        <v>12</v>
      </c>
      <c r="D159" s="29" t="s">
        <v>415</v>
      </c>
      <c r="E159" s="29" t="s">
        <v>416</v>
      </c>
      <c r="F159" s="29" t="s">
        <v>417</v>
      </c>
      <c r="G159" s="29" t="s">
        <v>418</v>
      </c>
      <c r="H159" s="29" t="s">
        <v>433</v>
      </c>
      <c r="I159" s="31">
        <v>19.8</v>
      </c>
      <c r="J159" s="32">
        <v>43143</v>
      </c>
    </row>
    <row r="160" spans="2:10" x14ac:dyDescent="0.3">
      <c r="B160" s="34">
        <v>157</v>
      </c>
      <c r="C160" s="35" t="s">
        <v>12</v>
      </c>
      <c r="D160" s="29" t="s">
        <v>244</v>
      </c>
      <c r="E160" s="29" t="s">
        <v>254</v>
      </c>
      <c r="F160" s="29" t="s">
        <v>424</v>
      </c>
      <c r="G160" s="29" t="s">
        <v>425</v>
      </c>
      <c r="H160" s="29" t="s">
        <v>434</v>
      </c>
      <c r="I160" s="31">
        <v>14.72</v>
      </c>
      <c r="J160" s="32">
        <v>43143</v>
      </c>
    </row>
    <row r="161" spans="2:10" x14ac:dyDescent="0.3">
      <c r="B161" s="34">
        <v>158</v>
      </c>
      <c r="C161" s="35" t="s">
        <v>12</v>
      </c>
      <c r="D161" s="29" t="s">
        <v>415</v>
      </c>
      <c r="E161" s="29" t="s">
        <v>416</v>
      </c>
      <c r="F161" s="29" t="s">
        <v>417</v>
      </c>
      <c r="G161" s="29" t="s">
        <v>422</v>
      </c>
      <c r="H161" s="29" t="s">
        <v>435</v>
      </c>
      <c r="I161" s="31">
        <v>23.9</v>
      </c>
      <c r="J161" s="32">
        <v>43143</v>
      </c>
    </row>
    <row r="162" spans="2:10" x14ac:dyDescent="0.3">
      <c r="B162" s="34">
        <v>159</v>
      </c>
      <c r="C162" s="35" t="s">
        <v>12</v>
      </c>
      <c r="D162" s="29" t="s">
        <v>415</v>
      </c>
      <c r="E162" s="29" t="s">
        <v>416</v>
      </c>
      <c r="F162" s="29" t="s">
        <v>417</v>
      </c>
      <c r="G162" s="29" t="s">
        <v>418</v>
      </c>
      <c r="H162" s="29" t="s">
        <v>436</v>
      </c>
      <c r="I162" s="31">
        <v>27.5</v>
      </c>
      <c r="J162" s="32">
        <v>43143</v>
      </c>
    </row>
    <row r="163" spans="2:10" x14ac:dyDescent="0.3">
      <c r="B163" s="34">
        <v>160</v>
      </c>
      <c r="C163" s="35" t="s">
        <v>12</v>
      </c>
      <c r="D163" s="29" t="s">
        <v>244</v>
      </c>
      <c r="E163" s="29" t="s">
        <v>254</v>
      </c>
      <c r="F163" s="29" t="s">
        <v>424</v>
      </c>
      <c r="G163" s="29" t="s">
        <v>425</v>
      </c>
      <c r="H163" s="29" t="s">
        <v>437</v>
      </c>
      <c r="I163" s="31">
        <v>11.67</v>
      </c>
      <c r="J163" s="32">
        <v>43143</v>
      </c>
    </row>
    <row r="164" spans="2:10" x14ac:dyDescent="0.3">
      <c r="B164" s="34">
        <v>161</v>
      </c>
      <c r="C164" s="35" t="s">
        <v>12</v>
      </c>
      <c r="D164" s="29" t="s">
        <v>415</v>
      </c>
      <c r="E164" s="29" t="s">
        <v>416</v>
      </c>
      <c r="F164" s="29" t="s">
        <v>417</v>
      </c>
      <c r="G164" s="29" t="s">
        <v>422</v>
      </c>
      <c r="H164" s="29" t="s">
        <v>438</v>
      </c>
      <c r="I164" s="31">
        <v>13</v>
      </c>
      <c r="J164" s="32">
        <v>43143</v>
      </c>
    </row>
    <row r="165" spans="2:10" x14ac:dyDescent="0.3">
      <c r="B165" s="34">
        <v>162</v>
      </c>
      <c r="C165" s="35" t="s">
        <v>12</v>
      </c>
      <c r="D165" s="29" t="s">
        <v>244</v>
      </c>
      <c r="E165" s="29" t="s">
        <v>254</v>
      </c>
      <c r="F165" s="29" t="s">
        <v>424</v>
      </c>
      <c r="G165" s="29" t="s">
        <v>425</v>
      </c>
      <c r="H165" s="29" t="s">
        <v>439</v>
      </c>
      <c r="I165" s="31">
        <v>12.68</v>
      </c>
      <c r="J165" s="32">
        <v>43143</v>
      </c>
    </row>
    <row r="166" spans="2:10" x14ac:dyDescent="0.3">
      <c r="B166" s="34">
        <v>163</v>
      </c>
      <c r="C166" s="35" t="s">
        <v>12</v>
      </c>
      <c r="D166" s="29" t="s">
        <v>244</v>
      </c>
      <c r="E166" s="29" t="s">
        <v>254</v>
      </c>
      <c r="F166" s="29" t="s">
        <v>424</v>
      </c>
      <c r="G166" s="33" t="s">
        <v>425</v>
      </c>
      <c r="H166" s="29" t="s">
        <v>440</v>
      </c>
      <c r="I166" s="31">
        <v>12.41</v>
      </c>
      <c r="J166" s="32">
        <v>43143</v>
      </c>
    </row>
    <row r="167" spans="2:10" x14ac:dyDescent="0.3">
      <c r="B167" s="34">
        <v>164</v>
      </c>
      <c r="C167" s="35" t="s">
        <v>12</v>
      </c>
      <c r="D167" s="29" t="s">
        <v>244</v>
      </c>
      <c r="E167" s="29" t="s">
        <v>254</v>
      </c>
      <c r="F167" s="29" t="s">
        <v>424</v>
      </c>
      <c r="G167" s="29" t="s">
        <v>425</v>
      </c>
      <c r="H167" s="29" t="s">
        <v>441</v>
      </c>
      <c r="I167" s="31">
        <v>22.47</v>
      </c>
      <c r="J167" s="32">
        <v>43143</v>
      </c>
    </row>
    <row r="168" spans="2:10" x14ac:dyDescent="0.3">
      <c r="B168" s="34">
        <v>165</v>
      </c>
      <c r="C168" s="35" t="s">
        <v>12</v>
      </c>
      <c r="D168" s="29" t="s">
        <v>415</v>
      </c>
      <c r="E168" s="29" t="s">
        <v>416</v>
      </c>
      <c r="F168" s="29" t="s">
        <v>417</v>
      </c>
      <c r="G168" s="33" t="s">
        <v>422</v>
      </c>
      <c r="H168" s="29" t="s">
        <v>442</v>
      </c>
      <c r="I168" s="31">
        <v>15.9</v>
      </c>
      <c r="J168" s="32">
        <v>43143</v>
      </c>
    </row>
    <row r="169" spans="2:10" x14ac:dyDescent="0.3">
      <c r="B169" s="34">
        <v>166</v>
      </c>
      <c r="C169" s="35" t="s">
        <v>12</v>
      </c>
      <c r="D169" s="29" t="s">
        <v>415</v>
      </c>
      <c r="E169" s="29" t="s">
        <v>416</v>
      </c>
      <c r="F169" s="29" t="s">
        <v>417</v>
      </c>
      <c r="G169" s="29" t="s">
        <v>422</v>
      </c>
      <c r="H169" s="29" t="s">
        <v>443</v>
      </c>
      <c r="I169" s="31">
        <v>25</v>
      </c>
      <c r="J169" s="32">
        <v>43143</v>
      </c>
    </row>
    <row r="170" spans="2:10" x14ac:dyDescent="0.3">
      <c r="B170" s="34">
        <v>167</v>
      </c>
      <c r="C170" s="35" t="s">
        <v>12</v>
      </c>
      <c r="D170" s="29" t="s">
        <v>415</v>
      </c>
      <c r="E170" s="29" t="s">
        <v>416</v>
      </c>
      <c r="F170" s="29" t="s">
        <v>417</v>
      </c>
      <c r="G170" s="29" t="s">
        <v>422</v>
      </c>
      <c r="H170" s="29" t="s">
        <v>444</v>
      </c>
      <c r="I170" s="31">
        <v>16.899999999999999</v>
      </c>
      <c r="J170" s="32">
        <v>43143</v>
      </c>
    </row>
    <row r="171" spans="2:10" x14ac:dyDescent="0.3">
      <c r="B171" s="34">
        <v>168</v>
      </c>
      <c r="C171" s="35" t="s">
        <v>12</v>
      </c>
      <c r="D171" s="29" t="s">
        <v>415</v>
      </c>
      <c r="E171" s="29" t="s">
        <v>416</v>
      </c>
      <c r="F171" s="29" t="s">
        <v>417</v>
      </c>
      <c r="G171" s="29" t="s">
        <v>422</v>
      </c>
      <c r="H171" s="29" t="s">
        <v>445</v>
      </c>
      <c r="I171" s="31">
        <v>33.299999999999997</v>
      </c>
      <c r="J171" s="32">
        <v>43143</v>
      </c>
    </row>
    <row r="172" spans="2:10" x14ac:dyDescent="0.3">
      <c r="B172" s="34">
        <v>169</v>
      </c>
      <c r="C172" s="35" t="s">
        <v>12</v>
      </c>
      <c r="D172" s="29" t="s">
        <v>415</v>
      </c>
      <c r="E172" s="29" t="s">
        <v>446</v>
      </c>
      <c r="F172" s="29" t="s">
        <v>447</v>
      </c>
      <c r="G172" s="29" t="s">
        <v>448</v>
      </c>
      <c r="H172" s="29" t="s">
        <v>449</v>
      </c>
      <c r="I172" s="31">
        <v>16.7</v>
      </c>
      <c r="J172" s="32">
        <v>43171</v>
      </c>
    </row>
    <row r="173" spans="2:10" x14ac:dyDescent="0.3">
      <c r="B173" s="34">
        <v>170</v>
      </c>
      <c r="C173" s="35" t="s">
        <v>12</v>
      </c>
      <c r="D173" s="29" t="s">
        <v>415</v>
      </c>
      <c r="E173" s="29" t="s">
        <v>446</v>
      </c>
      <c r="F173" s="29" t="s">
        <v>447</v>
      </c>
      <c r="G173" s="29" t="s">
        <v>448</v>
      </c>
      <c r="H173" s="29" t="s">
        <v>450</v>
      </c>
      <c r="I173" s="31">
        <v>11.5</v>
      </c>
      <c r="J173" s="32">
        <v>43171</v>
      </c>
    </row>
    <row r="174" spans="2:10" x14ac:dyDescent="0.3">
      <c r="B174" s="34">
        <v>171</v>
      </c>
      <c r="C174" s="35" t="s">
        <v>12</v>
      </c>
      <c r="D174" s="29" t="s">
        <v>415</v>
      </c>
      <c r="E174" s="29" t="s">
        <v>446</v>
      </c>
      <c r="F174" s="29" t="s">
        <v>447</v>
      </c>
      <c r="G174" s="29" t="s">
        <v>448</v>
      </c>
      <c r="H174" s="29" t="s">
        <v>451</v>
      </c>
      <c r="I174" s="31">
        <v>24.2</v>
      </c>
      <c r="J174" s="32">
        <v>43171</v>
      </c>
    </row>
    <row r="175" spans="2:10" x14ac:dyDescent="0.3">
      <c r="B175" s="34">
        <v>172</v>
      </c>
      <c r="C175" s="35" t="s">
        <v>12</v>
      </c>
      <c r="D175" s="29" t="s">
        <v>415</v>
      </c>
      <c r="E175" s="29" t="s">
        <v>446</v>
      </c>
      <c r="F175" s="29" t="s">
        <v>447</v>
      </c>
      <c r="G175" s="29" t="s">
        <v>452</v>
      </c>
      <c r="H175" s="29" t="s">
        <v>453</v>
      </c>
      <c r="I175" s="31">
        <v>20.2</v>
      </c>
      <c r="J175" s="32">
        <v>43171</v>
      </c>
    </row>
    <row r="176" spans="2:10" x14ac:dyDescent="0.3">
      <c r="B176" s="34">
        <v>173</v>
      </c>
      <c r="C176" s="35" t="s">
        <v>12</v>
      </c>
      <c r="D176" s="29" t="s">
        <v>415</v>
      </c>
      <c r="E176" s="29" t="s">
        <v>446</v>
      </c>
      <c r="F176" s="29" t="s">
        <v>447</v>
      </c>
      <c r="G176" s="29" t="s">
        <v>448</v>
      </c>
      <c r="H176" s="29" t="s">
        <v>454</v>
      </c>
      <c r="I176" s="31">
        <v>29.4</v>
      </c>
      <c r="J176" s="32">
        <v>43171</v>
      </c>
    </row>
    <row r="177" spans="2:10" x14ac:dyDescent="0.3">
      <c r="B177" s="34">
        <v>174</v>
      </c>
      <c r="C177" s="35" t="s">
        <v>12</v>
      </c>
      <c r="D177" s="29" t="s">
        <v>415</v>
      </c>
      <c r="E177" s="29" t="s">
        <v>446</v>
      </c>
      <c r="F177" s="29" t="s">
        <v>447</v>
      </c>
      <c r="G177" s="29" t="s">
        <v>448</v>
      </c>
      <c r="H177" s="29" t="s">
        <v>455</v>
      </c>
      <c r="I177" s="31">
        <v>34.4</v>
      </c>
      <c r="J177" s="32">
        <v>43171</v>
      </c>
    </row>
    <row r="178" spans="2:10" x14ac:dyDescent="0.3">
      <c r="B178" s="34">
        <v>175</v>
      </c>
      <c r="C178" s="35" t="s">
        <v>12</v>
      </c>
      <c r="D178" s="29" t="s">
        <v>415</v>
      </c>
      <c r="E178" s="29" t="s">
        <v>446</v>
      </c>
      <c r="F178" s="29" t="s">
        <v>447</v>
      </c>
      <c r="G178" s="29" t="s">
        <v>452</v>
      </c>
      <c r="H178" s="29" t="s">
        <v>456</v>
      </c>
      <c r="I178" s="31">
        <v>16</v>
      </c>
      <c r="J178" s="32">
        <v>43171</v>
      </c>
    </row>
    <row r="179" spans="2:10" x14ac:dyDescent="0.3">
      <c r="B179" s="34">
        <v>176</v>
      </c>
      <c r="C179" s="35" t="s">
        <v>12</v>
      </c>
      <c r="D179" s="29" t="s">
        <v>415</v>
      </c>
      <c r="E179" s="29" t="s">
        <v>446</v>
      </c>
      <c r="F179" s="29" t="s">
        <v>447</v>
      </c>
      <c r="G179" s="29" t="s">
        <v>448</v>
      </c>
      <c r="H179" s="29" t="s">
        <v>457</v>
      </c>
      <c r="I179" s="31">
        <v>25.7</v>
      </c>
      <c r="J179" s="32">
        <v>43171</v>
      </c>
    </row>
    <row r="180" spans="2:10" x14ac:dyDescent="0.3">
      <c r="B180" s="34">
        <v>177</v>
      </c>
      <c r="C180" s="35" t="s">
        <v>12</v>
      </c>
      <c r="D180" s="29" t="s">
        <v>415</v>
      </c>
      <c r="E180" s="29" t="s">
        <v>446</v>
      </c>
      <c r="F180" s="29" t="s">
        <v>447</v>
      </c>
      <c r="G180" s="29" t="s">
        <v>452</v>
      </c>
      <c r="H180" s="29" t="s">
        <v>458</v>
      </c>
      <c r="I180" s="31">
        <v>20.2</v>
      </c>
      <c r="J180" s="32">
        <v>43171</v>
      </c>
    </row>
    <row r="181" spans="2:10" x14ac:dyDescent="0.3">
      <c r="B181" s="34">
        <v>178</v>
      </c>
      <c r="C181" s="35" t="s">
        <v>12</v>
      </c>
      <c r="D181" s="29" t="s">
        <v>415</v>
      </c>
      <c r="E181" s="29" t="s">
        <v>446</v>
      </c>
      <c r="F181" s="29" t="s">
        <v>447</v>
      </c>
      <c r="G181" s="29" t="s">
        <v>448</v>
      </c>
      <c r="H181" s="29" t="s">
        <v>459</v>
      </c>
      <c r="I181" s="31">
        <v>16.3</v>
      </c>
      <c r="J181" s="32">
        <v>43171</v>
      </c>
    </row>
    <row r="182" spans="2:10" x14ac:dyDescent="0.3">
      <c r="B182" s="34">
        <v>179</v>
      </c>
      <c r="C182" s="35" t="s">
        <v>12</v>
      </c>
      <c r="D182" s="29" t="s">
        <v>415</v>
      </c>
      <c r="E182" s="29" t="s">
        <v>446</v>
      </c>
      <c r="F182" s="29" t="s">
        <v>447</v>
      </c>
      <c r="G182" s="29" t="s">
        <v>452</v>
      </c>
      <c r="H182" s="29" t="s">
        <v>460</v>
      </c>
      <c r="I182" s="31">
        <v>11.2</v>
      </c>
      <c r="J182" s="32">
        <v>43171</v>
      </c>
    </row>
    <row r="183" spans="2:10" x14ac:dyDescent="0.3">
      <c r="B183" s="34">
        <v>180</v>
      </c>
      <c r="C183" s="35" t="s">
        <v>12</v>
      </c>
      <c r="D183" s="29" t="s">
        <v>415</v>
      </c>
      <c r="E183" s="29" t="s">
        <v>446</v>
      </c>
      <c r="F183" s="29" t="s">
        <v>447</v>
      </c>
      <c r="G183" s="29" t="s">
        <v>448</v>
      </c>
      <c r="H183" s="29" t="s">
        <v>461</v>
      </c>
      <c r="I183" s="31">
        <v>16.2</v>
      </c>
      <c r="J183" s="32">
        <v>43171</v>
      </c>
    </row>
    <row r="184" spans="2:10" x14ac:dyDescent="0.3">
      <c r="B184" s="34">
        <v>181</v>
      </c>
      <c r="C184" s="35" t="s">
        <v>12</v>
      </c>
      <c r="D184" s="29" t="s">
        <v>415</v>
      </c>
      <c r="E184" s="29" t="s">
        <v>446</v>
      </c>
      <c r="F184" s="29" t="s">
        <v>447</v>
      </c>
      <c r="G184" s="29" t="s">
        <v>452</v>
      </c>
      <c r="H184" s="29" t="s">
        <v>462</v>
      </c>
      <c r="I184" s="31">
        <v>20.2</v>
      </c>
      <c r="J184" s="32">
        <v>43171</v>
      </c>
    </row>
    <row r="185" spans="2:10" x14ac:dyDescent="0.3">
      <c r="B185" s="34">
        <v>182</v>
      </c>
      <c r="C185" s="35" t="s">
        <v>12</v>
      </c>
      <c r="D185" s="29" t="s">
        <v>415</v>
      </c>
      <c r="E185" s="29" t="s">
        <v>446</v>
      </c>
      <c r="F185" s="29" t="s">
        <v>447</v>
      </c>
      <c r="G185" s="29" t="s">
        <v>452</v>
      </c>
      <c r="H185" s="29" t="s">
        <v>463</v>
      </c>
      <c r="I185" s="31">
        <v>23.8</v>
      </c>
      <c r="J185" s="32">
        <v>43171</v>
      </c>
    </row>
    <row r="186" spans="2:10" x14ac:dyDescent="0.3">
      <c r="B186" s="34">
        <v>183</v>
      </c>
      <c r="C186" s="35" t="s">
        <v>12</v>
      </c>
      <c r="D186" s="29" t="s">
        <v>415</v>
      </c>
      <c r="E186" s="29" t="s">
        <v>446</v>
      </c>
      <c r="F186" s="29" t="s">
        <v>447</v>
      </c>
      <c r="G186" s="29" t="s">
        <v>452</v>
      </c>
      <c r="H186" s="29" t="s">
        <v>464</v>
      </c>
      <c r="I186" s="31">
        <v>11.2</v>
      </c>
      <c r="J186" s="32">
        <v>43171</v>
      </c>
    </row>
    <row r="187" spans="2:10" x14ac:dyDescent="0.3">
      <c r="B187" s="34">
        <v>184</v>
      </c>
      <c r="C187" s="35" t="s">
        <v>12</v>
      </c>
      <c r="D187" s="29" t="s">
        <v>415</v>
      </c>
      <c r="E187" s="29" t="s">
        <v>446</v>
      </c>
      <c r="F187" s="29" t="s">
        <v>447</v>
      </c>
      <c r="G187" s="29" t="s">
        <v>452</v>
      </c>
      <c r="H187" s="29" t="s">
        <v>465</v>
      </c>
      <c r="I187" s="31">
        <v>19</v>
      </c>
      <c r="J187" s="32">
        <v>43171</v>
      </c>
    </row>
    <row r="188" spans="2:10" x14ac:dyDescent="0.3">
      <c r="B188" s="34">
        <v>185</v>
      </c>
      <c r="C188" s="35" t="s">
        <v>12</v>
      </c>
      <c r="D188" s="29" t="s">
        <v>415</v>
      </c>
      <c r="E188" s="29" t="s">
        <v>416</v>
      </c>
      <c r="F188" s="29" t="s">
        <v>417</v>
      </c>
      <c r="G188" s="29" t="s">
        <v>466</v>
      </c>
      <c r="H188" s="29" t="s">
        <v>467</v>
      </c>
      <c r="I188" s="31">
        <v>15</v>
      </c>
      <c r="J188" s="32">
        <v>43144</v>
      </c>
    </row>
    <row r="189" spans="2:10" x14ac:dyDescent="0.3">
      <c r="B189" s="34">
        <v>186</v>
      </c>
      <c r="C189" s="35" t="s">
        <v>12</v>
      </c>
      <c r="D189" s="29" t="s">
        <v>415</v>
      </c>
      <c r="E189" s="29" t="s">
        <v>416</v>
      </c>
      <c r="F189" s="29" t="s">
        <v>417</v>
      </c>
      <c r="G189" s="29" t="s">
        <v>468</v>
      </c>
      <c r="H189" s="29" t="s">
        <v>469</v>
      </c>
      <c r="I189" s="31">
        <v>23.72</v>
      </c>
      <c r="J189" s="32">
        <v>43144</v>
      </c>
    </row>
    <row r="190" spans="2:10" x14ac:dyDescent="0.3">
      <c r="B190" s="34">
        <v>187</v>
      </c>
      <c r="C190" s="35" t="s">
        <v>12</v>
      </c>
      <c r="D190" s="29" t="s">
        <v>415</v>
      </c>
      <c r="E190" s="29" t="s">
        <v>416</v>
      </c>
      <c r="F190" s="29" t="s">
        <v>417</v>
      </c>
      <c r="G190" s="29" t="s">
        <v>466</v>
      </c>
      <c r="H190" s="29" t="s">
        <v>470</v>
      </c>
      <c r="I190" s="31">
        <v>21.3</v>
      </c>
      <c r="J190" s="32">
        <v>43144</v>
      </c>
    </row>
    <row r="191" spans="2:10" x14ac:dyDescent="0.3">
      <c r="B191" s="34">
        <v>188</v>
      </c>
      <c r="C191" s="35" t="s">
        <v>12</v>
      </c>
      <c r="D191" s="29" t="s">
        <v>415</v>
      </c>
      <c r="E191" s="29" t="s">
        <v>416</v>
      </c>
      <c r="F191" s="29" t="s">
        <v>417</v>
      </c>
      <c r="G191" s="29" t="s">
        <v>468</v>
      </c>
      <c r="H191" s="29" t="s">
        <v>471</v>
      </c>
      <c r="I191" s="31">
        <v>28.3</v>
      </c>
      <c r="J191" s="32">
        <v>43144</v>
      </c>
    </row>
    <row r="192" spans="2:10" x14ac:dyDescent="0.3">
      <c r="B192" s="34">
        <v>189</v>
      </c>
      <c r="C192" s="35" t="s">
        <v>12</v>
      </c>
      <c r="D192" s="29" t="s">
        <v>415</v>
      </c>
      <c r="E192" s="29" t="s">
        <v>416</v>
      </c>
      <c r="F192" s="29" t="s">
        <v>417</v>
      </c>
      <c r="G192" s="29" t="s">
        <v>466</v>
      </c>
      <c r="H192" s="29" t="s">
        <v>472</v>
      </c>
      <c r="I192" s="31">
        <v>20.3</v>
      </c>
      <c r="J192" s="32">
        <v>43144</v>
      </c>
    </row>
    <row r="193" spans="2:10" x14ac:dyDescent="0.3">
      <c r="B193" s="34">
        <v>190</v>
      </c>
      <c r="C193" s="35" t="s">
        <v>12</v>
      </c>
      <c r="D193" s="29" t="s">
        <v>415</v>
      </c>
      <c r="E193" s="29" t="s">
        <v>416</v>
      </c>
      <c r="F193" s="29" t="s">
        <v>417</v>
      </c>
      <c r="G193" s="33" t="s">
        <v>466</v>
      </c>
      <c r="H193" s="29" t="s">
        <v>473</v>
      </c>
      <c r="I193" s="31">
        <v>25.74</v>
      </c>
      <c r="J193" s="32">
        <v>43144</v>
      </c>
    </row>
    <row r="194" spans="2:10" x14ac:dyDescent="0.3">
      <c r="B194" s="34">
        <v>191</v>
      </c>
      <c r="C194" s="35" t="s">
        <v>12</v>
      </c>
      <c r="D194" s="29" t="s">
        <v>415</v>
      </c>
      <c r="E194" s="29" t="s">
        <v>416</v>
      </c>
      <c r="F194" s="29" t="s">
        <v>417</v>
      </c>
      <c r="G194" s="29" t="s">
        <v>468</v>
      </c>
      <c r="H194" s="29" t="s">
        <v>474</v>
      </c>
      <c r="I194" s="31">
        <v>21.6</v>
      </c>
      <c r="J194" s="32">
        <v>43144</v>
      </c>
    </row>
    <row r="195" spans="2:10" x14ac:dyDescent="0.3">
      <c r="B195" s="34">
        <v>192</v>
      </c>
      <c r="C195" s="35" t="s">
        <v>12</v>
      </c>
      <c r="D195" s="29" t="s">
        <v>415</v>
      </c>
      <c r="E195" s="29" t="s">
        <v>416</v>
      </c>
      <c r="F195" s="29" t="s">
        <v>417</v>
      </c>
      <c r="G195" s="29" t="s">
        <v>466</v>
      </c>
      <c r="H195" s="29" t="s">
        <v>475</v>
      </c>
      <c r="I195" s="31">
        <v>28.8</v>
      </c>
      <c r="J195" s="32">
        <v>43144</v>
      </c>
    </row>
    <row r="196" spans="2:10" x14ac:dyDescent="0.3">
      <c r="B196" s="34">
        <v>193</v>
      </c>
      <c r="C196" s="35" t="s">
        <v>12</v>
      </c>
      <c r="D196" s="29" t="s">
        <v>415</v>
      </c>
      <c r="E196" s="29" t="s">
        <v>416</v>
      </c>
      <c r="F196" s="29" t="s">
        <v>417</v>
      </c>
      <c r="G196" s="29" t="s">
        <v>468</v>
      </c>
      <c r="H196" s="29" t="s">
        <v>476</v>
      </c>
      <c r="I196" s="31">
        <v>26.41</v>
      </c>
      <c r="J196" s="32">
        <v>43144</v>
      </c>
    </row>
    <row r="197" spans="2:10" x14ac:dyDescent="0.3">
      <c r="B197" s="34">
        <v>194</v>
      </c>
      <c r="C197" s="35" t="s">
        <v>12</v>
      </c>
      <c r="D197" s="29" t="s">
        <v>415</v>
      </c>
      <c r="E197" s="29" t="s">
        <v>416</v>
      </c>
      <c r="F197" s="29" t="s">
        <v>417</v>
      </c>
      <c r="G197" s="29" t="s">
        <v>466</v>
      </c>
      <c r="H197" s="29" t="s">
        <v>477</v>
      </c>
      <c r="I197" s="31">
        <v>27</v>
      </c>
      <c r="J197" s="32">
        <v>43144</v>
      </c>
    </row>
    <row r="198" spans="2:10" x14ac:dyDescent="0.3">
      <c r="B198" s="34">
        <v>195</v>
      </c>
      <c r="C198" s="35" t="s">
        <v>12</v>
      </c>
      <c r="D198" s="29" t="s">
        <v>415</v>
      </c>
      <c r="E198" s="29" t="s">
        <v>416</v>
      </c>
      <c r="F198" s="29" t="s">
        <v>417</v>
      </c>
      <c r="G198" s="29" t="s">
        <v>468</v>
      </c>
      <c r="H198" s="29" t="s">
        <v>478</v>
      </c>
      <c r="I198" s="31">
        <v>28.95</v>
      </c>
      <c r="J198" s="32">
        <v>43144</v>
      </c>
    </row>
    <row r="199" spans="2:10" x14ac:dyDescent="0.3">
      <c r="B199" s="34">
        <v>196</v>
      </c>
      <c r="C199" s="35" t="s">
        <v>12</v>
      </c>
      <c r="D199" s="29" t="s">
        <v>415</v>
      </c>
      <c r="E199" s="29" t="s">
        <v>416</v>
      </c>
      <c r="F199" s="29" t="s">
        <v>417</v>
      </c>
      <c r="G199" s="29" t="s">
        <v>466</v>
      </c>
      <c r="H199" s="29" t="s">
        <v>479</v>
      </c>
      <c r="I199" s="31">
        <v>7.15</v>
      </c>
      <c r="J199" s="32">
        <v>43144</v>
      </c>
    </row>
    <row r="200" spans="2:10" x14ac:dyDescent="0.3">
      <c r="B200" s="34">
        <v>197</v>
      </c>
      <c r="C200" s="35" t="s">
        <v>12</v>
      </c>
      <c r="D200" s="29" t="s">
        <v>415</v>
      </c>
      <c r="E200" s="29" t="s">
        <v>416</v>
      </c>
      <c r="F200" s="29" t="s">
        <v>417</v>
      </c>
      <c r="G200" s="29" t="s">
        <v>468</v>
      </c>
      <c r="H200" s="29" t="s">
        <v>480</v>
      </c>
      <c r="I200" s="31">
        <v>31.3</v>
      </c>
      <c r="J200" s="32">
        <v>43144</v>
      </c>
    </row>
    <row r="201" spans="2:10" x14ac:dyDescent="0.3">
      <c r="B201" s="34">
        <v>198</v>
      </c>
      <c r="C201" s="35" t="s">
        <v>12</v>
      </c>
      <c r="D201" s="29" t="s">
        <v>415</v>
      </c>
      <c r="E201" s="29" t="s">
        <v>416</v>
      </c>
      <c r="F201" s="29" t="s">
        <v>417</v>
      </c>
      <c r="G201" s="29" t="s">
        <v>468</v>
      </c>
      <c r="H201" s="29" t="s">
        <v>481</v>
      </c>
      <c r="I201" s="31">
        <v>16.100000000000001</v>
      </c>
      <c r="J201" s="32">
        <v>43144</v>
      </c>
    </row>
    <row r="202" spans="2:10" x14ac:dyDescent="0.3">
      <c r="B202" s="34">
        <v>199</v>
      </c>
      <c r="C202" s="35" t="s">
        <v>12</v>
      </c>
      <c r="D202" s="29" t="s">
        <v>415</v>
      </c>
      <c r="E202" s="29" t="s">
        <v>416</v>
      </c>
      <c r="F202" s="29" t="s">
        <v>417</v>
      </c>
      <c r="G202" s="29" t="s">
        <v>466</v>
      </c>
      <c r="H202" s="29" t="s">
        <v>482</v>
      </c>
      <c r="I202" s="31">
        <v>22.2</v>
      </c>
      <c r="J202" s="32">
        <v>43144</v>
      </c>
    </row>
    <row r="203" spans="2:10" x14ac:dyDescent="0.3">
      <c r="B203" s="34">
        <v>200</v>
      </c>
      <c r="C203" s="35" t="s">
        <v>12</v>
      </c>
      <c r="D203" s="29" t="s">
        <v>415</v>
      </c>
      <c r="E203" s="29" t="s">
        <v>416</v>
      </c>
      <c r="F203" s="29" t="s">
        <v>417</v>
      </c>
      <c r="G203" s="29" t="s">
        <v>468</v>
      </c>
      <c r="H203" s="29" t="s">
        <v>483</v>
      </c>
      <c r="I203" s="31">
        <v>19.82</v>
      </c>
      <c r="J203" s="32">
        <v>43144</v>
      </c>
    </row>
    <row r="204" spans="2:10" x14ac:dyDescent="0.3">
      <c r="B204" s="34">
        <v>201</v>
      </c>
      <c r="C204" s="35" t="s">
        <v>12</v>
      </c>
      <c r="D204" s="29" t="s">
        <v>415</v>
      </c>
      <c r="E204" s="29" t="s">
        <v>446</v>
      </c>
      <c r="F204" s="29" t="s">
        <v>447</v>
      </c>
      <c r="G204" s="29" t="s">
        <v>484</v>
      </c>
      <c r="H204" s="29" t="s">
        <v>485</v>
      </c>
      <c r="I204" s="31">
        <v>21.4</v>
      </c>
      <c r="J204" s="32">
        <v>43172</v>
      </c>
    </row>
    <row r="205" spans="2:10" x14ac:dyDescent="0.3">
      <c r="B205" s="34">
        <v>202</v>
      </c>
      <c r="C205" s="35" t="s">
        <v>12</v>
      </c>
      <c r="D205" s="29" t="s">
        <v>415</v>
      </c>
      <c r="E205" s="29" t="s">
        <v>446</v>
      </c>
      <c r="F205" s="29" t="s">
        <v>447</v>
      </c>
      <c r="G205" s="29" t="s">
        <v>484</v>
      </c>
      <c r="H205" s="29" t="s">
        <v>486</v>
      </c>
      <c r="I205" s="31">
        <v>14.2</v>
      </c>
      <c r="J205" s="32">
        <v>43172</v>
      </c>
    </row>
    <row r="206" spans="2:10" x14ac:dyDescent="0.3">
      <c r="B206" s="34">
        <v>203</v>
      </c>
      <c r="C206" s="35" t="s">
        <v>12</v>
      </c>
      <c r="D206" s="29" t="s">
        <v>415</v>
      </c>
      <c r="E206" s="29" t="s">
        <v>446</v>
      </c>
      <c r="F206" s="29" t="s">
        <v>447</v>
      </c>
      <c r="G206" s="29" t="s">
        <v>484</v>
      </c>
      <c r="H206" s="29" t="s">
        <v>487</v>
      </c>
      <c r="I206" s="31">
        <v>11.2</v>
      </c>
      <c r="J206" s="32">
        <v>43172</v>
      </c>
    </row>
    <row r="207" spans="2:10" x14ac:dyDescent="0.3">
      <c r="B207" s="34">
        <v>204</v>
      </c>
      <c r="C207" s="35" t="s">
        <v>12</v>
      </c>
      <c r="D207" s="29" t="s">
        <v>415</v>
      </c>
      <c r="E207" s="29" t="s">
        <v>446</v>
      </c>
      <c r="F207" s="29" t="s">
        <v>447</v>
      </c>
      <c r="G207" s="29" t="s">
        <v>484</v>
      </c>
      <c r="H207" s="29" t="s">
        <v>488</v>
      </c>
      <c r="I207" s="31">
        <v>21.4</v>
      </c>
      <c r="J207" s="32">
        <v>43172</v>
      </c>
    </row>
    <row r="208" spans="2:10" x14ac:dyDescent="0.3">
      <c r="B208" s="34">
        <v>205</v>
      </c>
      <c r="C208" s="35" t="s">
        <v>12</v>
      </c>
      <c r="D208" s="29" t="s">
        <v>415</v>
      </c>
      <c r="E208" s="29" t="s">
        <v>446</v>
      </c>
      <c r="F208" s="29" t="s">
        <v>447</v>
      </c>
      <c r="G208" s="29" t="s">
        <v>484</v>
      </c>
      <c r="H208" s="29" t="s">
        <v>489</v>
      </c>
      <c r="I208" s="31">
        <v>19</v>
      </c>
      <c r="J208" s="32">
        <v>43172</v>
      </c>
    </row>
    <row r="209" spans="2:10" x14ac:dyDescent="0.3">
      <c r="B209" s="34">
        <v>206</v>
      </c>
      <c r="C209" s="35" t="s">
        <v>12</v>
      </c>
      <c r="D209" s="29" t="s">
        <v>415</v>
      </c>
      <c r="E209" s="29" t="s">
        <v>446</v>
      </c>
      <c r="F209" s="29" t="s">
        <v>447</v>
      </c>
      <c r="G209" s="29" t="s">
        <v>484</v>
      </c>
      <c r="H209" s="29" t="s">
        <v>490</v>
      </c>
      <c r="I209" s="31">
        <v>13.4</v>
      </c>
      <c r="J209" s="32">
        <v>43172</v>
      </c>
    </row>
    <row r="210" spans="2:10" x14ac:dyDescent="0.3">
      <c r="B210" s="34">
        <v>207</v>
      </c>
      <c r="C210" s="35" t="s">
        <v>12</v>
      </c>
      <c r="D210" s="29" t="s">
        <v>415</v>
      </c>
      <c r="E210" s="29" t="s">
        <v>446</v>
      </c>
      <c r="F210" s="29" t="s">
        <v>447</v>
      </c>
      <c r="G210" s="29" t="s">
        <v>484</v>
      </c>
      <c r="H210" s="29" t="s">
        <v>491</v>
      </c>
      <c r="I210" s="31">
        <v>20.2</v>
      </c>
      <c r="J210" s="32">
        <v>43172</v>
      </c>
    </row>
    <row r="211" spans="2:10" x14ac:dyDescent="0.3">
      <c r="B211" s="34">
        <v>208</v>
      </c>
      <c r="C211" s="35" t="s">
        <v>12</v>
      </c>
      <c r="D211" s="29" t="s">
        <v>415</v>
      </c>
      <c r="E211" s="29" t="s">
        <v>446</v>
      </c>
      <c r="F211" s="29" t="s">
        <v>447</v>
      </c>
      <c r="G211" s="29" t="s">
        <v>484</v>
      </c>
      <c r="H211" s="29" t="s">
        <v>492</v>
      </c>
      <c r="I211" s="31">
        <v>23.8</v>
      </c>
      <c r="J211" s="32">
        <v>43172</v>
      </c>
    </row>
    <row r="212" spans="2:10" x14ac:dyDescent="0.3">
      <c r="B212" s="34">
        <v>209</v>
      </c>
      <c r="C212" s="35" t="s">
        <v>12</v>
      </c>
      <c r="D212" s="29" t="s">
        <v>415</v>
      </c>
      <c r="E212" s="29" t="s">
        <v>416</v>
      </c>
      <c r="F212" s="29" t="s">
        <v>417</v>
      </c>
      <c r="G212" s="33" t="s">
        <v>493</v>
      </c>
      <c r="H212" s="29" t="s">
        <v>494</v>
      </c>
      <c r="I212" s="31">
        <v>21.5</v>
      </c>
      <c r="J212" s="32">
        <v>43145</v>
      </c>
    </row>
    <row r="213" spans="2:10" x14ac:dyDescent="0.3">
      <c r="B213" s="34">
        <v>210</v>
      </c>
      <c r="C213" s="35" t="s">
        <v>12</v>
      </c>
      <c r="D213" s="29" t="s">
        <v>415</v>
      </c>
      <c r="E213" s="29" t="s">
        <v>416</v>
      </c>
      <c r="F213" s="29" t="s">
        <v>417</v>
      </c>
      <c r="G213" s="29" t="s">
        <v>493</v>
      </c>
      <c r="H213" s="29" t="s">
        <v>495</v>
      </c>
      <c r="I213" s="31">
        <v>12.3</v>
      </c>
      <c r="J213" s="32">
        <v>43145</v>
      </c>
    </row>
    <row r="214" spans="2:10" x14ac:dyDescent="0.3">
      <c r="B214" s="34">
        <v>211</v>
      </c>
      <c r="C214" s="35" t="s">
        <v>12</v>
      </c>
      <c r="D214" s="29" t="s">
        <v>415</v>
      </c>
      <c r="E214" s="29" t="s">
        <v>416</v>
      </c>
      <c r="F214" s="29" t="s">
        <v>417</v>
      </c>
      <c r="G214" s="29" t="s">
        <v>493</v>
      </c>
      <c r="H214" s="29" t="s">
        <v>496</v>
      </c>
      <c r="I214" s="31">
        <v>26.96</v>
      </c>
      <c r="J214" s="32">
        <v>43145</v>
      </c>
    </row>
    <row r="215" spans="2:10" x14ac:dyDescent="0.3">
      <c r="B215" s="34">
        <v>212</v>
      </c>
      <c r="C215" s="35" t="s">
        <v>12</v>
      </c>
      <c r="D215" s="29" t="s">
        <v>415</v>
      </c>
      <c r="E215" s="29" t="s">
        <v>416</v>
      </c>
      <c r="F215" s="29" t="s">
        <v>417</v>
      </c>
      <c r="G215" s="29" t="s">
        <v>493</v>
      </c>
      <c r="H215" s="29" t="s">
        <v>497</v>
      </c>
      <c r="I215" s="31">
        <v>12.3</v>
      </c>
      <c r="J215" s="32">
        <v>43145</v>
      </c>
    </row>
    <row r="216" spans="2:10" x14ac:dyDescent="0.3">
      <c r="B216" s="34">
        <v>213</v>
      </c>
      <c r="C216" s="35" t="s">
        <v>12</v>
      </c>
      <c r="D216" s="29" t="s">
        <v>415</v>
      </c>
      <c r="E216" s="29" t="s">
        <v>416</v>
      </c>
      <c r="F216" s="29" t="s">
        <v>417</v>
      </c>
      <c r="G216" s="29" t="s">
        <v>493</v>
      </c>
      <c r="H216" s="29" t="s">
        <v>498</v>
      </c>
      <c r="I216" s="31">
        <v>26.5</v>
      </c>
      <c r="J216" s="32">
        <v>43145</v>
      </c>
    </row>
    <row r="217" spans="2:10" x14ac:dyDescent="0.3">
      <c r="B217" s="34">
        <v>214</v>
      </c>
      <c r="C217" s="35" t="s">
        <v>12</v>
      </c>
      <c r="D217" s="29" t="s">
        <v>415</v>
      </c>
      <c r="E217" s="29" t="s">
        <v>416</v>
      </c>
      <c r="F217" s="29" t="s">
        <v>417</v>
      </c>
      <c r="G217" s="29" t="s">
        <v>493</v>
      </c>
      <c r="H217" s="29" t="s">
        <v>499</v>
      </c>
      <c r="I217" s="31">
        <v>15.9</v>
      </c>
      <c r="J217" s="32">
        <v>43145</v>
      </c>
    </row>
    <row r="218" spans="2:10" x14ac:dyDescent="0.3">
      <c r="B218" s="34">
        <v>215</v>
      </c>
      <c r="C218" s="35" t="s">
        <v>12</v>
      </c>
      <c r="D218" s="29" t="s">
        <v>415</v>
      </c>
      <c r="E218" s="29" t="s">
        <v>416</v>
      </c>
      <c r="F218" s="29" t="s">
        <v>417</v>
      </c>
      <c r="G218" s="29" t="s">
        <v>493</v>
      </c>
      <c r="H218" s="29" t="s">
        <v>500</v>
      </c>
      <c r="I218" s="31">
        <v>22.4</v>
      </c>
      <c r="J218" s="32">
        <v>43145</v>
      </c>
    </row>
    <row r="219" spans="2:10" x14ac:dyDescent="0.3">
      <c r="B219" s="34">
        <v>216</v>
      </c>
      <c r="C219" s="35" t="s">
        <v>12</v>
      </c>
      <c r="D219" s="29" t="s">
        <v>415</v>
      </c>
      <c r="E219" s="29" t="s">
        <v>416</v>
      </c>
      <c r="F219" s="29" t="s">
        <v>417</v>
      </c>
      <c r="G219" s="29" t="s">
        <v>493</v>
      </c>
      <c r="H219" s="29" t="s">
        <v>501</v>
      </c>
      <c r="I219" s="31">
        <v>21.3</v>
      </c>
      <c r="J219" s="32">
        <v>43145</v>
      </c>
    </row>
    <row r="220" spans="2:10" x14ac:dyDescent="0.3">
      <c r="B220" s="34">
        <v>217</v>
      </c>
      <c r="C220" s="35" t="s">
        <v>12</v>
      </c>
      <c r="D220" s="29" t="s">
        <v>288</v>
      </c>
      <c r="E220" s="29" t="s">
        <v>502</v>
      </c>
      <c r="F220" s="29" t="s">
        <v>503</v>
      </c>
      <c r="G220" s="29" t="s">
        <v>504</v>
      </c>
      <c r="H220" s="29" t="s">
        <v>505</v>
      </c>
      <c r="I220" s="31">
        <v>20.399999999999999</v>
      </c>
      <c r="J220" s="32">
        <v>43178</v>
      </c>
    </row>
    <row r="221" spans="2:10" x14ac:dyDescent="0.3">
      <c r="B221" s="34">
        <v>218</v>
      </c>
      <c r="C221" s="35" t="s">
        <v>12</v>
      </c>
      <c r="D221" s="29" t="s">
        <v>288</v>
      </c>
      <c r="E221" s="29" t="s">
        <v>502</v>
      </c>
      <c r="F221" s="29" t="s">
        <v>503</v>
      </c>
      <c r="G221" s="29" t="s">
        <v>504</v>
      </c>
      <c r="H221" s="29" t="s">
        <v>506</v>
      </c>
      <c r="I221" s="31">
        <v>16.3</v>
      </c>
      <c r="J221" s="32">
        <v>43178</v>
      </c>
    </row>
    <row r="222" spans="2:10" x14ac:dyDescent="0.3">
      <c r="B222" s="34">
        <v>219</v>
      </c>
      <c r="C222" s="35" t="s">
        <v>12</v>
      </c>
      <c r="D222" s="29" t="s">
        <v>288</v>
      </c>
      <c r="E222" s="29" t="s">
        <v>502</v>
      </c>
      <c r="F222" s="29" t="s">
        <v>503</v>
      </c>
      <c r="G222" s="29" t="s">
        <v>504</v>
      </c>
      <c r="H222" s="29" t="s">
        <v>507</v>
      </c>
      <c r="I222" s="31">
        <v>21.3</v>
      </c>
      <c r="J222" s="32">
        <v>43178</v>
      </c>
    </row>
    <row r="223" spans="2:10" x14ac:dyDescent="0.3">
      <c r="B223" s="34">
        <v>220</v>
      </c>
      <c r="C223" s="35" t="s">
        <v>12</v>
      </c>
      <c r="D223" s="29" t="s">
        <v>288</v>
      </c>
      <c r="E223" s="29" t="s">
        <v>502</v>
      </c>
      <c r="F223" s="29" t="s">
        <v>503</v>
      </c>
      <c r="G223" s="29" t="s">
        <v>504</v>
      </c>
      <c r="H223" s="29" t="s">
        <v>508</v>
      </c>
      <c r="I223" s="31">
        <v>17.3</v>
      </c>
      <c r="J223" s="32">
        <v>43178</v>
      </c>
    </row>
    <row r="224" spans="2:10" x14ac:dyDescent="0.3">
      <c r="B224" s="34">
        <v>221</v>
      </c>
      <c r="C224" s="35" t="s">
        <v>12</v>
      </c>
      <c r="D224" s="29" t="s">
        <v>288</v>
      </c>
      <c r="E224" s="29" t="s">
        <v>502</v>
      </c>
      <c r="F224" s="29" t="s">
        <v>503</v>
      </c>
      <c r="G224" s="33" t="s">
        <v>504</v>
      </c>
      <c r="H224" s="29" t="s">
        <v>509</v>
      </c>
      <c r="I224" s="31">
        <v>11.6</v>
      </c>
      <c r="J224" s="32">
        <v>43178</v>
      </c>
    </row>
    <row r="225" spans="2:10" x14ac:dyDescent="0.3">
      <c r="B225" s="34">
        <v>222</v>
      </c>
      <c r="C225" s="35" t="s">
        <v>12</v>
      </c>
      <c r="D225" s="29" t="s">
        <v>288</v>
      </c>
      <c r="E225" s="29" t="s">
        <v>502</v>
      </c>
      <c r="F225" s="29" t="s">
        <v>503</v>
      </c>
      <c r="G225" s="29" t="s">
        <v>504</v>
      </c>
      <c r="H225" s="29" t="s">
        <v>510</v>
      </c>
      <c r="I225" s="31">
        <v>17</v>
      </c>
      <c r="J225" s="32">
        <v>43178</v>
      </c>
    </row>
    <row r="226" spans="2:10" x14ac:dyDescent="0.3">
      <c r="B226" s="34">
        <v>223</v>
      </c>
      <c r="C226" s="35" t="s">
        <v>12</v>
      </c>
      <c r="D226" s="29" t="s">
        <v>288</v>
      </c>
      <c r="E226" s="29" t="s">
        <v>502</v>
      </c>
      <c r="F226" s="29" t="s">
        <v>503</v>
      </c>
      <c r="G226" s="29" t="s">
        <v>504</v>
      </c>
      <c r="H226" s="29" t="s">
        <v>511</v>
      </c>
      <c r="I226" s="31">
        <v>22.2</v>
      </c>
      <c r="J226" s="32">
        <v>43178</v>
      </c>
    </row>
    <row r="227" spans="2:10" x14ac:dyDescent="0.3">
      <c r="B227" s="34">
        <v>224</v>
      </c>
      <c r="C227" s="35" t="s">
        <v>12</v>
      </c>
      <c r="D227" s="29" t="s">
        <v>288</v>
      </c>
      <c r="E227" s="29" t="s">
        <v>502</v>
      </c>
      <c r="F227" s="29" t="s">
        <v>503</v>
      </c>
      <c r="G227" s="29" t="s">
        <v>504</v>
      </c>
      <c r="H227" s="29" t="s">
        <v>512</v>
      </c>
      <c r="I227" s="31">
        <v>15.7</v>
      </c>
      <c r="J227" s="32">
        <v>43178</v>
      </c>
    </row>
    <row r="228" spans="2:10" x14ac:dyDescent="0.3">
      <c r="B228" s="34">
        <v>225</v>
      </c>
      <c r="C228" s="35" t="s">
        <v>12</v>
      </c>
      <c r="D228" s="29" t="s">
        <v>288</v>
      </c>
      <c r="E228" s="29" t="s">
        <v>502</v>
      </c>
      <c r="F228" s="29" t="s">
        <v>503</v>
      </c>
      <c r="G228" s="29" t="s">
        <v>513</v>
      </c>
      <c r="H228" s="29" t="s">
        <v>514</v>
      </c>
      <c r="I228" s="31">
        <v>22</v>
      </c>
      <c r="J228" s="32">
        <v>43179</v>
      </c>
    </row>
    <row r="229" spans="2:10" x14ac:dyDescent="0.3">
      <c r="B229" s="34">
        <v>226</v>
      </c>
      <c r="C229" s="35" t="s">
        <v>12</v>
      </c>
      <c r="D229" s="29" t="s">
        <v>288</v>
      </c>
      <c r="E229" s="29" t="s">
        <v>502</v>
      </c>
      <c r="F229" s="29" t="s">
        <v>503</v>
      </c>
      <c r="G229" s="29" t="s">
        <v>513</v>
      </c>
      <c r="H229" s="29" t="s">
        <v>515</v>
      </c>
      <c r="I229" s="31">
        <v>23</v>
      </c>
      <c r="J229" s="32">
        <v>43179</v>
      </c>
    </row>
    <row r="230" spans="2:10" x14ac:dyDescent="0.3">
      <c r="B230" s="34">
        <v>227</v>
      </c>
      <c r="C230" s="35" t="s">
        <v>12</v>
      </c>
      <c r="D230" s="29" t="s">
        <v>288</v>
      </c>
      <c r="E230" s="29" t="s">
        <v>502</v>
      </c>
      <c r="F230" s="29" t="s">
        <v>503</v>
      </c>
      <c r="G230" s="29" t="s">
        <v>513</v>
      </c>
      <c r="H230" s="29" t="s">
        <v>516</v>
      </c>
      <c r="I230" s="31">
        <v>24</v>
      </c>
      <c r="J230" s="32">
        <v>43179</v>
      </c>
    </row>
    <row r="231" spans="2:10" x14ac:dyDescent="0.3">
      <c r="B231" s="34">
        <v>228</v>
      </c>
      <c r="C231" s="35" t="s">
        <v>12</v>
      </c>
      <c r="D231" s="29" t="s">
        <v>288</v>
      </c>
      <c r="E231" s="29" t="s">
        <v>502</v>
      </c>
      <c r="F231" s="29" t="s">
        <v>503</v>
      </c>
      <c r="G231" s="29" t="s">
        <v>513</v>
      </c>
      <c r="H231" s="29" t="s">
        <v>517</v>
      </c>
      <c r="I231" s="31">
        <v>10</v>
      </c>
      <c r="J231" s="32">
        <v>43179</v>
      </c>
    </row>
    <row r="232" spans="2:10" x14ac:dyDescent="0.3">
      <c r="B232" s="34">
        <v>229</v>
      </c>
      <c r="C232" s="35" t="s">
        <v>12</v>
      </c>
      <c r="D232" s="29" t="s">
        <v>288</v>
      </c>
      <c r="E232" s="29" t="s">
        <v>502</v>
      </c>
      <c r="F232" s="29" t="s">
        <v>503</v>
      </c>
      <c r="G232" s="29" t="s">
        <v>513</v>
      </c>
      <c r="H232" s="29" t="s">
        <v>518</v>
      </c>
      <c r="I232" s="31">
        <v>22</v>
      </c>
      <c r="J232" s="32">
        <v>43179</v>
      </c>
    </row>
    <row r="233" spans="2:10" x14ac:dyDescent="0.3">
      <c r="B233" s="34">
        <v>230</v>
      </c>
      <c r="C233" s="35" t="s">
        <v>12</v>
      </c>
      <c r="D233" s="29" t="s">
        <v>288</v>
      </c>
      <c r="E233" s="29" t="s">
        <v>502</v>
      </c>
      <c r="F233" s="29" t="s">
        <v>503</v>
      </c>
      <c r="G233" s="29" t="s">
        <v>513</v>
      </c>
      <c r="H233" s="29" t="s">
        <v>519</v>
      </c>
      <c r="I233" s="31">
        <v>15</v>
      </c>
      <c r="J233" s="32">
        <v>43179</v>
      </c>
    </row>
    <row r="234" spans="2:10" x14ac:dyDescent="0.3">
      <c r="B234" s="34">
        <v>231</v>
      </c>
      <c r="C234" s="35" t="s">
        <v>12</v>
      </c>
      <c r="D234" s="29" t="s">
        <v>288</v>
      </c>
      <c r="E234" s="29" t="s">
        <v>502</v>
      </c>
      <c r="F234" s="29" t="s">
        <v>503</v>
      </c>
      <c r="G234" s="29" t="s">
        <v>513</v>
      </c>
      <c r="H234" s="29" t="s">
        <v>520</v>
      </c>
      <c r="I234" s="31">
        <v>17</v>
      </c>
      <c r="J234" s="32">
        <v>43179</v>
      </c>
    </row>
    <row r="235" spans="2:10" x14ac:dyDescent="0.3">
      <c r="B235" s="34">
        <v>232</v>
      </c>
      <c r="C235" s="35" t="s">
        <v>12</v>
      </c>
      <c r="D235" s="29" t="s">
        <v>288</v>
      </c>
      <c r="E235" s="29" t="s">
        <v>502</v>
      </c>
      <c r="F235" s="29" t="s">
        <v>503</v>
      </c>
      <c r="G235" s="29" t="s">
        <v>513</v>
      </c>
      <c r="H235" s="29" t="s">
        <v>521</v>
      </c>
      <c r="I235" s="31">
        <v>21.9</v>
      </c>
      <c r="J235" s="32">
        <v>43179</v>
      </c>
    </row>
    <row r="236" spans="2:10" x14ac:dyDescent="0.3">
      <c r="B236" s="34">
        <v>233</v>
      </c>
      <c r="C236" s="35" t="s">
        <v>12</v>
      </c>
      <c r="D236" s="29" t="s">
        <v>415</v>
      </c>
      <c r="E236" s="29" t="s">
        <v>446</v>
      </c>
      <c r="F236" s="29" t="s">
        <v>522</v>
      </c>
      <c r="G236" s="29" t="s">
        <v>523</v>
      </c>
      <c r="H236" s="29" t="s">
        <v>524</v>
      </c>
      <c r="I236" s="31">
        <v>20.100000000000001</v>
      </c>
      <c r="J236" s="32">
        <v>43157</v>
      </c>
    </row>
    <row r="237" spans="2:10" x14ac:dyDescent="0.3">
      <c r="B237" s="34">
        <v>234</v>
      </c>
      <c r="C237" s="35" t="s">
        <v>12</v>
      </c>
      <c r="D237" s="29" t="s">
        <v>415</v>
      </c>
      <c r="E237" s="29" t="s">
        <v>446</v>
      </c>
      <c r="F237" s="29" t="s">
        <v>522</v>
      </c>
      <c r="G237" s="29" t="s">
        <v>523</v>
      </c>
      <c r="H237" s="29" t="s">
        <v>525</v>
      </c>
      <c r="I237" s="31">
        <v>17.600000000000001</v>
      </c>
      <c r="J237" s="32">
        <v>43157</v>
      </c>
    </row>
    <row r="238" spans="2:10" x14ac:dyDescent="0.3">
      <c r="B238" s="34">
        <v>235</v>
      </c>
      <c r="C238" s="35" t="s">
        <v>12</v>
      </c>
      <c r="D238" s="29" t="s">
        <v>415</v>
      </c>
      <c r="E238" s="29" t="s">
        <v>446</v>
      </c>
      <c r="F238" s="29" t="s">
        <v>522</v>
      </c>
      <c r="G238" s="29" t="s">
        <v>523</v>
      </c>
      <c r="H238" s="29" t="s">
        <v>526</v>
      </c>
      <c r="I238" s="31">
        <v>15.6</v>
      </c>
      <c r="J238" s="32">
        <v>43157</v>
      </c>
    </row>
    <row r="239" spans="2:10" x14ac:dyDescent="0.3">
      <c r="B239" s="34">
        <v>236</v>
      </c>
      <c r="C239" s="35" t="s">
        <v>12</v>
      </c>
      <c r="D239" s="29" t="s">
        <v>415</v>
      </c>
      <c r="E239" s="29" t="s">
        <v>446</v>
      </c>
      <c r="F239" s="29" t="s">
        <v>522</v>
      </c>
      <c r="G239" s="29" t="s">
        <v>523</v>
      </c>
      <c r="H239" s="29" t="s">
        <v>527</v>
      </c>
      <c r="I239" s="31">
        <v>18.3</v>
      </c>
      <c r="J239" s="32">
        <v>43157</v>
      </c>
    </row>
    <row r="240" spans="2:10" x14ac:dyDescent="0.3">
      <c r="B240" s="34">
        <v>237</v>
      </c>
      <c r="C240" s="35" t="s">
        <v>12</v>
      </c>
      <c r="D240" s="29" t="s">
        <v>415</v>
      </c>
      <c r="E240" s="29" t="s">
        <v>446</v>
      </c>
      <c r="F240" s="29" t="s">
        <v>522</v>
      </c>
      <c r="G240" s="29" t="s">
        <v>523</v>
      </c>
      <c r="H240" s="29" t="s">
        <v>528</v>
      </c>
      <c r="I240" s="31">
        <v>12.6</v>
      </c>
      <c r="J240" s="32">
        <v>43157</v>
      </c>
    </row>
    <row r="241" spans="2:10" x14ac:dyDescent="0.3">
      <c r="B241" s="34">
        <v>238</v>
      </c>
      <c r="C241" s="35" t="s">
        <v>12</v>
      </c>
      <c r="D241" s="29" t="s">
        <v>415</v>
      </c>
      <c r="E241" s="29" t="s">
        <v>446</v>
      </c>
      <c r="F241" s="29" t="s">
        <v>522</v>
      </c>
      <c r="G241" s="29" t="s">
        <v>523</v>
      </c>
      <c r="H241" s="29" t="s">
        <v>529</v>
      </c>
      <c r="I241" s="31">
        <v>19.399999999999999</v>
      </c>
      <c r="J241" s="32">
        <v>43157</v>
      </c>
    </row>
    <row r="242" spans="2:10" x14ac:dyDescent="0.3">
      <c r="B242" s="34">
        <v>239</v>
      </c>
      <c r="C242" s="35" t="s">
        <v>12</v>
      </c>
      <c r="D242" s="29" t="s">
        <v>415</v>
      </c>
      <c r="E242" s="29" t="s">
        <v>446</v>
      </c>
      <c r="F242" s="29" t="s">
        <v>522</v>
      </c>
      <c r="G242" s="29" t="s">
        <v>523</v>
      </c>
      <c r="H242" s="29" t="s">
        <v>530</v>
      </c>
      <c r="I242" s="31">
        <v>19.2</v>
      </c>
      <c r="J242" s="32">
        <v>43157</v>
      </c>
    </row>
    <row r="243" spans="2:10" x14ac:dyDescent="0.3">
      <c r="B243" s="34">
        <v>240</v>
      </c>
      <c r="C243" s="35" t="s">
        <v>12</v>
      </c>
      <c r="D243" s="29" t="s">
        <v>415</v>
      </c>
      <c r="E243" s="29" t="s">
        <v>446</v>
      </c>
      <c r="F243" s="29" t="s">
        <v>522</v>
      </c>
      <c r="G243" s="29" t="s">
        <v>523</v>
      </c>
      <c r="H243" s="29" t="s">
        <v>531</v>
      </c>
      <c r="I243" s="31">
        <v>21.2</v>
      </c>
      <c r="J243" s="32">
        <v>43157</v>
      </c>
    </row>
    <row r="244" spans="2:10" x14ac:dyDescent="0.3">
      <c r="B244" s="34">
        <v>241</v>
      </c>
      <c r="C244" s="35" t="s">
        <v>12</v>
      </c>
      <c r="D244" s="29" t="s">
        <v>244</v>
      </c>
      <c r="E244" s="29" t="s">
        <v>245</v>
      </c>
      <c r="F244" s="29" t="s">
        <v>246</v>
      </c>
      <c r="G244" s="29" t="s">
        <v>532</v>
      </c>
      <c r="H244" s="29" t="s">
        <v>533</v>
      </c>
      <c r="I244" s="31">
        <v>10.8</v>
      </c>
      <c r="J244" s="32">
        <v>43752</v>
      </c>
    </row>
    <row r="245" spans="2:10" x14ac:dyDescent="0.3">
      <c r="B245" s="34">
        <v>242</v>
      </c>
      <c r="C245" s="35" t="s">
        <v>12</v>
      </c>
      <c r="D245" s="29" t="s">
        <v>244</v>
      </c>
      <c r="E245" s="29" t="s">
        <v>254</v>
      </c>
      <c r="F245" s="29" t="s">
        <v>255</v>
      </c>
      <c r="G245" s="29" t="s">
        <v>534</v>
      </c>
      <c r="H245" s="29" t="s">
        <v>535</v>
      </c>
      <c r="I245" s="31">
        <v>18.2</v>
      </c>
      <c r="J245" s="32">
        <v>43752</v>
      </c>
    </row>
    <row r="246" spans="2:10" x14ac:dyDescent="0.3">
      <c r="B246" s="34">
        <v>243</v>
      </c>
      <c r="C246" s="35" t="s">
        <v>12</v>
      </c>
      <c r="D246" s="29" t="s">
        <v>244</v>
      </c>
      <c r="E246" s="29" t="s">
        <v>249</v>
      </c>
      <c r="F246" s="29" t="s">
        <v>249</v>
      </c>
      <c r="G246" s="29" t="s">
        <v>536</v>
      </c>
      <c r="H246" s="29" t="s">
        <v>537</v>
      </c>
      <c r="I246" s="31">
        <v>9.1999999999999993</v>
      </c>
      <c r="J246" s="32">
        <v>43752</v>
      </c>
    </row>
    <row r="247" spans="2:10" x14ac:dyDescent="0.3">
      <c r="B247" s="34">
        <v>244</v>
      </c>
      <c r="C247" s="35" t="s">
        <v>12</v>
      </c>
      <c r="D247" s="29" t="s">
        <v>244</v>
      </c>
      <c r="E247" s="29" t="s">
        <v>245</v>
      </c>
      <c r="F247" s="29" t="s">
        <v>246</v>
      </c>
      <c r="G247" s="29" t="s">
        <v>532</v>
      </c>
      <c r="H247" s="29" t="s">
        <v>538</v>
      </c>
      <c r="I247" s="31">
        <v>33.9</v>
      </c>
      <c r="J247" s="32">
        <v>43752</v>
      </c>
    </row>
    <row r="248" spans="2:10" x14ac:dyDescent="0.3">
      <c r="B248" s="34">
        <v>245</v>
      </c>
      <c r="C248" s="35" t="s">
        <v>12</v>
      </c>
      <c r="D248" s="29" t="s">
        <v>288</v>
      </c>
      <c r="E248" s="29" t="s">
        <v>289</v>
      </c>
      <c r="F248" s="29" t="s">
        <v>290</v>
      </c>
      <c r="G248" s="29" t="s">
        <v>539</v>
      </c>
      <c r="H248" s="29" t="s">
        <v>540</v>
      </c>
      <c r="I248" s="31">
        <v>30.8</v>
      </c>
      <c r="J248" s="32">
        <v>43752</v>
      </c>
    </row>
    <row r="249" spans="2:10" x14ac:dyDescent="0.3">
      <c r="B249" s="34">
        <v>246</v>
      </c>
      <c r="C249" s="35" t="s">
        <v>12</v>
      </c>
      <c r="D249" s="29" t="s">
        <v>244</v>
      </c>
      <c r="E249" s="29" t="s">
        <v>254</v>
      </c>
      <c r="F249" s="29" t="s">
        <v>255</v>
      </c>
      <c r="G249" s="29" t="s">
        <v>534</v>
      </c>
      <c r="H249" s="29" t="s">
        <v>541</v>
      </c>
      <c r="I249" s="31">
        <v>24</v>
      </c>
      <c r="J249" s="32">
        <v>43752</v>
      </c>
    </row>
    <row r="250" spans="2:10" x14ac:dyDescent="0.3">
      <c r="B250" s="34">
        <v>247</v>
      </c>
      <c r="C250" s="35" t="s">
        <v>12</v>
      </c>
      <c r="D250" s="29" t="s">
        <v>244</v>
      </c>
      <c r="E250" s="29" t="s">
        <v>245</v>
      </c>
      <c r="F250" s="29" t="s">
        <v>246</v>
      </c>
      <c r="G250" s="29" t="s">
        <v>532</v>
      </c>
      <c r="H250" s="29" t="s">
        <v>542</v>
      </c>
      <c r="I250" s="31">
        <v>34</v>
      </c>
      <c r="J250" s="32">
        <v>43752</v>
      </c>
    </row>
    <row r="251" spans="2:10" x14ac:dyDescent="0.3">
      <c r="B251" s="34">
        <v>248</v>
      </c>
      <c r="C251" s="35" t="s">
        <v>12</v>
      </c>
      <c r="D251" s="29" t="s">
        <v>244</v>
      </c>
      <c r="E251" s="29" t="s">
        <v>249</v>
      </c>
      <c r="F251" s="29" t="s">
        <v>249</v>
      </c>
      <c r="G251" s="29" t="s">
        <v>536</v>
      </c>
      <c r="H251" s="29" t="s">
        <v>543</v>
      </c>
      <c r="I251" s="31">
        <v>16.100000000000001</v>
      </c>
      <c r="J251" s="32">
        <v>43752</v>
      </c>
    </row>
    <row r="252" spans="2:10" x14ac:dyDescent="0.3">
      <c r="B252" s="34">
        <v>249</v>
      </c>
      <c r="C252" s="35" t="s">
        <v>12</v>
      </c>
      <c r="D252" s="29" t="s">
        <v>244</v>
      </c>
      <c r="E252" s="29" t="s">
        <v>254</v>
      </c>
      <c r="F252" s="29" t="s">
        <v>255</v>
      </c>
      <c r="G252" s="29" t="s">
        <v>534</v>
      </c>
      <c r="H252" s="29" t="s">
        <v>544</v>
      </c>
      <c r="I252" s="31">
        <v>13.2</v>
      </c>
      <c r="J252" s="32">
        <v>43752</v>
      </c>
    </row>
    <row r="253" spans="2:10" x14ac:dyDescent="0.3">
      <c r="B253" s="34">
        <v>250</v>
      </c>
      <c r="C253" s="35" t="s">
        <v>12</v>
      </c>
      <c r="D253" s="29" t="s">
        <v>244</v>
      </c>
      <c r="E253" s="29" t="s">
        <v>245</v>
      </c>
      <c r="F253" s="29" t="s">
        <v>246</v>
      </c>
      <c r="G253" s="29" t="s">
        <v>532</v>
      </c>
      <c r="H253" s="29" t="s">
        <v>545</v>
      </c>
      <c r="I253" s="31">
        <v>25.5</v>
      </c>
      <c r="J253" s="32">
        <v>43752</v>
      </c>
    </row>
    <row r="254" spans="2:10" x14ac:dyDescent="0.3">
      <c r="B254" s="34">
        <v>251</v>
      </c>
      <c r="C254" s="35" t="s">
        <v>12</v>
      </c>
      <c r="D254" s="29" t="s">
        <v>288</v>
      </c>
      <c r="E254" s="29" t="s">
        <v>289</v>
      </c>
      <c r="F254" s="29" t="s">
        <v>546</v>
      </c>
      <c r="G254" s="29" t="s">
        <v>547</v>
      </c>
      <c r="H254" s="29" t="s">
        <v>548</v>
      </c>
      <c r="I254" s="31">
        <v>31.4</v>
      </c>
      <c r="J254" s="32">
        <v>43752</v>
      </c>
    </row>
    <row r="255" spans="2:10" x14ac:dyDescent="0.3">
      <c r="B255" s="34">
        <v>252</v>
      </c>
      <c r="C255" s="35" t="s">
        <v>12</v>
      </c>
      <c r="D255" s="29" t="s">
        <v>244</v>
      </c>
      <c r="E255" s="29" t="s">
        <v>249</v>
      </c>
      <c r="F255" s="29" t="s">
        <v>249</v>
      </c>
      <c r="G255" s="29" t="s">
        <v>536</v>
      </c>
      <c r="H255" s="29" t="s">
        <v>549</v>
      </c>
      <c r="I255" s="31">
        <v>18.3</v>
      </c>
      <c r="J255" s="32">
        <v>43752</v>
      </c>
    </row>
    <row r="256" spans="2:10" x14ac:dyDescent="0.3">
      <c r="B256" s="34">
        <v>253</v>
      </c>
      <c r="C256" s="35" t="s">
        <v>12</v>
      </c>
      <c r="D256" s="29" t="s">
        <v>244</v>
      </c>
      <c r="E256" s="29" t="s">
        <v>254</v>
      </c>
      <c r="F256" s="29" t="s">
        <v>255</v>
      </c>
      <c r="G256" s="29" t="s">
        <v>534</v>
      </c>
      <c r="H256" s="29" t="s">
        <v>550</v>
      </c>
      <c r="I256" s="31">
        <v>14.4</v>
      </c>
      <c r="J256" s="32">
        <v>43752</v>
      </c>
    </row>
    <row r="257" spans="2:10" x14ac:dyDescent="0.3">
      <c r="B257" s="34">
        <v>254</v>
      </c>
      <c r="C257" s="35" t="s">
        <v>12</v>
      </c>
      <c r="D257" s="29" t="s">
        <v>415</v>
      </c>
      <c r="E257" s="29" t="s">
        <v>446</v>
      </c>
      <c r="F257" s="29" t="s">
        <v>446</v>
      </c>
      <c r="G257" s="29" t="s">
        <v>551</v>
      </c>
      <c r="H257" s="29" t="s">
        <v>552</v>
      </c>
      <c r="I257" s="31">
        <v>29</v>
      </c>
      <c r="J257" s="32">
        <v>43752</v>
      </c>
    </row>
    <row r="258" spans="2:10" x14ac:dyDescent="0.3">
      <c r="B258" s="34">
        <v>255</v>
      </c>
      <c r="C258" s="35" t="s">
        <v>12</v>
      </c>
      <c r="D258" s="29" t="s">
        <v>244</v>
      </c>
      <c r="E258" s="29" t="s">
        <v>245</v>
      </c>
      <c r="F258" s="29" t="s">
        <v>246</v>
      </c>
      <c r="G258" s="29" t="s">
        <v>532</v>
      </c>
      <c r="H258" s="29" t="s">
        <v>553</v>
      </c>
      <c r="I258" s="31">
        <v>32.299999999999997</v>
      </c>
      <c r="J258" s="32">
        <v>43752</v>
      </c>
    </row>
    <row r="259" spans="2:10" x14ac:dyDescent="0.3">
      <c r="B259" s="34">
        <v>256</v>
      </c>
      <c r="C259" s="35" t="s">
        <v>12</v>
      </c>
      <c r="D259" s="29" t="s">
        <v>415</v>
      </c>
      <c r="E259" s="29" t="s">
        <v>416</v>
      </c>
      <c r="F259" s="29" t="s">
        <v>554</v>
      </c>
      <c r="G259" s="29" t="s">
        <v>555</v>
      </c>
      <c r="H259" s="29" t="s">
        <v>556</v>
      </c>
      <c r="I259" s="31">
        <v>21.74</v>
      </c>
      <c r="J259" s="32">
        <v>43752</v>
      </c>
    </row>
    <row r="260" spans="2:10" x14ac:dyDescent="0.3">
      <c r="B260" s="34">
        <v>257</v>
      </c>
      <c r="C260" s="35" t="s">
        <v>12</v>
      </c>
      <c r="D260" s="29" t="s">
        <v>288</v>
      </c>
      <c r="E260" s="29" t="s">
        <v>289</v>
      </c>
      <c r="F260" s="29" t="s">
        <v>290</v>
      </c>
      <c r="G260" s="29" t="s">
        <v>539</v>
      </c>
      <c r="H260" s="29" t="s">
        <v>557</v>
      </c>
      <c r="I260" s="31">
        <v>9.5</v>
      </c>
      <c r="J260" s="32">
        <v>43752</v>
      </c>
    </row>
    <row r="261" spans="2:10" x14ac:dyDescent="0.3">
      <c r="B261" s="34">
        <v>258</v>
      </c>
      <c r="C261" s="35" t="s">
        <v>12</v>
      </c>
      <c r="D261" s="29" t="s">
        <v>244</v>
      </c>
      <c r="E261" s="29" t="s">
        <v>245</v>
      </c>
      <c r="F261" s="29" t="s">
        <v>246</v>
      </c>
      <c r="G261" s="29" t="s">
        <v>532</v>
      </c>
      <c r="H261" s="29" t="s">
        <v>558</v>
      </c>
      <c r="I261" s="31">
        <v>25.3</v>
      </c>
      <c r="J261" s="32">
        <v>43752</v>
      </c>
    </row>
    <row r="262" spans="2:10" x14ac:dyDescent="0.3">
      <c r="B262" s="34">
        <v>259</v>
      </c>
      <c r="C262" s="35" t="s">
        <v>12</v>
      </c>
      <c r="D262" s="29" t="s">
        <v>244</v>
      </c>
      <c r="E262" s="29" t="s">
        <v>254</v>
      </c>
      <c r="F262" s="29" t="s">
        <v>255</v>
      </c>
      <c r="G262" s="29" t="s">
        <v>534</v>
      </c>
      <c r="H262" s="29" t="s">
        <v>559</v>
      </c>
      <c r="I262" s="31">
        <v>25.7</v>
      </c>
      <c r="J262" s="32">
        <v>43752</v>
      </c>
    </row>
    <row r="263" spans="2:10" x14ac:dyDescent="0.3">
      <c r="B263" s="34">
        <v>260</v>
      </c>
      <c r="C263" s="35" t="s">
        <v>12</v>
      </c>
      <c r="D263" s="29" t="s">
        <v>415</v>
      </c>
      <c r="E263" s="29" t="s">
        <v>446</v>
      </c>
      <c r="F263" s="29" t="s">
        <v>522</v>
      </c>
      <c r="G263" s="29" t="s">
        <v>560</v>
      </c>
      <c r="H263" s="29" t="s">
        <v>561</v>
      </c>
      <c r="I263" s="31">
        <v>12.7</v>
      </c>
      <c r="J263" s="32">
        <v>43752</v>
      </c>
    </row>
    <row r="264" spans="2:10" x14ac:dyDescent="0.3">
      <c r="B264" s="34">
        <v>261</v>
      </c>
      <c r="C264" s="35" t="s">
        <v>12</v>
      </c>
      <c r="D264" s="29" t="s">
        <v>415</v>
      </c>
      <c r="E264" s="29" t="s">
        <v>446</v>
      </c>
      <c r="F264" s="29" t="s">
        <v>446</v>
      </c>
      <c r="G264" s="29" t="s">
        <v>551</v>
      </c>
      <c r="H264" s="29" t="s">
        <v>562</v>
      </c>
      <c r="I264" s="31">
        <v>15.3</v>
      </c>
      <c r="J264" s="32">
        <v>43752</v>
      </c>
    </row>
    <row r="265" spans="2:10" x14ac:dyDescent="0.3">
      <c r="B265" s="34">
        <v>262</v>
      </c>
      <c r="C265" s="35" t="s">
        <v>12</v>
      </c>
      <c r="D265" s="29" t="s">
        <v>244</v>
      </c>
      <c r="E265" s="29" t="s">
        <v>249</v>
      </c>
      <c r="F265" s="29" t="s">
        <v>249</v>
      </c>
      <c r="G265" s="29" t="s">
        <v>536</v>
      </c>
      <c r="H265" s="29" t="s">
        <v>563</v>
      </c>
      <c r="I265" s="31">
        <v>8.1999999999999993</v>
      </c>
      <c r="J265" s="32">
        <v>43752</v>
      </c>
    </row>
    <row r="266" spans="2:10" x14ac:dyDescent="0.3">
      <c r="B266" s="34">
        <v>263</v>
      </c>
      <c r="C266" s="35" t="s">
        <v>12</v>
      </c>
      <c r="D266" s="29" t="s">
        <v>288</v>
      </c>
      <c r="E266" s="29" t="s">
        <v>289</v>
      </c>
      <c r="F266" s="29" t="s">
        <v>546</v>
      </c>
      <c r="G266" s="29" t="s">
        <v>547</v>
      </c>
      <c r="H266" s="29" t="s">
        <v>564</v>
      </c>
      <c r="I266" s="31">
        <v>40.200000000000003</v>
      </c>
      <c r="J266" s="32">
        <v>43752</v>
      </c>
    </row>
    <row r="267" spans="2:10" x14ac:dyDescent="0.3">
      <c r="B267" s="34">
        <v>264</v>
      </c>
      <c r="C267" s="35" t="s">
        <v>12</v>
      </c>
      <c r="D267" s="29" t="s">
        <v>244</v>
      </c>
      <c r="E267" s="29" t="s">
        <v>254</v>
      </c>
      <c r="F267" s="29" t="s">
        <v>255</v>
      </c>
      <c r="G267" s="29" t="s">
        <v>534</v>
      </c>
      <c r="H267" s="29" t="s">
        <v>565</v>
      </c>
      <c r="I267" s="31">
        <v>30.6</v>
      </c>
      <c r="J267" s="32">
        <v>43752</v>
      </c>
    </row>
    <row r="268" spans="2:10" x14ac:dyDescent="0.3">
      <c r="B268" s="34">
        <v>265</v>
      </c>
      <c r="C268" s="35" t="s">
        <v>12</v>
      </c>
      <c r="D268" s="29" t="s">
        <v>288</v>
      </c>
      <c r="E268" s="29" t="s">
        <v>289</v>
      </c>
      <c r="F268" s="29" t="s">
        <v>290</v>
      </c>
      <c r="G268" s="29" t="s">
        <v>539</v>
      </c>
      <c r="H268" s="29" t="s">
        <v>566</v>
      </c>
      <c r="I268" s="31">
        <v>10</v>
      </c>
      <c r="J268" s="32">
        <v>43752</v>
      </c>
    </row>
    <row r="269" spans="2:10" x14ac:dyDescent="0.3">
      <c r="B269" s="34">
        <v>266</v>
      </c>
      <c r="C269" s="35" t="s">
        <v>12</v>
      </c>
      <c r="D269" s="29" t="s">
        <v>415</v>
      </c>
      <c r="E269" s="29" t="s">
        <v>416</v>
      </c>
      <c r="F269" s="29" t="s">
        <v>554</v>
      </c>
      <c r="G269" s="29" t="s">
        <v>555</v>
      </c>
      <c r="H269" s="29" t="s">
        <v>567</v>
      </c>
      <c r="I269" s="31">
        <v>17.18</v>
      </c>
      <c r="J269" s="32">
        <v>43752</v>
      </c>
    </row>
    <row r="270" spans="2:10" x14ac:dyDescent="0.3">
      <c r="B270" s="34">
        <v>267</v>
      </c>
      <c r="C270" s="35" t="s">
        <v>12</v>
      </c>
      <c r="D270" s="29" t="s">
        <v>288</v>
      </c>
      <c r="E270" s="29" t="s">
        <v>289</v>
      </c>
      <c r="F270" s="29" t="s">
        <v>546</v>
      </c>
      <c r="G270" s="29" t="s">
        <v>547</v>
      </c>
      <c r="H270" s="29" t="s">
        <v>568</v>
      </c>
      <c r="I270" s="31">
        <v>13.6</v>
      </c>
      <c r="J270" s="32">
        <v>43752</v>
      </c>
    </row>
    <row r="271" spans="2:10" x14ac:dyDescent="0.3">
      <c r="B271" s="34">
        <v>268</v>
      </c>
      <c r="C271" s="35" t="s">
        <v>12</v>
      </c>
      <c r="D271" s="29" t="s">
        <v>244</v>
      </c>
      <c r="E271" s="29" t="s">
        <v>245</v>
      </c>
      <c r="F271" s="29" t="s">
        <v>246</v>
      </c>
      <c r="G271" s="29" t="s">
        <v>532</v>
      </c>
      <c r="H271" s="29" t="s">
        <v>569</v>
      </c>
      <c r="I271" s="31">
        <v>16.100000000000001</v>
      </c>
      <c r="J271" s="32">
        <v>43752</v>
      </c>
    </row>
    <row r="272" spans="2:10" x14ac:dyDescent="0.3">
      <c r="B272" s="34">
        <v>269</v>
      </c>
      <c r="C272" s="35" t="s">
        <v>12</v>
      </c>
      <c r="D272" s="109" t="s">
        <v>244</v>
      </c>
      <c r="E272" s="109" t="s">
        <v>249</v>
      </c>
      <c r="F272" s="109" t="s">
        <v>249</v>
      </c>
      <c r="G272" s="109" t="s">
        <v>536</v>
      </c>
      <c r="H272" s="109" t="s">
        <v>570</v>
      </c>
      <c r="I272" s="109">
        <v>8.8000000000000007</v>
      </c>
      <c r="J272" s="32">
        <v>43752</v>
      </c>
    </row>
    <row r="273" spans="2:10" x14ac:dyDescent="0.3">
      <c r="B273" s="34">
        <v>270</v>
      </c>
      <c r="C273" s="35" t="s">
        <v>12</v>
      </c>
      <c r="D273" s="109" t="s">
        <v>415</v>
      </c>
      <c r="E273" s="109" t="s">
        <v>446</v>
      </c>
      <c r="F273" s="109" t="s">
        <v>446</v>
      </c>
      <c r="G273" s="109" t="s">
        <v>551</v>
      </c>
      <c r="H273" s="109" t="s">
        <v>571</v>
      </c>
      <c r="I273" s="109">
        <v>28.3</v>
      </c>
      <c r="J273" s="32">
        <v>43752</v>
      </c>
    </row>
    <row r="274" spans="2:10" x14ac:dyDescent="0.3">
      <c r="B274" s="34">
        <v>271</v>
      </c>
      <c r="C274" s="35" t="s">
        <v>12</v>
      </c>
      <c r="D274" s="109" t="s">
        <v>244</v>
      </c>
      <c r="E274" s="109" t="s">
        <v>254</v>
      </c>
      <c r="F274" s="109" t="s">
        <v>255</v>
      </c>
      <c r="G274" s="109" t="s">
        <v>534</v>
      </c>
      <c r="H274" s="109" t="s">
        <v>572</v>
      </c>
      <c r="I274" s="109">
        <v>32</v>
      </c>
      <c r="J274" s="32">
        <v>43752</v>
      </c>
    </row>
    <row r="275" spans="2:10" x14ac:dyDescent="0.3">
      <c r="B275" s="34">
        <v>272</v>
      </c>
      <c r="C275" s="35" t="s">
        <v>12</v>
      </c>
      <c r="D275" s="109" t="s">
        <v>415</v>
      </c>
      <c r="E275" s="109" t="s">
        <v>446</v>
      </c>
      <c r="F275" s="109" t="s">
        <v>522</v>
      </c>
      <c r="G275" s="109" t="s">
        <v>560</v>
      </c>
      <c r="H275" s="109" t="s">
        <v>573</v>
      </c>
      <c r="I275" s="109">
        <v>21.5</v>
      </c>
      <c r="J275" s="32">
        <v>43752</v>
      </c>
    </row>
    <row r="276" spans="2:10" x14ac:dyDescent="0.3">
      <c r="B276" s="34">
        <v>273</v>
      </c>
      <c r="C276" s="35" t="s">
        <v>12</v>
      </c>
      <c r="D276" s="109" t="s">
        <v>244</v>
      </c>
      <c r="E276" s="109" t="s">
        <v>254</v>
      </c>
      <c r="F276" s="109" t="s">
        <v>255</v>
      </c>
      <c r="G276" s="109" t="s">
        <v>534</v>
      </c>
      <c r="H276" s="109" t="s">
        <v>574</v>
      </c>
      <c r="I276" s="109">
        <v>20.3</v>
      </c>
      <c r="J276" s="32">
        <v>43752</v>
      </c>
    </row>
    <row r="277" spans="2:10" x14ac:dyDescent="0.3">
      <c r="B277" s="34">
        <v>274</v>
      </c>
      <c r="C277" s="35" t="s">
        <v>12</v>
      </c>
      <c r="D277" s="109" t="s">
        <v>415</v>
      </c>
      <c r="E277" s="109" t="s">
        <v>416</v>
      </c>
      <c r="F277" s="109" t="s">
        <v>554</v>
      </c>
      <c r="G277" s="109" t="s">
        <v>575</v>
      </c>
      <c r="H277" s="109" t="s">
        <v>576</v>
      </c>
      <c r="I277" s="109">
        <v>21.7</v>
      </c>
      <c r="J277" s="32">
        <v>43752</v>
      </c>
    </row>
    <row r="278" spans="2:10" x14ac:dyDescent="0.3">
      <c r="B278" s="34">
        <v>275</v>
      </c>
      <c r="C278" s="35" t="s">
        <v>12</v>
      </c>
      <c r="D278" s="109" t="s">
        <v>244</v>
      </c>
      <c r="E278" s="109" t="s">
        <v>249</v>
      </c>
      <c r="F278" s="109" t="s">
        <v>249</v>
      </c>
      <c r="G278" s="109" t="s">
        <v>536</v>
      </c>
      <c r="H278" s="109" t="s">
        <v>577</v>
      </c>
      <c r="I278" s="109">
        <v>15.5</v>
      </c>
      <c r="J278" s="32">
        <v>43752</v>
      </c>
    </row>
    <row r="279" spans="2:10" x14ac:dyDescent="0.3">
      <c r="B279" s="34">
        <v>276</v>
      </c>
      <c r="C279" s="35" t="s">
        <v>12</v>
      </c>
      <c r="D279" s="109" t="s">
        <v>288</v>
      </c>
      <c r="E279" s="109" t="s">
        <v>289</v>
      </c>
      <c r="F279" s="109" t="s">
        <v>546</v>
      </c>
      <c r="G279" s="109" t="s">
        <v>547</v>
      </c>
      <c r="H279" s="109" t="s">
        <v>578</v>
      </c>
      <c r="I279" s="109">
        <v>27.3</v>
      </c>
      <c r="J279" s="32">
        <v>43752</v>
      </c>
    </row>
    <row r="280" spans="2:10" x14ac:dyDescent="0.3">
      <c r="B280" s="34">
        <v>277</v>
      </c>
      <c r="C280" s="35" t="s">
        <v>12</v>
      </c>
      <c r="D280" s="109" t="s">
        <v>244</v>
      </c>
      <c r="E280" s="109" t="s">
        <v>245</v>
      </c>
      <c r="F280" s="109" t="s">
        <v>246</v>
      </c>
      <c r="G280" s="109" t="s">
        <v>532</v>
      </c>
      <c r="H280" s="109" t="s">
        <v>579</v>
      </c>
      <c r="I280" s="109">
        <v>22.8</v>
      </c>
      <c r="J280" s="32">
        <v>43752</v>
      </c>
    </row>
    <row r="281" spans="2:10" x14ac:dyDescent="0.3">
      <c r="B281" s="34">
        <v>278</v>
      </c>
      <c r="C281" s="35" t="s">
        <v>12</v>
      </c>
      <c r="D281" s="109" t="s">
        <v>415</v>
      </c>
      <c r="E281" s="109" t="s">
        <v>416</v>
      </c>
      <c r="F281" s="109" t="s">
        <v>554</v>
      </c>
      <c r="G281" s="109" t="s">
        <v>555</v>
      </c>
      <c r="H281" s="109" t="s">
        <v>580</v>
      </c>
      <c r="I281" s="109">
        <v>22.32</v>
      </c>
      <c r="J281" s="32">
        <v>43752</v>
      </c>
    </row>
    <row r="282" spans="2:10" x14ac:dyDescent="0.3">
      <c r="B282" s="34">
        <v>279</v>
      </c>
      <c r="C282" s="35" t="s">
        <v>12</v>
      </c>
      <c r="D282" s="109" t="s">
        <v>415</v>
      </c>
      <c r="E282" s="109" t="s">
        <v>446</v>
      </c>
      <c r="F282" s="109" t="s">
        <v>522</v>
      </c>
      <c r="G282" s="109" t="s">
        <v>560</v>
      </c>
      <c r="H282" s="109" t="s">
        <v>581</v>
      </c>
      <c r="I282" s="109">
        <v>22.7</v>
      </c>
      <c r="J282" s="32">
        <v>43752</v>
      </c>
    </row>
    <row r="283" spans="2:10" x14ac:dyDescent="0.3">
      <c r="B283" s="34">
        <v>280</v>
      </c>
      <c r="C283" s="35" t="s">
        <v>12</v>
      </c>
      <c r="D283" s="109" t="s">
        <v>415</v>
      </c>
      <c r="E283" s="109" t="s">
        <v>446</v>
      </c>
      <c r="F283" s="109" t="s">
        <v>446</v>
      </c>
      <c r="G283" s="109" t="s">
        <v>551</v>
      </c>
      <c r="H283" s="109" t="s">
        <v>582</v>
      </c>
      <c r="I283" s="109">
        <v>22.3</v>
      </c>
      <c r="J283" s="32">
        <v>43752</v>
      </c>
    </row>
    <row r="284" spans="2:10" x14ac:dyDescent="0.3">
      <c r="B284" s="34">
        <v>281</v>
      </c>
      <c r="C284" s="35" t="s">
        <v>12</v>
      </c>
      <c r="D284" s="109" t="s">
        <v>288</v>
      </c>
      <c r="E284" s="109" t="s">
        <v>289</v>
      </c>
      <c r="F284" s="109" t="s">
        <v>290</v>
      </c>
      <c r="G284" s="109" t="s">
        <v>539</v>
      </c>
      <c r="H284" s="109" t="s">
        <v>583</v>
      </c>
      <c r="I284" s="109">
        <v>14.5</v>
      </c>
      <c r="J284" s="32">
        <v>43752</v>
      </c>
    </row>
    <row r="285" spans="2:10" x14ac:dyDescent="0.3">
      <c r="B285" s="34">
        <v>282</v>
      </c>
      <c r="C285" s="35" t="s">
        <v>12</v>
      </c>
      <c r="D285" s="109" t="s">
        <v>244</v>
      </c>
      <c r="E285" s="109" t="s">
        <v>249</v>
      </c>
      <c r="F285" s="109" t="s">
        <v>249</v>
      </c>
      <c r="G285" s="109" t="s">
        <v>536</v>
      </c>
      <c r="H285" s="109" t="s">
        <v>584</v>
      </c>
      <c r="I285" s="109">
        <v>12.9</v>
      </c>
      <c r="J285" s="32">
        <v>43752</v>
      </c>
    </row>
    <row r="286" spans="2:10" x14ac:dyDescent="0.3">
      <c r="B286" s="34">
        <v>283</v>
      </c>
      <c r="C286" s="35" t="s">
        <v>12</v>
      </c>
      <c r="D286" s="109" t="s">
        <v>288</v>
      </c>
      <c r="E286" s="109" t="s">
        <v>289</v>
      </c>
      <c r="F286" s="109" t="s">
        <v>546</v>
      </c>
      <c r="G286" s="109" t="s">
        <v>547</v>
      </c>
      <c r="H286" s="109" t="s">
        <v>585</v>
      </c>
      <c r="I286" s="109">
        <v>22.3</v>
      </c>
      <c r="J286" s="32">
        <v>43752</v>
      </c>
    </row>
    <row r="287" spans="2:10" x14ac:dyDescent="0.3">
      <c r="B287" s="34">
        <v>284</v>
      </c>
      <c r="C287" s="35" t="s">
        <v>12</v>
      </c>
      <c r="D287" s="109" t="s">
        <v>415</v>
      </c>
      <c r="E287" s="109" t="s">
        <v>446</v>
      </c>
      <c r="F287" s="109" t="s">
        <v>522</v>
      </c>
      <c r="G287" s="109" t="s">
        <v>560</v>
      </c>
      <c r="H287" s="109" t="s">
        <v>586</v>
      </c>
      <c r="I287" s="109">
        <v>13.5</v>
      </c>
      <c r="J287" s="32">
        <v>43752</v>
      </c>
    </row>
    <row r="288" spans="2:10" x14ac:dyDescent="0.3">
      <c r="B288" s="34">
        <v>285</v>
      </c>
      <c r="C288" s="35" t="s">
        <v>12</v>
      </c>
      <c r="D288" s="109" t="s">
        <v>415</v>
      </c>
      <c r="E288" s="109" t="s">
        <v>416</v>
      </c>
      <c r="F288" s="109" t="s">
        <v>554</v>
      </c>
      <c r="G288" s="109" t="s">
        <v>555</v>
      </c>
      <c r="H288" s="109" t="s">
        <v>587</v>
      </c>
      <c r="I288" s="109">
        <v>17.36</v>
      </c>
      <c r="J288" s="32">
        <v>43752</v>
      </c>
    </row>
    <row r="289" spans="2:10" x14ac:dyDescent="0.3">
      <c r="B289" s="34">
        <v>286</v>
      </c>
      <c r="C289" s="35" t="s">
        <v>12</v>
      </c>
      <c r="D289" s="109" t="s">
        <v>288</v>
      </c>
      <c r="E289" s="109" t="s">
        <v>289</v>
      </c>
      <c r="F289" s="109" t="s">
        <v>546</v>
      </c>
      <c r="G289" s="109" t="s">
        <v>547</v>
      </c>
      <c r="H289" s="109" t="s">
        <v>588</v>
      </c>
      <c r="I289" s="109">
        <v>6.1</v>
      </c>
      <c r="J289" s="32">
        <v>43752</v>
      </c>
    </row>
    <row r="290" spans="2:10" x14ac:dyDescent="0.3">
      <c r="B290" s="34">
        <v>287</v>
      </c>
      <c r="C290" s="35" t="s">
        <v>12</v>
      </c>
      <c r="D290" s="109" t="s">
        <v>415</v>
      </c>
      <c r="E290" s="109" t="s">
        <v>446</v>
      </c>
      <c r="F290" s="109" t="s">
        <v>446</v>
      </c>
      <c r="G290" s="109" t="s">
        <v>551</v>
      </c>
      <c r="H290" s="109" t="s">
        <v>589</v>
      </c>
      <c r="I290" s="109">
        <v>15</v>
      </c>
      <c r="J290" s="32">
        <v>43752</v>
      </c>
    </row>
    <row r="291" spans="2:10" x14ac:dyDescent="0.3">
      <c r="B291" s="34">
        <v>288</v>
      </c>
      <c r="C291" s="35" t="s">
        <v>12</v>
      </c>
      <c r="D291" s="109" t="s">
        <v>244</v>
      </c>
      <c r="E291" s="109" t="s">
        <v>249</v>
      </c>
      <c r="F291" s="109" t="s">
        <v>249</v>
      </c>
      <c r="G291" s="109" t="s">
        <v>536</v>
      </c>
      <c r="H291" s="109" t="s">
        <v>590</v>
      </c>
      <c r="I291" s="109">
        <v>11.1</v>
      </c>
      <c r="J291" s="32">
        <v>43752</v>
      </c>
    </row>
    <row r="292" spans="2:10" x14ac:dyDescent="0.3">
      <c r="B292" s="34">
        <v>289</v>
      </c>
      <c r="C292" s="35" t="s">
        <v>12</v>
      </c>
      <c r="D292" s="109" t="s">
        <v>288</v>
      </c>
      <c r="E292" s="109" t="s">
        <v>289</v>
      </c>
      <c r="F292" s="109" t="s">
        <v>290</v>
      </c>
      <c r="G292" s="109" t="s">
        <v>539</v>
      </c>
      <c r="H292" s="109" t="s">
        <v>591</v>
      </c>
      <c r="I292" s="109">
        <v>15.6</v>
      </c>
      <c r="J292" s="32">
        <v>43752</v>
      </c>
    </row>
    <row r="293" spans="2:10" x14ac:dyDescent="0.3">
      <c r="B293" s="34">
        <v>290</v>
      </c>
      <c r="C293" s="35" t="s">
        <v>12</v>
      </c>
      <c r="D293" s="109" t="s">
        <v>288</v>
      </c>
      <c r="E293" s="109" t="s">
        <v>289</v>
      </c>
      <c r="F293" s="109" t="s">
        <v>546</v>
      </c>
      <c r="G293" s="109" t="s">
        <v>547</v>
      </c>
      <c r="H293" s="109" t="s">
        <v>592</v>
      </c>
      <c r="I293" s="109">
        <v>19.5</v>
      </c>
      <c r="J293" s="32">
        <v>43752</v>
      </c>
    </row>
    <row r="294" spans="2:10" x14ac:dyDescent="0.3">
      <c r="B294" s="34">
        <v>291</v>
      </c>
      <c r="C294" s="35" t="s">
        <v>12</v>
      </c>
      <c r="D294" s="109" t="s">
        <v>415</v>
      </c>
      <c r="E294" s="109" t="s">
        <v>446</v>
      </c>
      <c r="F294" s="109" t="s">
        <v>522</v>
      </c>
      <c r="G294" s="109" t="s">
        <v>560</v>
      </c>
      <c r="H294" s="109" t="s">
        <v>593</v>
      </c>
      <c r="I294" s="109">
        <v>16.7</v>
      </c>
      <c r="J294" s="32">
        <v>43752</v>
      </c>
    </row>
    <row r="295" spans="2:10" x14ac:dyDescent="0.3">
      <c r="B295" s="34">
        <v>292</v>
      </c>
      <c r="C295" s="35" t="s">
        <v>12</v>
      </c>
      <c r="D295" s="109" t="s">
        <v>415</v>
      </c>
      <c r="E295" s="109" t="s">
        <v>416</v>
      </c>
      <c r="F295" s="109" t="s">
        <v>554</v>
      </c>
      <c r="G295" s="109" t="s">
        <v>555</v>
      </c>
      <c r="H295" s="109" t="s">
        <v>594</v>
      </c>
      <c r="I295" s="109">
        <v>11.31</v>
      </c>
      <c r="J295" s="32">
        <v>43752</v>
      </c>
    </row>
    <row r="296" spans="2:10" x14ac:dyDescent="0.3">
      <c r="B296" s="34">
        <v>293</v>
      </c>
      <c r="C296" s="35" t="s">
        <v>12</v>
      </c>
      <c r="D296" s="109" t="s">
        <v>415</v>
      </c>
      <c r="E296" s="109" t="s">
        <v>446</v>
      </c>
      <c r="F296" s="109" t="s">
        <v>447</v>
      </c>
      <c r="G296" s="109" t="s">
        <v>595</v>
      </c>
      <c r="H296" s="109" t="s">
        <v>596</v>
      </c>
      <c r="I296" s="109">
        <v>79.3</v>
      </c>
      <c r="J296" s="32">
        <v>43752</v>
      </c>
    </row>
    <row r="297" spans="2:10" x14ac:dyDescent="0.3">
      <c r="B297" s="34">
        <v>294</v>
      </c>
      <c r="C297" s="35" t="s">
        <v>12</v>
      </c>
      <c r="D297" s="109" t="s">
        <v>288</v>
      </c>
      <c r="E297" s="109" t="s">
        <v>289</v>
      </c>
      <c r="F297" s="109" t="s">
        <v>546</v>
      </c>
      <c r="G297" s="109" t="s">
        <v>547</v>
      </c>
      <c r="H297" s="109" t="s">
        <v>597</v>
      </c>
      <c r="I297" s="109">
        <v>7.5</v>
      </c>
      <c r="J297" s="32">
        <v>43752</v>
      </c>
    </row>
    <row r="298" spans="2:10" x14ac:dyDescent="0.3">
      <c r="B298" s="34">
        <v>295</v>
      </c>
      <c r="C298" s="35" t="s">
        <v>12</v>
      </c>
      <c r="D298" s="109" t="s">
        <v>415</v>
      </c>
      <c r="E298" s="109" t="s">
        <v>416</v>
      </c>
      <c r="F298" s="109" t="s">
        <v>554</v>
      </c>
      <c r="G298" s="109" t="s">
        <v>575</v>
      </c>
      <c r="H298" s="109" t="s">
        <v>598</v>
      </c>
      <c r="I298" s="109">
        <v>28.41</v>
      </c>
      <c r="J298" s="32">
        <v>43752</v>
      </c>
    </row>
    <row r="299" spans="2:10" x14ac:dyDescent="0.3">
      <c r="B299" s="34">
        <v>296</v>
      </c>
      <c r="C299" s="35" t="s">
        <v>12</v>
      </c>
      <c r="D299" s="109" t="s">
        <v>415</v>
      </c>
      <c r="E299" s="109" t="s">
        <v>446</v>
      </c>
      <c r="F299" s="109" t="s">
        <v>522</v>
      </c>
      <c r="G299" s="109" t="s">
        <v>560</v>
      </c>
      <c r="H299" s="109" t="s">
        <v>599</v>
      </c>
      <c r="I299" s="109">
        <v>13.1</v>
      </c>
      <c r="J299" s="32">
        <v>43752</v>
      </c>
    </row>
    <row r="300" spans="2:10" x14ac:dyDescent="0.3">
      <c r="B300" s="34">
        <v>297</v>
      </c>
      <c r="C300" s="35" t="s">
        <v>12</v>
      </c>
      <c r="D300" s="109" t="s">
        <v>415</v>
      </c>
      <c r="E300" s="109" t="s">
        <v>446</v>
      </c>
      <c r="F300" s="109" t="s">
        <v>446</v>
      </c>
      <c r="G300" s="109" t="s">
        <v>551</v>
      </c>
      <c r="H300" s="109" t="s">
        <v>600</v>
      </c>
      <c r="I300" s="109">
        <v>19.3</v>
      </c>
      <c r="J300" s="32">
        <v>43752</v>
      </c>
    </row>
    <row r="301" spans="2:10" x14ac:dyDescent="0.3">
      <c r="B301" s="34">
        <v>298</v>
      </c>
      <c r="C301" s="35" t="s">
        <v>12</v>
      </c>
      <c r="D301" s="109" t="s">
        <v>415</v>
      </c>
      <c r="E301" s="109" t="s">
        <v>446</v>
      </c>
      <c r="F301" s="109" t="s">
        <v>522</v>
      </c>
      <c r="G301" s="109" t="s">
        <v>560</v>
      </c>
      <c r="H301" s="109" t="s">
        <v>601</v>
      </c>
      <c r="I301" s="109">
        <v>12.4</v>
      </c>
      <c r="J301" s="32">
        <v>43752</v>
      </c>
    </row>
    <row r="302" spans="2:10" x14ac:dyDescent="0.3">
      <c r="B302" s="34">
        <v>299</v>
      </c>
      <c r="C302" s="35" t="s">
        <v>12</v>
      </c>
      <c r="D302" s="109" t="s">
        <v>288</v>
      </c>
      <c r="E302" s="109" t="s">
        <v>289</v>
      </c>
      <c r="F302" s="109" t="s">
        <v>290</v>
      </c>
      <c r="G302" s="109" t="s">
        <v>539</v>
      </c>
      <c r="H302" s="109" t="s">
        <v>602</v>
      </c>
      <c r="I302" s="109">
        <v>40.6</v>
      </c>
      <c r="J302" s="32">
        <v>43752</v>
      </c>
    </row>
    <row r="303" spans="2:10" x14ac:dyDescent="0.3">
      <c r="B303" s="34">
        <v>300</v>
      </c>
      <c r="C303" s="35" t="s">
        <v>12</v>
      </c>
      <c r="D303" s="109" t="s">
        <v>415</v>
      </c>
      <c r="E303" s="109" t="s">
        <v>416</v>
      </c>
      <c r="F303" s="109" t="s">
        <v>554</v>
      </c>
      <c r="G303" s="109" t="s">
        <v>555</v>
      </c>
      <c r="H303" s="109" t="s">
        <v>603</v>
      </c>
      <c r="I303" s="109">
        <v>10.98</v>
      </c>
      <c r="J303" s="32">
        <v>43752</v>
      </c>
    </row>
    <row r="304" spans="2:10" x14ac:dyDescent="0.3">
      <c r="B304" s="34">
        <v>301</v>
      </c>
      <c r="C304" s="35" t="s">
        <v>12</v>
      </c>
      <c r="D304" s="109" t="s">
        <v>415</v>
      </c>
      <c r="E304" s="109" t="s">
        <v>446</v>
      </c>
      <c r="F304" s="109" t="s">
        <v>522</v>
      </c>
      <c r="G304" s="109" t="s">
        <v>560</v>
      </c>
      <c r="H304" s="109" t="s">
        <v>604</v>
      </c>
      <c r="I304" s="109">
        <v>13.6</v>
      </c>
      <c r="J304" s="32">
        <v>43752</v>
      </c>
    </row>
    <row r="305" spans="2:10" x14ac:dyDescent="0.3">
      <c r="B305" s="34">
        <v>302</v>
      </c>
      <c r="C305" s="35" t="s">
        <v>12</v>
      </c>
      <c r="D305" s="109" t="s">
        <v>415</v>
      </c>
      <c r="E305" s="109" t="s">
        <v>446</v>
      </c>
      <c r="F305" s="109" t="s">
        <v>446</v>
      </c>
      <c r="G305" s="109" t="s">
        <v>551</v>
      </c>
      <c r="H305" s="109" t="s">
        <v>605</v>
      </c>
      <c r="I305" s="109">
        <v>21.5</v>
      </c>
      <c r="J305" s="32">
        <v>43752</v>
      </c>
    </row>
    <row r="306" spans="2:10" x14ac:dyDescent="0.3">
      <c r="B306" s="34">
        <v>303</v>
      </c>
      <c r="C306" s="35" t="s">
        <v>12</v>
      </c>
      <c r="D306" s="109" t="s">
        <v>288</v>
      </c>
      <c r="E306" s="109" t="s">
        <v>289</v>
      </c>
      <c r="F306" s="109" t="s">
        <v>290</v>
      </c>
      <c r="G306" s="109" t="s">
        <v>539</v>
      </c>
      <c r="H306" s="109" t="s">
        <v>606</v>
      </c>
      <c r="I306" s="109">
        <v>7.9</v>
      </c>
      <c r="J306" s="32">
        <v>43752</v>
      </c>
    </row>
    <row r="307" spans="2:10" x14ac:dyDescent="0.3">
      <c r="B307" s="34">
        <v>304</v>
      </c>
      <c r="C307" s="35" t="s">
        <v>12</v>
      </c>
      <c r="D307" s="109" t="s">
        <v>415</v>
      </c>
      <c r="E307" s="109" t="s">
        <v>416</v>
      </c>
      <c r="F307" s="109" t="s">
        <v>554</v>
      </c>
      <c r="G307" s="109" t="s">
        <v>555</v>
      </c>
      <c r="H307" s="109" t="s">
        <v>607</v>
      </c>
      <c r="I307" s="109">
        <v>6.88</v>
      </c>
      <c r="J307" s="32">
        <v>43752</v>
      </c>
    </row>
    <row r="308" spans="2:10" x14ac:dyDescent="0.3">
      <c r="B308" s="34">
        <v>305</v>
      </c>
      <c r="C308" s="35" t="s">
        <v>12</v>
      </c>
      <c r="D308" s="109" t="s">
        <v>415</v>
      </c>
      <c r="E308" s="109" t="s">
        <v>416</v>
      </c>
      <c r="F308" s="109" t="s">
        <v>554</v>
      </c>
      <c r="G308" s="109" t="s">
        <v>575</v>
      </c>
      <c r="H308" s="109" t="s">
        <v>608</v>
      </c>
      <c r="I308" s="109">
        <v>11.51</v>
      </c>
      <c r="J308" s="32">
        <v>43752</v>
      </c>
    </row>
    <row r="309" spans="2:10" x14ac:dyDescent="0.3">
      <c r="B309" s="34">
        <v>306</v>
      </c>
      <c r="C309" s="35" t="s">
        <v>12</v>
      </c>
      <c r="D309" s="109" t="s">
        <v>415</v>
      </c>
      <c r="E309" s="109" t="s">
        <v>416</v>
      </c>
      <c r="F309" s="109" t="s">
        <v>554</v>
      </c>
      <c r="G309" s="109" t="s">
        <v>555</v>
      </c>
      <c r="H309" s="109" t="s">
        <v>609</v>
      </c>
      <c r="I309" s="109">
        <v>30.09</v>
      </c>
      <c r="J309" s="32">
        <v>43752</v>
      </c>
    </row>
    <row r="310" spans="2:10" x14ac:dyDescent="0.3">
      <c r="B310" s="34">
        <v>307</v>
      </c>
      <c r="C310" s="35" t="s">
        <v>12</v>
      </c>
      <c r="D310" s="109" t="s">
        <v>415</v>
      </c>
      <c r="E310" s="109" t="s">
        <v>446</v>
      </c>
      <c r="F310" s="109" t="s">
        <v>446</v>
      </c>
      <c r="G310" s="109" t="s">
        <v>551</v>
      </c>
      <c r="H310" s="109" t="s">
        <v>610</v>
      </c>
      <c r="I310" s="109">
        <v>18.2</v>
      </c>
      <c r="J310" s="32">
        <v>43752</v>
      </c>
    </row>
    <row r="311" spans="2:10" x14ac:dyDescent="0.3">
      <c r="B311" s="34">
        <v>308</v>
      </c>
      <c r="C311" s="35" t="s">
        <v>12</v>
      </c>
      <c r="D311" s="109" t="s">
        <v>288</v>
      </c>
      <c r="E311" s="109" t="s">
        <v>289</v>
      </c>
      <c r="F311" s="109" t="s">
        <v>290</v>
      </c>
      <c r="G311" s="109" t="s">
        <v>539</v>
      </c>
      <c r="H311" s="109" t="s">
        <v>611</v>
      </c>
      <c r="I311" s="109">
        <v>18.899999999999999</v>
      </c>
      <c r="J311" s="32">
        <v>43752</v>
      </c>
    </row>
    <row r="312" spans="2:10" x14ac:dyDescent="0.3">
      <c r="B312" s="34">
        <v>309</v>
      </c>
      <c r="C312" s="35" t="s">
        <v>12</v>
      </c>
      <c r="D312" s="109" t="s">
        <v>415</v>
      </c>
      <c r="E312" s="109" t="s">
        <v>446</v>
      </c>
      <c r="F312" s="109" t="s">
        <v>447</v>
      </c>
      <c r="G312" s="109" t="s">
        <v>595</v>
      </c>
      <c r="H312" s="109" t="s">
        <v>612</v>
      </c>
      <c r="I312" s="109">
        <v>64</v>
      </c>
      <c r="J312" s="32">
        <v>43752</v>
      </c>
    </row>
    <row r="313" spans="2:10" x14ac:dyDescent="0.3">
      <c r="B313" s="34">
        <v>310</v>
      </c>
      <c r="C313" s="35" t="s">
        <v>12</v>
      </c>
      <c r="D313" s="109" t="s">
        <v>415</v>
      </c>
      <c r="E313" s="109" t="s">
        <v>416</v>
      </c>
      <c r="F313" s="109" t="s">
        <v>554</v>
      </c>
      <c r="G313" s="109" t="s">
        <v>575</v>
      </c>
      <c r="H313" s="109" t="s">
        <v>613</v>
      </c>
      <c r="I313" s="109">
        <v>31.01</v>
      </c>
      <c r="J313" s="32">
        <v>43752</v>
      </c>
    </row>
    <row r="314" spans="2:10" x14ac:dyDescent="0.3">
      <c r="B314" s="34">
        <v>311</v>
      </c>
      <c r="C314" s="35" t="s">
        <v>12</v>
      </c>
      <c r="D314" s="109" t="s">
        <v>415</v>
      </c>
      <c r="E314" s="109" t="s">
        <v>446</v>
      </c>
      <c r="F314" s="109" t="s">
        <v>447</v>
      </c>
      <c r="G314" s="109" t="s">
        <v>595</v>
      </c>
      <c r="H314" s="109" t="s">
        <v>614</v>
      </c>
      <c r="I314" s="109">
        <v>13.2</v>
      </c>
      <c r="J314" s="32">
        <v>43752</v>
      </c>
    </row>
    <row r="315" spans="2:10" x14ac:dyDescent="0.3">
      <c r="B315" s="34">
        <v>312</v>
      </c>
      <c r="C315" s="35" t="s">
        <v>12</v>
      </c>
      <c r="D315" s="109" t="s">
        <v>415</v>
      </c>
      <c r="E315" s="109" t="s">
        <v>446</v>
      </c>
      <c r="F315" s="109" t="s">
        <v>447</v>
      </c>
      <c r="G315" s="109" t="s">
        <v>595</v>
      </c>
      <c r="H315" s="109" t="s">
        <v>615</v>
      </c>
      <c r="I315" s="109">
        <v>63</v>
      </c>
      <c r="J315" s="32">
        <v>43752</v>
      </c>
    </row>
    <row r="316" spans="2:10" x14ac:dyDescent="0.3">
      <c r="B316" s="34">
        <v>313</v>
      </c>
      <c r="C316" s="35" t="s">
        <v>12</v>
      </c>
      <c r="D316" s="109" t="s">
        <v>415</v>
      </c>
      <c r="E316" s="109" t="s">
        <v>416</v>
      </c>
      <c r="F316" s="109" t="s">
        <v>554</v>
      </c>
      <c r="G316" s="109" t="s">
        <v>575</v>
      </c>
      <c r="H316" s="109" t="s">
        <v>616</v>
      </c>
      <c r="I316" s="109">
        <v>17.739999999999998</v>
      </c>
      <c r="J316" s="32">
        <v>43752</v>
      </c>
    </row>
    <row r="317" spans="2:10" x14ac:dyDescent="0.3">
      <c r="B317" s="34">
        <v>314</v>
      </c>
      <c r="C317" s="35" t="s">
        <v>12</v>
      </c>
      <c r="D317" s="109" t="s">
        <v>415</v>
      </c>
      <c r="E317" s="109" t="s">
        <v>446</v>
      </c>
      <c r="F317" s="109" t="s">
        <v>447</v>
      </c>
      <c r="G317" s="109" t="s">
        <v>595</v>
      </c>
      <c r="H317" s="109" t="s">
        <v>617</v>
      </c>
      <c r="I317" s="109">
        <v>10.8</v>
      </c>
      <c r="J317" s="32">
        <v>43752</v>
      </c>
    </row>
    <row r="318" spans="2:10" x14ac:dyDescent="0.3">
      <c r="B318" s="34">
        <v>315</v>
      </c>
      <c r="C318" s="35" t="s">
        <v>12</v>
      </c>
      <c r="D318" s="109" t="s">
        <v>415</v>
      </c>
      <c r="E318" s="109" t="s">
        <v>416</v>
      </c>
      <c r="F318" s="109" t="s">
        <v>554</v>
      </c>
      <c r="G318" s="109" t="s">
        <v>575</v>
      </c>
      <c r="H318" s="109" t="s">
        <v>618</v>
      </c>
      <c r="I318" s="109">
        <v>17.84</v>
      </c>
      <c r="J318" s="32">
        <v>43752</v>
      </c>
    </row>
    <row r="319" spans="2:10" x14ac:dyDescent="0.3">
      <c r="B319" s="34">
        <v>316</v>
      </c>
      <c r="C319" s="35" t="s">
        <v>12</v>
      </c>
      <c r="D319" s="109" t="s">
        <v>415</v>
      </c>
      <c r="E319" s="109" t="s">
        <v>446</v>
      </c>
      <c r="F319" s="109" t="s">
        <v>447</v>
      </c>
      <c r="G319" s="109" t="s">
        <v>595</v>
      </c>
      <c r="H319" s="109" t="s">
        <v>619</v>
      </c>
      <c r="I319" s="109">
        <v>10.8</v>
      </c>
      <c r="J319" s="32">
        <v>43752</v>
      </c>
    </row>
    <row r="320" spans="2:10" x14ac:dyDescent="0.3">
      <c r="B320" s="34">
        <v>317</v>
      </c>
      <c r="C320" s="35" t="s">
        <v>12</v>
      </c>
      <c r="D320" s="109" t="s">
        <v>415</v>
      </c>
      <c r="E320" s="109" t="s">
        <v>446</v>
      </c>
      <c r="F320" s="109" t="s">
        <v>447</v>
      </c>
      <c r="G320" s="109" t="s">
        <v>595</v>
      </c>
      <c r="H320" s="109" t="s">
        <v>620</v>
      </c>
      <c r="I320" s="109">
        <v>10.8</v>
      </c>
      <c r="J320" s="32">
        <v>43752</v>
      </c>
    </row>
    <row r="321" spans="2:10" x14ac:dyDescent="0.3">
      <c r="B321" s="34">
        <v>318</v>
      </c>
      <c r="C321" s="35" t="s">
        <v>12</v>
      </c>
      <c r="D321" s="109" t="s">
        <v>415</v>
      </c>
      <c r="E321" s="109" t="s">
        <v>416</v>
      </c>
      <c r="F321" s="109" t="s">
        <v>554</v>
      </c>
      <c r="G321" s="109" t="s">
        <v>575</v>
      </c>
      <c r="H321" s="109" t="s">
        <v>621</v>
      </c>
      <c r="I321" s="109">
        <v>17.66</v>
      </c>
      <c r="J321" s="32">
        <v>43752</v>
      </c>
    </row>
    <row r="322" spans="2:10" x14ac:dyDescent="0.3">
      <c r="B322" s="34">
        <v>319</v>
      </c>
      <c r="C322" s="35" t="s">
        <v>12</v>
      </c>
      <c r="D322" s="109" t="s">
        <v>415</v>
      </c>
      <c r="E322" s="109" t="s">
        <v>446</v>
      </c>
      <c r="F322" s="109" t="s">
        <v>447</v>
      </c>
      <c r="G322" s="109" t="s">
        <v>595</v>
      </c>
      <c r="H322" s="109" t="s">
        <v>622</v>
      </c>
      <c r="I322" s="109">
        <v>10.8</v>
      </c>
      <c r="J322" s="32">
        <v>43752</v>
      </c>
    </row>
    <row r="323" spans="2:10" x14ac:dyDescent="0.3">
      <c r="B323" s="34">
        <v>320</v>
      </c>
      <c r="C323" s="35" t="s">
        <v>12</v>
      </c>
      <c r="D323" s="109" t="s">
        <v>415</v>
      </c>
      <c r="E323" s="109" t="s">
        <v>446</v>
      </c>
      <c r="F323" s="109" t="s">
        <v>447</v>
      </c>
      <c r="G323" s="109" t="s">
        <v>623</v>
      </c>
      <c r="H323" s="109" t="s">
        <v>624</v>
      </c>
      <c r="I323" s="109">
        <v>21.3</v>
      </c>
      <c r="J323" s="32">
        <v>43752</v>
      </c>
    </row>
    <row r="324" spans="2:10" x14ac:dyDescent="0.3">
      <c r="B324" s="34">
        <v>321</v>
      </c>
      <c r="C324" s="35" t="s">
        <v>12</v>
      </c>
      <c r="D324" s="109" t="s">
        <v>415</v>
      </c>
      <c r="E324" s="109" t="s">
        <v>446</v>
      </c>
      <c r="F324" s="109" t="s">
        <v>447</v>
      </c>
      <c r="G324" s="109" t="s">
        <v>623</v>
      </c>
      <c r="H324" s="109" t="s">
        <v>625</v>
      </c>
      <c r="I324" s="109">
        <v>7.2</v>
      </c>
      <c r="J324" s="32">
        <v>43752</v>
      </c>
    </row>
    <row r="325" spans="2:10" x14ac:dyDescent="0.3">
      <c r="B325" s="34">
        <v>322</v>
      </c>
      <c r="C325" s="35" t="s">
        <v>12</v>
      </c>
      <c r="D325" s="109" t="s">
        <v>244</v>
      </c>
      <c r="E325" s="109" t="s">
        <v>245</v>
      </c>
      <c r="F325" s="109" t="s">
        <v>246</v>
      </c>
      <c r="G325" s="109" t="s">
        <v>626</v>
      </c>
      <c r="H325" s="109" t="s">
        <v>627</v>
      </c>
      <c r="I325" s="109">
        <v>27</v>
      </c>
      <c r="J325" s="32">
        <v>43753</v>
      </c>
    </row>
    <row r="326" spans="2:10" x14ac:dyDescent="0.3">
      <c r="B326" s="34">
        <v>323</v>
      </c>
      <c r="C326" s="35" t="s">
        <v>12</v>
      </c>
      <c r="D326" s="109" t="s">
        <v>415</v>
      </c>
      <c r="E326" s="109" t="s">
        <v>446</v>
      </c>
      <c r="F326" s="109" t="s">
        <v>522</v>
      </c>
      <c r="G326" s="109" t="s">
        <v>628</v>
      </c>
      <c r="H326" s="109" t="s">
        <v>629</v>
      </c>
      <c r="I326" s="109">
        <v>25.5</v>
      </c>
      <c r="J326" s="32">
        <v>43753</v>
      </c>
    </row>
    <row r="327" spans="2:10" x14ac:dyDescent="0.3">
      <c r="B327" s="34">
        <v>324</v>
      </c>
      <c r="C327" s="35" t="s">
        <v>12</v>
      </c>
      <c r="D327" s="109" t="s">
        <v>244</v>
      </c>
      <c r="E327" s="109" t="s">
        <v>245</v>
      </c>
      <c r="F327" s="109" t="s">
        <v>246</v>
      </c>
      <c r="G327" s="109" t="s">
        <v>626</v>
      </c>
      <c r="H327" s="109" t="s">
        <v>630</v>
      </c>
      <c r="I327" s="109">
        <v>17.100000000000001</v>
      </c>
      <c r="J327" s="32">
        <v>43753</v>
      </c>
    </row>
    <row r="328" spans="2:10" x14ac:dyDescent="0.3">
      <c r="B328" s="34">
        <v>325</v>
      </c>
      <c r="C328" s="35" t="s">
        <v>12</v>
      </c>
      <c r="D328" s="109" t="s">
        <v>244</v>
      </c>
      <c r="E328" s="109" t="s">
        <v>249</v>
      </c>
      <c r="F328" s="109" t="s">
        <v>315</v>
      </c>
      <c r="G328" s="109" t="s">
        <v>315</v>
      </c>
      <c r="H328" s="109" t="s">
        <v>631</v>
      </c>
      <c r="I328" s="109">
        <v>43.63</v>
      </c>
      <c r="J328" s="32">
        <v>43753</v>
      </c>
    </row>
    <row r="329" spans="2:10" x14ac:dyDescent="0.3">
      <c r="B329" s="34">
        <v>326</v>
      </c>
      <c r="C329" s="35" t="s">
        <v>12</v>
      </c>
      <c r="D329" s="109" t="s">
        <v>415</v>
      </c>
      <c r="E329" s="109" t="s">
        <v>446</v>
      </c>
      <c r="F329" s="109" t="s">
        <v>632</v>
      </c>
      <c r="G329" s="109" t="s">
        <v>633</v>
      </c>
      <c r="H329" s="109" t="s">
        <v>634</v>
      </c>
      <c r="I329" s="109">
        <v>30.4</v>
      </c>
      <c r="J329" s="32">
        <v>43753</v>
      </c>
    </row>
    <row r="330" spans="2:10" x14ac:dyDescent="0.3">
      <c r="B330" s="34">
        <v>327</v>
      </c>
      <c r="C330" s="35" t="s">
        <v>12</v>
      </c>
      <c r="D330" s="109" t="s">
        <v>415</v>
      </c>
      <c r="E330" s="109" t="s">
        <v>416</v>
      </c>
      <c r="F330" s="109" t="s">
        <v>554</v>
      </c>
      <c r="G330" s="109" t="s">
        <v>635</v>
      </c>
      <c r="H330" s="109" t="s">
        <v>636</v>
      </c>
      <c r="I330" s="109">
        <v>15.696</v>
      </c>
      <c r="J330" s="32">
        <v>43753</v>
      </c>
    </row>
    <row r="331" spans="2:10" x14ac:dyDescent="0.3">
      <c r="B331" s="34">
        <v>328</v>
      </c>
      <c r="C331" s="35" t="s">
        <v>12</v>
      </c>
      <c r="D331" s="109" t="s">
        <v>415</v>
      </c>
      <c r="E331" s="109" t="s">
        <v>446</v>
      </c>
      <c r="F331" s="109" t="s">
        <v>522</v>
      </c>
      <c r="G331" s="109" t="s">
        <v>628</v>
      </c>
      <c r="H331" s="109" t="s">
        <v>637</v>
      </c>
      <c r="I331" s="109">
        <v>28.7</v>
      </c>
      <c r="J331" s="32">
        <v>43753</v>
      </c>
    </row>
    <row r="332" spans="2:10" x14ac:dyDescent="0.3">
      <c r="B332" s="34">
        <v>329</v>
      </c>
      <c r="C332" s="35" t="s">
        <v>12</v>
      </c>
      <c r="D332" s="109" t="s">
        <v>244</v>
      </c>
      <c r="E332" s="109" t="s">
        <v>254</v>
      </c>
      <c r="F332" s="109" t="s">
        <v>255</v>
      </c>
      <c r="G332" s="109" t="s">
        <v>638</v>
      </c>
      <c r="H332" s="109" t="s">
        <v>639</v>
      </c>
      <c r="I332" s="109">
        <v>31.3</v>
      </c>
      <c r="J332" s="32">
        <v>43753</v>
      </c>
    </row>
    <row r="333" spans="2:10" x14ac:dyDescent="0.3">
      <c r="B333" s="34">
        <v>330</v>
      </c>
      <c r="C333" s="35" t="s">
        <v>12</v>
      </c>
      <c r="D333" s="109" t="s">
        <v>244</v>
      </c>
      <c r="E333" s="109" t="s">
        <v>245</v>
      </c>
      <c r="F333" s="109" t="s">
        <v>246</v>
      </c>
      <c r="G333" s="109" t="s">
        <v>626</v>
      </c>
      <c r="H333" s="109" t="s">
        <v>640</v>
      </c>
      <c r="I333" s="109">
        <v>20.5</v>
      </c>
      <c r="J333" s="32">
        <v>43753</v>
      </c>
    </row>
    <row r="334" spans="2:10" x14ac:dyDescent="0.3">
      <c r="B334" s="34">
        <v>331</v>
      </c>
      <c r="C334" s="35" t="s">
        <v>12</v>
      </c>
      <c r="D334" s="109" t="s">
        <v>288</v>
      </c>
      <c r="E334" s="109" t="s">
        <v>289</v>
      </c>
      <c r="F334" s="109" t="s">
        <v>290</v>
      </c>
      <c r="G334" s="109" t="s">
        <v>641</v>
      </c>
      <c r="H334" s="109" t="s">
        <v>642</v>
      </c>
      <c r="I334" s="109">
        <v>8.9</v>
      </c>
      <c r="J334" s="32">
        <v>43753</v>
      </c>
    </row>
    <row r="335" spans="2:10" x14ac:dyDescent="0.3">
      <c r="B335" s="34">
        <v>332</v>
      </c>
      <c r="C335" s="35" t="s">
        <v>12</v>
      </c>
      <c r="D335" s="109" t="s">
        <v>244</v>
      </c>
      <c r="E335" s="109" t="s">
        <v>249</v>
      </c>
      <c r="F335" s="109" t="s">
        <v>315</v>
      </c>
      <c r="G335" s="109" t="s">
        <v>315</v>
      </c>
      <c r="H335" s="109" t="s">
        <v>643</v>
      </c>
      <c r="I335" s="109">
        <v>31.85</v>
      </c>
      <c r="J335" s="32">
        <v>43753</v>
      </c>
    </row>
    <row r="336" spans="2:10" x14ac:dyDescent="0.3">
      <c r="B336" s="34">
        <v>333</v>
      </c>
      <c r="C336" s="35" t="s">
        <v>12</v>
      </c>
      <c r="D336" s="109" t="s">
        <v>244</v>
      </c>
      <c r="E336" s="109" t="s">
        <v>254</v>
      </c>
      <c r="F336" s="109" t="s">
        <v>255</v>
      </c>
      <c r="G336" s="109" t="s">
        <v>638</v>
      </c>
      <c r="H336" s="109" t="s">
        <v>644</v>
      </c>
      <c r="I336" s="109">
        <v>27.8</v>
      </c>
      <c r="J336" s="32">
        <v>43753</v>
      </c>
    </row>
    <row r="337" spans="2:10" x14ac:dyDescent="0.3">
      <c r="B337" s="34">
        <v>334</v>
      </c>
      <c r="C337" s="35" t="s">
        <v>12</v>
      </c>
      <c r="D337" s="109" t="s">
        <v>244</v>
      </c>
      <c r="E337" s="109" t="s">
        <v>245</v>
      </c>
      <c r="F337" s="109" t="s">
        <v>246</v>
      </c>
      <c r="G337" s="109" t="s">
        <v>626</v>
      </c>
      <c r="H337" s="109" t="s">
        <v>645</v>
      </c>
      <c r="I337" s="109">
        <v>22.3</v>
      </c>
      <c r="J337" s="32">
        <v>43753</v>
      </c>
    </row>
    <row r="338" spans="2:10" x14ac:dyDescent="0.3">
      <c r="B338" s="34">
        <v>335</v>
      </c>
      <c r="C338" s="35" t="s">
        <v>12</v>
      </c>
      <c r="D338" s="109" t="s">
        <v>415</v>
      </c>
      <c r="E338" s="109" t="s">
        <v>416</v>
      </c>
      <c r="F338" s="109" t="s">
        <v>554</v>
      </c>
      <c r="G338" s="109" t="s">
        <v>635</v>
      </c>
      <c r="H338" s="109" t="s">
        <v>646</v>
      </c>
      <c r="I338" s="109">
        <v>17.2</v>
      </c>
      <c r="J338" s="32">
        <v>43753</v>
      </c>
    </row>
    <row r="339" spans="2:10" x14ac:dyDescent="0.3">
      <c r="B339" s="34">
        <v>336</v>
      </c>
      <c r="C339" s="35" t="s">
        <v>12</v>
      </c>
      <c r="D339" s="109" t="s">
        <v>415</v>
      </c>
      <c r="E339" s="109" t="s">
        <v>446</v>
      </c>
      <c r="F339" s="109" t="s">
        <v>632</v>
      </c>
      <c r="G339" s="109" t="s">
        <v>633</v>
      </c>
      <c r="H339" s="109" t="s">
        <v>647</v>
      </c>
      <c r="I339" s="109">
        <v>27.1</v>
      </c>
      <c r="J339" s="32">
        <v>43753</v>
      </c>
    </row>
    <row r="340" spans="2:10" x14ac:dyDescent="0.3">
      <c r="B340" s="34">
        <v>337</v>
      </c>
      <c r="C340" s="35" t="s">
        <v>12</v>
      </c>
      <c r="D340" s="109" t="s">
        <v>244</v>
      </c>
      <c r="E340" s="109" t="s">
        <v>249</v>
      </c>
      <c r="F340" s="109" t="s">
        <v>315</v>
      </c>
      <c r="G340" s="109" t="s">
        <v>315</v>
      </c>
      <c r="H340" s="109" t="s">
        <v>648</v>
      </c>
      <c r="I340" s="109">
        <v>44.02</v>
      </c>
      <c r="J340" s="32">
        <v>43753</v>
      </c>
    </row>
    <row r="341" spans="2:10" x14ac:dyDescent="0.3">
      <c r="B341" s="34">
        <v>338</v>
      </c>
      <c r="C341" s="35" t="s">
        <v>12</v>
      </c>
      <c r="D341" s="109" t="s">
        <v>288</v>
      </c>
      <c r="E341" s="109" t="s">
        <v>289</v>
      </c>
      <c r="F341" s="109" t="s">
        <v>290</v>
      </c>
      <c r="G341" s="109" t="s">
        <v>641</v>
      </c>
      <c r="H341" s="109" t="s">
        <v>649</v>
      </c>
      <c r="I341" s="109">
        <v>10.9</v>
      </c>
      <c r="J341" s="32">
        <v>43753</v>
      </c>
    </row>
    <row r="342" spans="2:10" x14ac:dyDescent="0.3">
      <c r="B342" s="34">
        <v>339</v>
      </c>
      <c r="C342" s="35" t="s">
        <v>12</v>
      </c>
      <c r="D342" s="109" t="s">
        <v>415</v>
      </c>
      <c r="E342" s="109" t="s">
        <v>446</v>
      </c>
      <c r="F342" s="109" t="s">
        <v>522</v>
      </c>
      <c r="G342" s="109" t="s">
        <v>628</v>
      </c>
      <c r="H342" s="109" t="s">
        <v>650</v>
      </c>
      <c r="I342" s="109">
        <v>16.3</v>
      </c>
      <c r="J342" s="32">
        <v>43753</v>
      </c>
    </row>
    <row r="343" spans="2:10" x14ac:dyDescent="0.3">
      <c r="B343" s="34">
        <v>340</v>
      </c>
      <c r="C343" s="35" t="s">
        <v>12</v>
      </c>
      <c r="D343" s="109" t="s">
        <v>244</v>
      </c>
      <c r="E343" s="109" t="s">
        <v>249</v>
      </c>
      <c r="F343" s="109" t="s">
        <v>315</v>
      </c>
      <c r="G343" s="109" t="s">
        <v>315</v>
      </c>
      <c r="H343" s="109" t="s">
        <v>651</v>
      </c>
      <c r="I343" s="109">
        <v>27.11</v>
      </c>
      <c r="J343" s="32">
        <v>43753</v>
      </c>
    </row>
    <row r="344" spans="2:10" x14ac:dyDescent="0.3">
      <c r="B344" s="34">
        <v>341</v>
      </c>
      <c r="C344" s="35" t="s">
        <v>12</v>
      </c>
      <c r="D344" s="109" t="s">
        <v>415</v>
      </c>
      <c r="E344" s="109" t="s">
        <v>416</v>
      </c>
      <c r="F344" s="109" t="s">
        <v>554</v>
      </c>
      <c r="G344" s="109" t="s">
        <v>652</v>
      </c>
      <c r="H344" s="109" t="s">
        <v>653</v>
      </c>
      <c r="I344" s="109">
        <v>11.98</v>
      </c>
      <c r="J344" s="32">
        <v>43753</v>
      </c>
    </row>
    <row r="345" spans="2:10" x14ac:dyDescent="0.3">
      <c r="B345" s="34">
        <v>342</v>
      </c>
      <c r="C345" s="35" t="s">
        <v>12</v>
      </c>
      <c r="D345" s="109" t="s">
        <v>415</v>
      </c>
      <c r="E345" s="109" t="s">
        <v>446</v>
      </c>
      <c r="F345" s="109" t="s">
        <v>522</v>
      </c>
      <c r="G345" s="109" t="s">
        <v>628</v>
      </c>
      <c r="H345" s="109" t="s">
        <v>654</v>
      </c>
      <c r="I345" s="109">
        <v>25.6</v>
      </c>
      <c r="J345" s="32">
        <v>43753</v>
      </c>
    </row>
    <row r="346" spans="2:10" x14ac:dyDescent="0.3">
      <c r="B346" s="34">
        <v>343</v>
      </c>
      <c r="C346" s="35" t="s">
        <v>12</v>
      </c>
      <c r="D346" s="109" t="s">
        <v>244</v>
      </c>
      <c r="E346" s="109" t="s">
        <v>245</v>
      </c>
      <c r="F346" s="109" t="s">
        <v>246</v>
      </c>
      <c r="G346" s="109" t="s">
        <v>626</v>
      </c>
      <c r="H346" s="109" t="s">
        <v>655</v>
      </c>
      <c r="I346" s="109">
        <v>28.2</v>
      </c>
      <c r="J346" s="32">
        <v>43753</v>
      </c>
    </row>
    <row r="347" spans="2:10" x14ac:dyDescent="0.3">
      <c r="B347" s="34">
        <v>344</v>
      </c>
      <c r="C347" s="35" t="s">
        <v>12</v>
      </c>
      <c r="D347" s="109" t="s">
        <v>244</v>
      </c>
      <c r="E347" s="109" t="s">
        <v>254</v>
      </c>
      <c r="F347" s="109" t="s">
        <v>255</v>
      </c>
      <c r="G347" s="109" t="s">
        <v>638</v>
      </c>
      <c r="H347" s="109" t="s">
        <v>656</v>
      </c>
      <c r="I347" s="109">
        <v>19</v>
      </c>
      <c r="J347" s="32">
        <v>43753</v>
      </c>
    </row>
    <row r="348" spans="2:10" x14ac:dyDescent="0.3">
      <c r="B348" s="34">
        <v>345</v>
      </c>
      <c r="C348" s="35" t="s">
        <v>12</v>
      </c>
      <c r="D348" s="109" t="s">
        <v>415</v>
      </c>
      <c r="E348" s="109" t="s">
        <v>446</v>
      </c>
      <c r="F348" s="109" t="s">
        <v>632</v>
      </c>
      <c r="G348" s="109" t="s">
        <v>633</v>
      </c>
      <c r="H348" s="109" t="s">
        <v>657</v>
      </c>
      <c r="I348" s="109">
        <v>18.399999999999999</v>
      </c>
      <c r="J348" s="32">
        <v>43753</v>
      </c>
    </row>
    <row r="349" spans="2:10" x14ac:dyDescent="0.3">
      <c r="B349" s="34">
        <v>346</v>
      </c>
      <c r="C349" s="35" t="s">
        <v>12</v>
      </c>
      <c r="D349" s="109" t="s">
        <v>288</v>
      </c>
      <c r="E349" s="109" t="s">
        <v>289</v>
      </c>
      <c r="F349" s="109" t="s">
        <v>290</v>
      </c>
      <c r="G349" s="109" t="s">
        <v>641</v>
      </c>
      <c r="H349" s="109" t="s">
        <v>658</v>
      </c>
      <c r="I349" s="109">
        <v>8.9</v>
      </c>
      <c r="J349" s="32">
        <v>43753</v>
      </c>
    </row>
    <row r="350" spans="2:10" x14ac:dyDescent="0.3">
      <c r="B350" s="34">
        <v>347</v>
      </c>
      <c r="C350" s="35" t="s">
        <v>12</v>
      </c>
      <c r="D350" s="109" t="s">
        <v>244</v>
      </c>
      <c r="E350" s="109" t="s">
        <v>249</v>
      </c>
      <c r="F350" s="109" t="s">
        <v>315</v>
      </c>
      <c r="G350" s="109" t="s">
        <v>315</v>
      </c>
      <c r="H350" s="109" t="s">
        <v>659</v>
      </c>
      <c r="I350" s="109">
        <v>27.06</v>
      </c>
      <c r="J350" s="32">
        <v>43753</v>
      </c>
    </row>
    <row r="351" spans="2:10" x14ac:dyDescent="0.3">
      <c r="B351" s="34">
        <v>348</v>
      </c>
      <c r="C351" s="35" t="s">
        <v>12</v>
      </c>
      <c r="D351" s="109" t="s">
        <v>415</v>
      </c>
      <c r="E351" s="109" t="s">
        <v>446</v>
      </c>
      <c r="F351" s="109" t="s">
        <v>522</v>
      </c>
      <c r="G351" s="109" t="s">
        <v>628</v>
      </c>
      <c r="H351" s="109" t="s">
        <v>660</v>
      </c>
      <c r="I351" s="109">
        <v>12.6</v>
      </c>
      <c r="J351" s="32">
        <v>43753</v>
      </c>
    </row>
    <row r="352" spans="2:10" x14ac:dyDescent="0.3">
      <c r="B352" s="34">
        <v>349</v>
      </c>
      <c r="C352" s="35" t="s">
        <v>12</v>
      </c>
      <c r="D352" s="109" t="s">
        <v>244</v>
      </c>
      <c r="E352" s="109" t="s">
        <v>254</v>
      </c>
      <c r="F352" s="109" t="s">
        <v>255</v>
      </c>
      <c r="G352" s="109" t="s">
        <v>638</v>
      </c>
      <c r="H352" s="109" t="s">
        <v>661</v>
      </c>
      <c r="I352" s="109">
        <v>35.799999999999997</v>
      </c>
      <c r="J352" s="32">
        <v>43753</v>
      </c>
    </row>
    <row r="353" spans="2:10" x14ac:dyDescent="0.3">
      <c r="B353" s="34">
        <v>350</v>
      </c>
      <c r="C353" s="35" t="s">
        <v>12</v>
      </c>
      <c r="D353" s="109" t="s">
        <v>415</v>
      </c>
      <c r="E353" s="109" t="s">
        <v>416</v>
      </c>
      <c r="F353" s="109" t="s">
        <v>554</v>
      </c>
      <c r="G353" s="109" t="s">
        <v>652</v>
      </c>
      <c r="H353" s="109" t="s">
        <v>662</v>
      </c>
      <c r="I353" s="109">
        <v>18.64</v>
      </c>
      <c r="J353" s="32">
        <v>43753</v>
      </c>
    </row>
    <row r="354" spans="2:10" x14ac:dyDescent="0.3">
      <c r="B354" s="34">
        <v>351</v>
      </c>
      <c r="C354" s="35" t="s">
        <v>12</v>
      </c>
      <c r="D354" s="109" t="s">
        <v>244</v>
      </c>
      <c r="E354" s="109" t="s">
        <v>245</v>
      </c>
      <c r="F354" s="109" t="s">
        <v>246</v>
      </c>
      <c r="G354" s="109" t="s">
        <v>626</v>
      </c>
      <c r="H354" s="109" t="s">
        <v>663</v>
      </c>
      <c r="I354" s="109">
        <v>10.3</v>
      </c>
      <c r="J354" s="32">
        <v>43753</v>
      </c>
    </row>
    <row r="355" spans="2:10" x14ac:dyDescent="0.3">
      <c r="B355" s="34">
        <v>352</v>
      </c>
      <c r="C355" s="35" t="s">
        <v>12</v>
      </c>
      <c r="D355" s="109" t="s">
        <v>415</v>
      </c>
      <c r="E355" s="109" t="s">
        <v>446</v>
      </c>
      <c r="F355" s="109" t="s">
        <v>522</v>
      </c>
      <c r="G355" s="109" t="s">
        <v>628</v>
      </c>
      <c r="H355" s="109" t="s">
        <v>664</v>
      </c>
      <c r="I355" s="109">
        <v>21.3</v>
      </c>
      <c r="J355" s="32">
        <v>43753</v>
      </c>
    </row>
    <row r="356" spans="2:10" x14ac:dyDescent="0.3">
      <c r="B356" s="34">
        <v>353</v>
      </c>
      <c r="C356" s="35" t="s">
        <v>12</v>
      </c>
      <c r="D356" s="109" t="s">
        <v>244</v>
      </c>
      <c r="E356" s="109" t="s">
        <v>249</v>
      </c>
      <c r="F356" s="109" t="s">
        <v>315</v>
      </c>
      <c r="G356" s="109" t="s">
        <v>315</v>
      </c>
      <c r="H356" s="109" t="s">
        <v>665</v>
      </c>
      <c r="I356" s="109">
        <v>12.01</v>
      </c>
      <c r="J356" s="32">
        <v>43753</v>
      </c>
    </row>
    <row r="357" spans="2:10" x14ac:dyDescent="0.3">
      <c r="B357" s="34">
        <v>354</v>
      </c>
      <c r="C357" s="35" t="s">
        <v>12</v>
      </c>
      <c r="D357" s="109" t="s">
        <v>288</v>
      </c>
      <c r="E357" s="109" t="s">
        <v>289</v>
      </c>
      <c r="F357" s="109" t="s">
        <v>290</v>
      </c>
      <c r="G357" s="109" t="s">
        <v>641</v>
      </c>
      <c r="H357" s="109" t="s">
        <v>666</v>
      </c>
      <c r="I357" s="109">
        <v>17.8</v>
      </c>
      <c r="J357" s="32">
        <v>43753</v>
      </c>
    </row>
    <row r="358" spans="2:10" x14ac:dyDescent="0.3">
      <c r="B358" s="34">
        <v>355</v>
      </c>
      <c r="C358" s="35" t="s">
        <v>12</v>
      </c>
      <c r="D358" s="109" t="s">
        <v>244</v>
      </c>
      <c r="E358" s="109" t="s">
        <v>254</v>
      </c>
      <c r="F358" s="109" t="s">
        <v>255</v>
      </c>
      <c r="G358" s="109" t="s">
        <v>638</v>
      </c>
      <c r="H358" s="109" t="s">
        <v>667</v>
      </c>
      <c r="I358" s="109">
        <v>11.4</v>
      </c>
      <c r="J358" s="32">
        <v>43753</v>
      </c>
    </row>
    <row r="359" spans="2:10" x14ac:dyDescent="0.3">
      <c r="B359" s="34">
        <v>356</v>
      </c>
      <c r="C359" s="35" t="s">
        <v>12</v>
      </c>
      <c r="D359" s="109" t="s">
        <v>415</v>
      </c>
      <c r="E359" s="109" t="s">
        <v>446</v>
      </c>
      <c r="F359" s="109" t="s">
        <v>632</v>
      </c>
      <c r="G359" s="109" t="s">
        <v>633</v>
      </c>
      <c r="H359" s="109" t="s">
        <v>668</v>
      </c>
      <c r="I359" s="109">
        <v>26.1</v>
      </c>
      <c r="J359" s="32">
        <v>43753</v>
      </c>
    </row>
    <row r="360" spans="2:10" x14ac:dyDescent="0.3">
      <c r="B360" s="34">
        <v>357</v>
      </c>
      <c r="C360" s="35" t="s">
        <v>12</v>
      </c>
      <c r="D360" s="109" t="s">
        <v>415</v>
      </c>
      <c r="E360" s="109" t="s">
        <v>446</v>
      </c>
      <c r="F360" s="109" t="s">
        <v>522</v>
      </c>
      <c r="G360" s="109" t="s">
        <v>628</v>
      </c>
      <c r="H360" s="109" t="s">
        <v>669</v>
      </c>
      <c r="I360" s="109">
        <v>29.3</v>
      </c>
      <c r="J360" s="32">
        <v>43753</v>
      </c>
    </row>
    <row r="361" spans="2:10" x14ac:dyDescent="0.3">
      <c r="B361" s="34">
        <v>358</v>
      </c>
      <c r="C361" s="35" t="s">
        <v>12</v>
      </c>
      <c r="D361" s="109" t="s">
        <v>244</v>
      </c>
      <c r="E361" s="109" t="s">
        <v>249</v>
      </c>
      <c r="F361" s="109" t="s">
        <v>315</v>
      </c>
      <c r="G361" s="109" t="s">
        <v>315</v>
      </c>
      <c r="H361" s="109" t="s">
        <v>670</v>
      </c>
      <c r="I361" s="109">
        <v>40.880000000000003</v>
      </c>
      <c r="J361" s="32">
        <v>43753</v>
      </c>
    </row>
    <row r="362" spans="2:10" x14ac:dyDescent="0.3">
      <c r="B362" s="34">
        <v>359</v>
      </c>
      <c r="C362" s="35" t="s">
        <v>12</v>
      </c>
      <c r="D362" s="109" t="s">
        <v>244</v>
      </c>
      <c r="E362" s="109" t="s">
        <v>245</v>
      </c>
      <c r="F362" s="109" t="s">
        <v>246</v>
      </c>
      <c r="G362" s="109" t="s">
        <v>626</v>
      </c>
      <c r="H362" s="109" t="s">
        <v>671</v>
      </c>
      <c r="I362" s="109">
        <v>16.2</v>
      </c>
      <c r="J362" s="32">
        <v>43753</v>
      </c>
    </row>
    <row r="363" spans="2:10" x14ac:dyDescent="0.3">
      <c r="B363" s="34">
        <v>360</v>
      </c>
      <c r="C363" s="35" t="s">
        <v>12</v>
      </c>
      <c r="D363" s="109" t="s">
        <v>415</v>
      </c>
      <c r="E363" s="109" t="s">
        <v>416</v>
      </c>
      <c r="F363" s="109" t="s">
        <v>554</v>
      </c>
      <c r="G363" s="109" t="s">
        <v>635</v>
      </c>
      <c r="H363" s="109" t="s">
        <v>672</v>
      </c>
      <c r="I363" s="109">
        <v>22.03</v>
      </c>
      <c r="J363" s="32">
        <v>43753</v>
      </c>
    </row>
    <row r="364" spans="2:10" x14ac:dyDescent="0.3">
      <c r="B364" s="34">
        <v>361</v>
      </c>
      <c r="C364" s="35" t="s">
        <v>12</v>
      </c>
      <c r="D364" s="109" t="s">
        <v>244</v>
      </c>
      <c r="E364" s="109" t="s">
        <v>249</v>
      </c>
      <c r="F364" s="109" t="s">
        <v>315</v>
      </c>
      <c r="G364" s="109" t="s">
        <v>315</v>
      </c>
      <c r="H364" s="109" t="s">
        <v>673</v>
      </c>
      <c r="I364" s="109">
        <v>27.13</v>
      </c>
      <c r="J364" s="32">
        <v>43753</v>
      </c>
    </row>
    <row r="365" spans="2:10" x14ac:dyDescent="0.3">
      <c r="B365" s="34">
        <v>362</v>
      </c>
      <c r="C365" s="35" t="s">
        <v>12</v>
      </c>
      <c r="D365" s="109" t="s">
        <v>244</v>
      </c>
      <c r="E365" s="109" t="s">
        <v>254</v>
      </c>
      <c r="F365" s="109" t="s">
        <v>255</v>
      </c>
      <c r="G365" s="109" t="s">
        <v>638</v>
      </c>
      <c r="H365" s="109" t="s">
        <v>674</v>
      </c>
      <c r="I365" s="109">
        <v>11.6</v>
      </c>
      <c r="J365" s="32">
        <v>43753</v>
      </c>
    </row>
    <row r="366" spans="2:10" x14ac:dyDescent="0.3">
      <c r="B366" s="34">
        <v>363</v>
      </c>
      <c r="C366" s="35" t="s">
        <v>12</v>
      </c>
      <c r="D366" s="109" t="s">
        <v>415</v>
      </c>
      <c r="E366" s="109" t="s">
        <v>446</v>
      </c>
      <c r="F366" s="109" t="s">
        <v>522</v>
      </c>
      <c r="G366" s="109" t="s">
        <v>628</v>
      </c>
      <c r="H366" s="109" t="s">
        <v>675</v>
      </c>
      <c r="I366" s="109">
        <v>34</v>
      </c>
      <c r="J366" s="32">
        <v>43753</v>
      </c>
    </row>
    <row r="367" spans="2:10" x14ac:dyDescent="0.3">
      <c r="B367" s="34">
        <v>364</v>
      </c>
      <c r="C367" s="35" t="s">
        <v>12</v>
      </c>
      <c r="D367" s="109" t="s">
        <v>415</v>
      </c>
      <c r="E367" s="109" t="s">
        <v>416</v>
      </c>
      <c r="F367" s="109" t="s">
        <v>554</v>
      </c>
      <c r="G367" s="109" t="s">
        <v>652</v>
      </c>
      <c r="H367" s="109" t="s">
        <v>676</v>
      </c>
      <c r="I367" s="109">
        <v>23.54</v>
      </c>
      <c r="J367" s="32">
        <v>43753</v>
      </c>
    </row>
    <row r="368" spans="2:10" x14ac:dyDescent="0.3">
      <c r="B368" s="34">
        <v>365</v>
      </c>
      <c r="C368" s="35" t="s">
        <v>12</v>
      </c>
      <c r="D368" s="109" t="s">
        <v>244</v>
      </c>
      <c r="E368" s="109" t="s">
        <v>245</v>
      </c>
      <c r="F368" s="109" t="s">
        <v>246</v>
      </c>
      <c r="G368" s="109" t="s">
        <v>626</v>
      </c>
      <c r="H368" s="109" t="s">
        <v>677</v>
      </c>
      <c r="I368" s="109">
        <v>20.2</v>
      </c>
      <c r="J368" s="32">
        <v>43753</v>
      </c>
    </row>
    <row r="369" spans="2:10" x14ac:dyDescent="0.3">
      <c r="B369" s="34">
        <v>366</v>
      </c>
      <c r="C369" s="35" t="s">
        <v>12</v>
      </c>
      <c r="D369" s="109" t="s">
        <v>244</v>
      </c>
      <c r="E369" s="109" t="s">
        <v>254</v>
      </c>
      <c r="F369" s="109" t="s">
        <v>255</v>
      </c>
      <c r="G369" s="109" t="s">
        <v>638</v>
      </c>
      <c r="H369" s="109" t="s">
        <v>678</v>
      </c>
      <c r="I369" s="109">
        <v>38.799999999999997</v>
      </c>
      <c r="J369" s="32">
        <v>43753</v>
      </c>
    </row>
    <row r="370" spans="2:10" x14ac:dyDescent="0.3">
      <c r="B370" s="34">
        <v>367</v>
      </c>
      <c r="C370" s="35" t="s">
        <v>12</v>
      </c>
      <c r="D370" s="109" t="s">
        <v>288</v>
      </c>
      <c r="E370" s="109" t="s">
        <v>289</v>
      </c>
      <c r="F370" s="109" t="s">
        <v>290</v>
      </c>
      <c r="G370" s="109" t="s">
        <v>641</v>
      </c>
      <c r="H370" s="109" t="s">
        <v>679</v>
      </c>
      <c r="I370" s="109">
        <v>13.8</v>
      </c>
      <c r="J370" s="32">
        <v>43753</v>
      </c>
    </row>
    <row r="371" spans="2:10" x14ac:dyDescent="0.3">
      <c r="B371" s="34">
        <v>368</v>
      </c>
      <c r="C371" s="35" t="s">
        <v>12</v>
      </c>
      <c r="D371" s="109" t="s">
        <v>415</v>
      </c>
      <c r="E371" s="109" t="s">
        <v>446</v>
      </c>
      <c r="F371" s="109" t="s">
        <v>632</v>
      </c>
      <c r="G371" s="109" t="s">
        <v>633</v>
      </c>
      <c r="H371" s="109" t="s">
        <v>680</v>
      </c>
      <c r="I371" s="109">
        <v>13.4</v>
      </c>
      <c r="J371" s="32">
        <v>43753</v>
      </c>
    </row>
    <row r="372" spans="2:10" x14ac:dyDescent="0.3">
      <c r="B372" s="34">
        <v>369</v>
      </c>
      <c r="C372" s="35" t="s">
        <v>12</v>
      </c>
      <c r="D372" s="109" t="s">
        <v>415</v>
      </c>
      <c r="E372" s="109" t="s">
        <v>416</v>
      </c>
      <c r="F372" s="109" t="s">
        <v>554</v>
      </c>
      <c r="G372" s="109" t="s">
        <v>652</v>
      </c>
      <c r="H372" s="109" t="s">
        <v>681</v>
      </c>
      <c r="I372" s="109">
        <v>6.36</v>
      </c>
      <c r="J372" s="32">
        <v>43753</v>
      </c>
    </row>
    <row r="373" spans="2:10" x14ac:dyDescent="0.3">
      <c r="B373" s="34">
        <v>370</v>
      </c>
      <c r="C373" s="35" t="s">
        <v>12</v>
      </c>
      <c r="D373" s="109" t="s">
        <v>415</v>
      </c>
      <c r="E373" s="109" t="s">
        <v>416</v>
      </c>
      <c r="F373" s="109" t="s">
        <v>554</v>
      </c>
      <c r="G373" s="109" t="s">
        <v>635</v>
      </c>
      <c r="H373" s="109" t="s">
        <v>682</v>
      </c>
      <c r="I373" s="109">
        <v>17.649999999999999</v>
      </c>
      <c r="J373" s="32">
        <v>43753</v>
      </c>
    </row>
    <row r="374" spans="2:10" x14ac:dyDescent="0.3">
      <c r="B374" s="34">
        <v>371</v>
      </c>
      <c r="C374" s="35" t="s">
        <v>12</v>
      </c>
      <c r="D374" s="109" t="s">
        <v>244</v>
      </c>
      <c r="E374" s="109" t="s">
        <v>254</v>
      </c>
      <c r="F374" s="109" t="s">
        <v>255</v>
      </c>
      <c r="G374" s="109" t="s">
        <v>638</v>
      </c>
      <c r="H374" s="109" t="s">
        <v>683</v>
      </c>
      <c r="I374" s="109">
        <v>12.5</v>
      </c>
      <c r="J374" s="32">
        <v>43753</v>
      </c>
    </row>
    <row r="375" spans="2:10" x14ac:dyDescent="0.3">
      <c r="B375" s="34">
        <v>372</v>
      </c>
      <c r="C375" s="35" t="s">
        <v>12</v>
      </c>
      <c r="D375" s="109" t="s">
        <v>288</v>
      </c>
      <c r="E375" s="109" t="s">
        <v>289</v>
      </c>
      <c r="F375" s="109" t="s">
        <v>290</v>
      </c>
      <c r="G375" s="109" t="s">
        <v>641</v>
      </c>
      <c r="H375" s="109" t="s">
        <v>684</v>
      </c>
      <c r="I375" s="109">
        <v>17.8</v>
      </c>
      <c r="J375" s="32">
        <v>43753</v>
      </c>
    </row>
    <row r="376" spans="2:10" x14ac:dyDescent="0.3">
      <c r="B376" s="34">
        <v>373</v>
      </c>
      <c r="C376" s="35" t="s">
        <v>12</v>
      </c>
      <c r="D376" s="109" t="s">
        <v>415</v>
      </c>
      <c r="E376" s="109" t="s">
        <v>446</v>
      </c>
      <c r="F376" s="109" t="s">
        <v>632</v>
      </c>
      <c r="G376" s="109" t="s">
        <v>633</v>
      </c>
      <c r="H376" s="109" t="s">
        <v>685</v>
      </c>
      <c r="I376" s="109">
        <v>13.3</v>
      </c>
      <c r="J376" s="32">
        <v>43753</v>
      </c>
    </row>
    <row r="377" spans="2:10" x14ac:dyDescent="0.3">
      <c r="B377" s="34">
        <v>374</v>
      </c>
      <c r="C377" s="35" t="s">
        <v>12</v>
      </c>
      <c r="D377" s="109" t="s">
        <v>415</v>
      </c>
      <c r="E377" s="109" t="s">
        <v>446</v>
      </c>
      <c r="F377" s="109" t="s">
        <v>447</v>
      </c>
      <c r="G377" s="109" t="s">
        <v>623</v>
      </c>
      <c r="H377" s="109" t="s">
        <v>686</v>
      </c>
      <c r="I377" s="109">
        <v>23.4</v>
      </c>
      <c r="J377" s="32">
        <v>43753</v>
      </c>
    </row>
    <row r="378" spans="2:10" x14ac:dyDescent="0.3">
      <c r="B378" s="34">
        <v>375</v>
      </c>
      <c r="C378" s="35" t="s">
        <v>12</v>
      </c>
      <c r="D378" s="109" t="s">
        <v>415</v>
      </c>
      <c r="E378" s="109" t="s">
        <v>416</v>
      </c>
      <c r="F378" s="109" t="s">
        <v>554</v>
      </c>
      <c r="G378" s="109" t="s">
        <v>652</v>
      </c>
      <c r="H378" s="109" t="s">
        <v>687</v>
      </c>
      <c r="I378" s="109">
        <v>24.02</v>
      </c>
      <c r="J378" s="32">
        <v>43753</v>
      </c>
    </row>
    <row r="379" spans="2:10" x14ac:dyDescent="0.3">
      <c r="B379" s="34">
        <v>376</v>
      </c>
      <c r="C379" s="35" t="s">
        <v>12</v>
      </c>
      <c r="D379" s="109" t="s">
        <v>288</v>
      </c>
      <c r="E379" s="109" t="s">
        <v>289</v>
      </c>
      <c r="F379" s="109" t="s">
        <v>290</v>
      </c>
      <c r="G379" s="109" t="s">
        <v>641</v>
      </c>
      <c r="H379" s="109" t="s">
        <v>688</v>
      </c>
      <c r="I379" s="109">
        <v>18</v>
      </c>
      <c r="J379" s="32">
        <v>43753</v>
      </c>
    </row>
    <row r="380" spans="2:10" x14ac:dyDescent="0.3">
      <c r="B380" s="34">
        <v>377</v>
      </c>
      <c r="C380" s="35" t="s">
        <v>12</v>
      </c>
      <c r="D380" s="109" t="s">
        <v>415</v>
      </c>
      <c r="E380" s="109" t="s">
        <v>416</v>
      </c>
      <c r="F380" s="109" t="s">
        <v>554</v>
      </c>
      <c r="G380" s="109" t="s">
        <v>635</v>
      </c>
      <c r="H380" s="109" t="s">
        <v>689</v>
      </c>
      <c r="I380" s="109">
        <v>10.33</v>
      </c>
      <c r="J380" s="32">
        <v>43753</v>
      </c>
    </row>
    <row r="381" spans="2:10" x14ac:dyDescent="0.3">
      <c r="B381" s="34">
        <v>378</v>
      </c>
      <c r="C381" s="35" t="s">
        <v>12</v>
      </c>
      <c r="D381" s="109" t="s">
        <v>415</v>
      </c>
      <c r="E381" s="109" t="s">
        <v>446</v>
      </c>
      <c r="F381" s="109" t="s">
        <v>447</v>
      </c>
      <c r="G381" s="109" t="s">
        <v>623</v>
      </c>
      <c r="H381" s="109" t="s">
        <v>690</v>
      </c>
      <c r="I381" s="109">
        <v>59.8</v>
      </c>
      <c r="J381" s="32">
        <v>43753</v>
      </c>
    </row>
    <row r="382" spans="2:10" x14ac:dyDescent="0.3">
      <c r="B382" s="34">
        <v>379</v>
      </c>
      <c r="C382" s="35" t="s">
        <v>12</v>
      </c>
      <c r="D382" s="109" t="s">
        <v>415</v>
      </c>
      <c r="E382" s="109" t="s">
        <v>416</v>
      </c>
      <c r="F382" s="109" t="s">
        <v>554</v>
      </c>
      <c r="G382" s="109" t="s">
        <v>652</v>
      </c>
      <c r="H382" s="109" t="s">
        <v>691</v>
      </c>
      <c r="I382" s="109">
        <v>13.17</v>
      </c>
      <c r="J382" s="32">
        <v>43753</v>
      </c>
    </row>
    <row r="383" spans="2:10" x14ac:dyDescent="0.3">
      <c r="B383" s="34">
        <v>380</v>
      </c>
      <c r="C383" s="35" t="s">
        <v>12</v>
      </c>
      <c r="D383" s="109" t="s">
        <v>415</v>
      </c>
      <c r="E383" s="109" t="s">
        <v>446</v>
      </c>
      <c r="F383" s="109" t="s">
        <v>632</v>
      </c>
      <c r="G383" s="109" t="s">
        <v>633</v>
      </c>
      <c r="H383" s="109" t="s">
        <v>692</v>
      </c>
      <c r="I383" s="109">
        <v>19.3</v>
      </c>
      <c r="J383" s="32">
        <v>43753</v>
      </c>
    </row>
    <row r="384" spans="2:10" x14ac:dyDescent="0.3">
      <c r="B384" s="34">
        <v>381</v>
      </c>
      <c r="C384" s="35" t="s">
        <v>12</v>
      </c>
      <c r="D384" s="109" t="s">
        <v>288</v>
      </c>
      <c r="E384" s="109" t="s">
        <v>289</v>
      </c>
      <c r="F384" s="109" t="s">
        <v>290</v>
      </c>
      <c r="G384" s="109" t="s">
        <v>641</v>
      </c>
      <c r="H384" s="109" t="s">
        <v>693</v>
      </c>
      <c r="I384" s="109">
        <v>29.1</v>
      </c>
      <c r="J384" s="32">
        <v>43753</v>
      </c>
    </row>
    <row r="385" spans="2:10" x14ac:dyDescent="0.3">
      <c r="B385" s="34">
        <v>382</v>
      </c>
      <c r="C385" s="35" t="s">
        <v>12</v>
      </c>
      <c r="D385" s="109" t="s">
        <v>415</v>
      </c>
      <c r="E385" s="109" t="s">
        <v>416</v>
      </c>
      <c r="F385" s="109" t="s">
        <v>554</v>
      </c>
      <c r="G385" s="109" t="s">
        <v>635</v>
      </c>
      <c r="H385" s="109" t="s">
        <v>694</v>
      </c>
      <c r="I385" s="109">
        <v>11.425000000000001</v>
      </c>
      <c r="J385" s="32">
        <v>43753</v>
      </c>
    </row>
    <row r="386" spans="2:10" x14ac:dyDescent="0.3">
      <c r="B386" s="34">
        <v>383</v>
      </c>
      <c r="C386" s="35" t="s">
        <v>12</v>
      </c>
      <c r="D386" s="109" t="s">
        <v>415</v>
      </c>
      <c r="E386" s="109" t="s">
        <v>446</v>
      </c>
      <c r="F386" s="109" t="s">
        <v>447</v>
      </c>
      <c r="G386" s="109" t="s">
        <v>623</v>
      </c>
      <c r="H386" s="109" t="s">
        <v>695</v>
      </c>
      <c r="I386" s="109">
        <v>17.899999999999999</v>
      </c>
      <c r="J386" s="32">
        <v>43753</v>
      </c>
    </row>
    <row r="387" spans="2:10" x14ac:dyDescent="0.3">
      <c r="B387" s="34">
        <v>384</v>
      </c>
      <c r="C387" s="35" t="s">
        <v>12</v>
      </c>
      <c r="D387" s="109" t="s">
        <v>415</v>
      </c>
      <c r="E387" s="109" t="s">
        <v>416</v>
      </c>
      <c r="F387" s="109" t="s">
        <v>554</v>
      </c>
      <c r="G387" s="109" t="s">
        <v>652</v>
      </c>
      <c r="H387" s="109" t="s">
        <v>696</v>
      </c>
      <c r="I387" s="109">
        <v>18.940000000000001</v>
      </c>
      <c r="J387" s="32">
        <v>43753</v>
      </c>
    </row>
    <row r="388" spans="2:10" x14ac:dyDescent="0.3">
      <c r="B388" s="34">
        <v>385</v>
      </c>
      <c r="C388" s="35" t="s">
        <v>12</v>
      </c>
      <c r="D388" s="109" t="s">
        <v>415</v>
      </c>
      <c r="E388" s="109" t="s">
        <v>446</v>
      </c>
      <c r="F388" s="109" t="s">
        <v>632</v>
      </c>
      <c r="G388" s="109" t="s">
        <v>633</v>
      </c>
      <c r="H388" s="109" t="s">
        <v>697</v>
      </c>
      <c r="I388" s="109">
        <v>18.5</v>
      </c>
      <c r="J388" s="32">
        <v>43753</v>
      </c>
    </row>
    <row r="389" spans="2:10" x14ac:dyDescent="0.3">
      <c r="B389" s="34">
        <v>386</v>
      </c>
      <c r="C389" s="35" t="s">
        <v>12</v>
      </c>
      <c r="D389" s="109" t="s">
        <v>415</v>
      </c>
      <c r="E389" s="109" t="s">
        <v>446</v>
      </c>
      <c r="F389" s="109" t="s">
        <v>447</v>
      </c>
      <c r="G389" s="109" t="s">
        <v>623</v>
      </c>
      <c r="H389" s="109" t="s">
        <v>698</v>
      </c>
      <c r="I389" s="109">
        <v>0.79000000000001003</v>
      </c>
      <c r="J389" s="32">
        <v>43753</v>
      </c>
    </row>
    <row r="390" spans="2:10" x14ac:dyDescent="0.3">
      <c r="B390" s="34">
        <v>387</v>
      </c>
      <c r="C390" s="35" t="s">
        <v>12</v>
      </c>
      <c r="D390" s="109" t="s">
        <v>415</v>
      </c>
      <c r="E390" s="109" t="s">
        <v>446</v>
      </c>
      <c r="F390" s="109" t="s">
        <v>447</v>
      </c>
      <c r="G390" s="109" t="s">
        <v>623</v>
      </c>
      <c r="H390" s="109" t="s">
        <v>699</v>
      </c>
      <c r="I390" s="109">
        <v>1.5</v>
      </c>
      <c r="J390" s="32">
        <v>43753</v>
      </c>
    </row>
    <row r="391" spans="2:10" x14ac:dyDescent="0.3">
      <c r="B391" s="34">
        <v>388</v>
      </c>
      <c r="C391" s="35" t="s">
        <v>12</v>
      </c>
      <c r="D391" s="109" t="s">
        <v>415</v>
      </c>
      <c r="E391" s="109" t="s">
        <v>416</v>
      </c>
      <c r="F391" s="109" t="s">
        <v>554</v>
      </c>
      <c r="G391" s="109" t="s">
        <v>635</v>
      </c>
      <c r="H391" s="109" t="s">
        <v>700</v>
      </c>
      <c r="I391" s="109">
        <v>28.643000000000001</v>
      </c>
      <c r="J391" s="32">
        <v>43753</v>
      </c>
    </row>
    <row r="392" spans="2:10" x14ac:dyDescent="0.3">
      <c r="B392" s="34">
        <v>389</v>
      </c>
      <c r="C392" s="35" t="s">
        <v>12</v>
      </c>
      <c r="D392" s="109" t="s">
        <v>415</v>
      </c>
      <c r="E392" s="109" t="s">
        <v>416</v>
      </c>
      <c r="F392" s="109" t="s">
        <v>554</v>
      </c>
      <c r="G392" s="109" t="s">
        <v>652</v>
      </c>
      <c r="H392" s="109" t="s">
        <v>701</v>
      </c>
      <c r="I392" s="109">
        <v>7.13</v>
      </c>
      <c r="J392" s="32">
        <v>43753</v>
      </c>
    </row>
    <row r="393" spans="2:10" x14ac:dyDescent="0.3">
      <c r="B393" s="34">
        <v>390</v>
      </c>
      <c r="C393" s="35" t="s">
        <v>12</v>
      </c>
      <c r="D393" s="109" t="s">
        <v>415</v>
      </c>
      <c r="E393" s="109" t="s">
        <v>416</v>
      </c>
      <c r="F393" s="109" t="s">
        <v>554</v>
      </c>
      <c r="G393" s="109" t="s">
        <v>635</v>
      </c>
      <c r="H393" s="109" t="s">
        <v>702</v>
      </c>
      <c r="I393" s="109">
        <v>21.84</v>
      </c>
      <c r="J393" s="32">
        <v>43753</v>
      </c>
    </row>
    <row r="394" spans="2:10" x14ac:dyDescent="0.3">
      <c r="B394" s="34">
        <v>391</v>
      </c>
      <c r="C394" s="35" t="s">
        <v>12</v>
      </c>
      <c r="D394" s="109" t="s">
        <v>415</v>
      </c>
      <c r="E394" s="109" t="s">
        <v>446</v>
      </c>
      <c r="F394" s="109" t="s">
        <v>447</v>
      </c>
      <c r="G394" s="109" t="s">
        <v>623</v>
      </c>
      <c r="H394" s="109" t="s">
        <v>703</v>
      </c>
      <c r="I394" s="109">
        <v>0.90000000000001001</v>
      </c>
      <c r="J394" s="32">
        <v>43753</v>
      </c>
    </row>
    <row r="395" spans="2:10" x14ac:dyDescent="0.3">
      <c r="B395" s="34">
        <v>392</v>
      </c>
      <c r="C395" s="35" t="s">
        <v>12</v>
      </c>
      <c r="D395" s="109" t="s">
        <v>415</v>
      </c>
      <c r="E395" s="109" t="s">
        <v>446</v>
      </c>
      <c r="F395" s="109" t="s">
        <v>522</v>
      </c>
      <c r="G395" s="109" t="s">
        <v>704</v>
      </c>
      <c r="H395" s="109" t="s">
        <v>705</v>
      </c>
      <c r="I395" s="109">
        <v>15.6</v>
      </c>
      <c r="J395" s="32">
        <v>43754</v>
      </c>
    </row>
    <row r="396" spans="2:10" x14ac:dyDescent="0.3">
      <c r="B396" s="34">
        <v>393</v>
      </c>
      <c r="C396" s="35" t="s">
        <v>12</v>
      </c>
      <c r="D396" s="109" t="s">
        <v>244</v>
      </c>
      <c r="E396" s="109" t="s">
        <v>254</v>
      </c>
      <c r="F396" s="109" t="s">
        <v>255</v>
      </c>
      <c r="G396" s="109" t="s">
        <v>706</v>
      </c>
      <c r="H396" s="109" t="s">
        <v>707</v>
      </c>
      <c r="I396" s="109">
        <v>23.9</v>
      </c>
      <c r="J396" s="32">
        <v>43754</v>
      </c>
    </row>
    <row r="397" spans="2:10" x14ac:dyDescent="0.3">
      <c r="B397" s="34">
        <v>394</v>
      </c>
      <c r="C397" s="35" t="s">
        <v>12</v>
      </c>
      <c r="D397" s="109" t="s">
        <v>244</v>
      </c>
      <c r="E397" s="109" t="s">
        <v>254</v>
      </c>
      <c r="F397" s="109" t="s">
        <v>255</v>
      </c>
      <c r="G397" s="109" t="s">
        <v>706</v>
      </c>
      <c r="H397" s="109" t="s">
        <v>708</v>
      </c>
      <c r="I397" s="109">
        <v>30.4</v>
      </c>
      <c r="J397" s="32">
        <v>43754</v>
      </c>
    </row>
    <row r="398" spans="2:10" x14ac:dyDescent="0.3">
      <c r="B398" s="34">
        <v>395</v>
      </c>
      <c r="C398" s="35" t="s">
        <v>12</v>
      </c>
      <c r="D398" s="109" t="s">
        <v>244</v>
      </c>
      <c r="E398" s="109" t="s">
        <v>254</v>
      </c>
      <c r="F398" s="109" t="s">
        <v>424</v>
      </c>
      <c r="G398" s="109" t="s">
        <v>709</v>
      </c>
      <c r="H398" s="109" t="s">
        <v>710</v>
      </c>
      <c r="I398" s="109">
        <v>11.4</v>
      </c>
      <c r="J398" s="32">
        <v>43754</v>
      </c>
    </row>
    <row r="399" spans="2:10" x14ac:dyDescent="0.3">
      <c r="B399" s="34">
        <v>396</v>
      </c>
      <c r="C399" s="35" t="s">
        <v>12</v>
      </c>
      <c r="D399" s="109" t="s">
        <v>415</v>
      </c>
      <c r="E399" s="109" t="s">
        <v>446</v>
      </c>
      <c r="F399" s="109" t="s">
        <v>522</v>
      </c>
      <c r="G399" s="109" t="s">
        <v>704</v>
      </c>
      <c r="H399" s="109" t="s">
        <v>711</v>
      </c>
      <c r="I399" s="109">
        <v>22.3</v>
      </c>
      <c r="J399" s="32">
        <v>43754</v>
      </c>
    </row>
    <row r="400" spans="2:10" x14ac:dyDescent="0.3">
      <c r="B400" s="34">
        <v>397</v>
      </c>
      <c r="C400" s="35" t="s">
        <v>12</v>
      </c>
      <c r="D400" s="109" t="s">
        <v>244</v>
      </c>
      <c r="E400" s="109" t="s">
        <v>249</v>
      </c>
      <c r="F400" s="109" t="s">
        <v>315</v>
      </c>
      <c r="G400" s="109" t="s">
        <v>712</v>
      </c>
      <c r="H400" s="109" t="s">
        <v>713</v>
      </c>
      <c r="I400" s="109">
        <v>31.07</v>
      </c>
      <c r="J400" s="32">
        <v>43754</v>
      </c>
    </row>
    <row r="401" spans="2:10" x14ac:dyDescent="0.3">
      <c r="B401" s="34">
        <v>398</v>
      </c>
      <c r="C401" s="35" t="s">
        <v>12</v>
      </c>
      <c r="D401" s="109" t="s">
        <v>244</v>
      </c>
      <c r="E401" s="109" t="s">
        <v>254</v>
      </c>
      <c r="F401" s="109" t="s">
        <v>255</v>
      </c>
      <c r="G401" s="109" t="s">
        <v>706</v>
      </c>
      <c r="H401" s="109" t="s">
        <v>714</v>
      </c>
      <c r="I401" s="109">
        <v>11.7</v>
      </c>
      <c r="J401" s="32">
        <v>43754</v>
      </c>
    </row>
    <row r="402" spans="2:10" x14ac:dyDescent="0.3">
      <c r="B402" s="34">
        <v>399</v>
      </c>
      <c r="C402" s="35" t="s">
        <v>12</v>
      </c>
      <c r="D402" s="109" t="s">
        <v>415</v>
      </c>
      <c r="E402" s="109" t="s">
        <v>446</v>
      </c>
      <c r="F402" s="109" t="s">
        <v>447</v>
      </c>
      <c r="G402" s="109" t="s">
        <v>709</v>
      </c>
      <c r="H402" s="109" t="s">
        <v>715</v>
      </c>
      <c r="I402" s="109">
        <v>2.5</v>
      </c>
      <c r="J402" s="32">
        <v>43754</v>
      </c>
    </row>
    <row r="403" spans="2:10" x14ac:dyDescent="0.3">
      <c r="B403" s="34">
        <v>400</v>
      </c>
      <c r="C403" s="35" t="s">
        <v>12</v>
      </c>
      <c r="D403" s="109" t="s">
        <v>244</v>
      </c>
      <c r="E403" s="109" t="s">
        <v>254</v>
      </c>
      <c r="F403" s="109" t="s">
        <v>424</v>
      </c>
      <c r="G403" s="109" t="s">
        <v>709</v>
      </c>
      <c r="H403" s="109" t="s">
        <v>716</v>
      </c>
      <c r="I403" s="109">
        <v>20.7</v>
      </c>
      <c r="J403" s="32">
        <v>43754</v>
      </c>
    </row>
    <row r="404" spans="2:10" x14ac:dyDescent="0.3">
      <c r="B404" s="34">
        <v>401</v>
      </c>
      <c r="C404" s="35" t="s">
        <v>12</v>
      </c>
      <c r="D404" s="109" t="s">
        <v>244</v>
      </c>
      <c r="E404" s="109" t="s">
        <v>254</v>
      </c>
      <c r="F404" s="109" t="s">
        <v>255</v>
      </c>
      <c r="G404" s="109" t="s">
        <v>706</v>
      </c>
      <c r="H404" s="109" t="s">
        <v>717</v>
      </c>
      <c r="I404" s="109">
        <v>13.4</v>
      </c>
      <c r="J404" s="32">
        <v>43754</v>
      </c>
    </row>
    <row r="405" spans="2:10" x14ac:dyDescent="0.3">
      <c r="B405" s="34">
        <v>402</v>
      </c>
      <c r="C405" s="35" t="s">
        <v>12</v>
      </c>
      <c r="D405" s="109" t="s">
        <v>244</v>
      </c>
      <c r="E405" s="109" t="s">
        <v>249</v>
      </c>
      <c r="F405" s="109" t="s">
        <v>315</v>
      </c>
      <c r="G405" s="109" t="s">
        <v>712</v>
      </c>
      <c r="H405" s="109" t="s">
        <v>718</v>
      </c>
      <c r="I405" s="109">
        <v>33.15</v>
      </c>
      <c r="J405" s="32">
        <v>43754</v>
      </c>
    </row>
    <row r="406" spans="2:10" x14ac:dyDescent="0.3">
      <c r="B406" s="34">
        <v>403</v>
      </c>
      <c r="C406" s="35" t="s">
        <v>12</v>
      </c>
      <c r="D406" s="109" t="s">
        <v>415</v>
      </c>
      <c r="E406" s="109" t="s">
        <v>446</v>
      </c>
      <c r="F406" s="109" t="s">
        <v>522</v>
      </c>
      <c r="G406" s="109" t="s">
        <v>704</v>
      </c>
      <c r="H406" s="109" t="s">
        <v>719</v>
      </c>
      <c r="I406" s="109">
        <v>12.4</v>
      </c>
      <c r="J406" s="32">
        <v>43754</v>
      </c>
    </row>
    <row r="407" spans="2:10" x14ac:dyDescent="0.3">
      <c r="B407" s="34">
        <v>404</v>
      </c>
      <c r="C407" s="35" t="s">
        <v>12</v>
      </c>
      <c r="D407" s="109" t="s">
        <v>244</v>
      </c>
      <c r="E407" s="109" t="s">
        <v>254</v>
      </c>
      <c r="F407" s="109" t="s">
        <v>424</v>
      </c>
      <c r="G407" s="109" t="s">
        <v>709</v>
      </c>
      <c r="H407" s="109" t="s">
        <v>720</v>
      </c>
      <c r="I407" s="109">
        <v>11.3</v>
      </c>
      <c r="J407" s="32">
        <v>43754</v>
      </c>
    </row>
    <row r="408" spans="2:10" x14ac:dyDescent="0.3">
      <c r="B408" s="34">
        <v>405</v>
      </c>
      <c r="C408" s="35" t="s">
        <v>12</v>
      </c>
      <c r="D408" s="109" t="s">
        <v>244</v>
      </c>
      <c r="E408" s="109" t="s">
        <v>249</v>
      </c>
      <c r="F408" s="109" t="s">
        <v>315</v>
      </c>
      <c r="G408" s="109" t="s">
        <v>712</v>
      </c>
      <c r="H408" s="109" t="s">
        <v>721</v>
      </c>
      <c r="I408" s="109">
        <v>32.86</v>
      </c>
      <c r="J408" s="32">
        <v>43754</v>
      </c>
    </row>
    <row r="409" spans="2:10" x14ac:dyDescent="0.3">
      <c r="B409" s="34">
        <v>406</v>
      </c>
      <c r="C409" s="35" t="s">
        <v>12</v>
      </c>
      <c r="D409" s="109" t="s">
        <v>415</v>
      </c>
      <c r="E409" s="109" t="s">
        <v>446</v>
      </c>
      <c r="F409" s="109" t="s">
        <v>722</v>
      </c>
      <c r="G409" s="109" t="s">
        <v>723</v>
      </c>
      <c r="H409" s="109" t="s">
        <v>724</v>
      </c>
      <c r="I409" s="109">
        <v>23.7</v>
      </c>
      <c r="J409" s="32">
        <v>43754</v>
      </c>
    </row>
    <row r="410" spans="2:10" x14ac:dyDescent="0.3">
      <c r="B410" s="34">
        <v>407</v>
      </c>
      <c r="C410" s="35" t="s">
        <v>12</v>
      </c>
      <c r="D410" s="109" t="s">
        <v>244</v>
      </c>
      <c r="E410" s="109" t="s">
        <v>254</v>
      </c>
      <c r="F410" s="109" t="s">
        <v>255</v>
      </c>
      <c r="G410" s="109" t="s">
        <v>706</v>
      </c>
      <c r="H410" s="109" t="s">
        <v>725</v>
      </c>
      <c r="I410" s="109">
        <v>19.899999999999999</v>
      </c>
      <c r="J410" s="32">
        <v>43754</v>
      </c>
    </row>
    <row r="411" spans="2:10" x14ac:dyDescent="0.3">
      <c r="B411" s="34">
        <v>408</v>
      </c>
      <c r="C411" s="35" t="s">
        <v>12</v>
      </c>
      <c r="D411" s="109" t="s">
        <v>415</v>
      </c>
      <c r="E411" s="109" t="s">
        <v>446</v>
      </c>
      <c r="F411" s="109" t="s">
        <v>447</v>
      </c>
      <c r="G411" s="109" t="s">
        <v>709</v>
      </c>
      <c r="H411" s="109" t="s">
        <v>726</v>
      </c>
      <c r="I411" s="109">
        <v>34.200000000000003</v>
      </c>
      <c r="J411" s="32">
        <v>43754</v>
      </c>
    </row>
    <row r="412" spans="2:10" x14ac:dyDescent="0.3">
      <c r="B412" s="34">
        <v>409</v>
      </c>
      <c r="C412" s="35" t="s">
        <v>12</v>
      </c>
      <c r="D412" s="109" t="s">
        <v>415</v>
      </c>
      <c r="E412" s="109" t="s">
        <v>416</v>
      </c>
      <c r="F412" s="109" t="s">
        <v>417</v>
      </c>
      <c r="G412" s="109" t="s">
        <v>493</v>
      </c>
      <c r="H412" s="109" t="s">
        <v>727</v>
      </c>
      <c r="I412" s="109">
        <v>6.94</v>
      </c>
      <c r="J412" s="32">
        <v>43754</v>
      </c>
    </row>
    <row r="413" spans="2:10" x14ac:dyDescent="0.3">
      <c r="B413" s="34">
        <v>410</v>
      </c>
      <c r="C413" s="35" t="s">
        <v>12</v>
      </c>
      <c r="D413" s="109" t="s">
        <v>244</v>
      </c>
      <c r="E413" s="109" t="s">
        <v>254</v>
      </c>
      <c r="F413" s="109" t="s">
        <v>424</v>
      </c>
      <c r="G413" s="109" t="s">
        <v>709</v>
      </c>
      <c r="H413" s="109" t="s">
        <v>728</v>
      </c>
      <c r="I413" s="109">
        <v>26.9</v>
      </c>
      <c r="J413" s="32">
        <v>43754</v>
      </c>
    </row>
    <row r="414" spans="2:10" x14ac:dyDescent="0.3">
      <c r="B414" s="34">
        <v>411</v>
      </c>
      <c r="C414" s="35" t="s">
        <v>12</v>
      </c>
      <c r="D414" s="109" t="s">
        <v>244</v>
      </c>
      <c r="E414" s="109" t="s">
        <v>249</v>
      </c>
      <c r="F414" s="109" t="s">
        <v>315</v>
      </c>
      <c r="G414" s="109" t="s">
        <v>712</v>
      </c>
      <c r="H414" s="109" t="s">
        <v>729</v>
      </c>
      <c r="I414" s="109">
        <v>45.45</v>
      </c>
      <c r="J414" s="32">
        <v>43754</v>
      </c>
    </row>
    <row r="415" spans="2:10" x14ac:dyDescent="0.3">
      <c r="B415" s="34">
        <v>412</v>
      </c>
      <c r="C415" s="35" t="s">
        <v>12</v>
      </c>
      <c r="D415" s="109" t="s">
        <v>244</v>
      </c>
      <c r="E415" s="109" t="s">
        <v>254</v>
      </c>
      <c r="F415" s="109" t="s">
        <v>255</v>
      </c>
      <c r="G415" s="109" t="s">
        <v>706</v>
      </c>
      <c r="H415" s="109" t="s">
        <v>730</v>
      </c>
      <c r="I415" s="109">
        <v>42.2</v>
      </c>
      <c r="J415" s="32">
        <v>43754</v>
      </c>
    </row>
    <row r="416" spans="2:10" x14ac:dyDescent="0.3">
      <c r="B416" s="34">
        <v>413</v>
      </c>
      <c r="C416" s="35" t="s">
        <v>12</v>
      </c>
      <c r="D416" s="109" t="s">
        <v>415</v>
      </c>
      <c r="E416" s="109" t="s">
        <v>446</v>
      </c>
      <c r="F416" s="109" t="s">
        <v>522</v>
      </c>
      <c r="G416" s="109" t="s">
        <v>704</v>
      </c>
      <c r="H416" s="109" t="s">
        <v>731</v>
      </c>
      <c r="I416" s="109">
        <v>13</v>
      </c>
      <c r="J416" s="32">
        <v>43754</v>
      </c>
    </row>
    <row r="417" spans="2:10" x14ac:dyDescent="0.3">
      <c r="B417" s="34">
        <v>414</v>
      </c>
      <c r="C417" s="35" t="s">
        <v>12</v>
      </c>
      <c r="D417" s="109" t="s">
        <v>415</v>
      </c>
      <c r="E417" s="109" t="s">
        <v>446</v>
      </c>
      <c r="F417" s="109" t="s">
        <v>722</v>
      </c>
      <c r="G417" s="109" t="s">
        <v>723</v>
      </c>
      <c r="H417" s="109" t="s">
        <v>732</v>
      </c>
      <c r="I417" s="109">
        <v>21.113600000000002</v>
      </c>
      <c r="J417" s="32">
        <v>43754</v>
      </c>
    </row>
    <row r="418" spans="2:10" x14ac:dyDescent="0.3">
      <c r="B418" s="34">
        <v>415</v>
      </c>
      <c r="C418" s="35" t="s">
        <v>12</v>
      </c>
      <c r="D418" s="109" t="s">
        <v>244</v>
      </c>
      <c r="E418" s="109" t="s">
        <v>254</v>
      </c>
      <c r="F418" s="109" t="s">
        <v>424</v>
      </c>
      <c r="G418" s="109" t="s">
        <v>709</v>
      </c>
      <c r="H418" s="109" t="s">
        <v>733</v>
      </c>
      <c r="I418" s="109">
        <v>10.8</v>
      </c>
      <c r="J418" s="32">
        <v>43754</v>
      </c>
    </row>
    <row r="419" spans="2:10" x14ac:dyDescent="0.3">
      <c r="B419" s="34">
        <v>416</v>
      </c>
      <c r="C419" s="35" t="s">
        <v>12</v>
      </c>
      <c r="D419" s="109" t="s">
        <v>244</v>
      </c>
      <c r="E419" s="109" t="s">
        <v>249</v>
      </c>
      <c r="F419" s="109" t="s">
        <v>315</v>
      </c>
      <c r="G419" s="109" t="s">
        <v>712</v>
      </c>
      <c r="H419" s="109" t="s">
        <v>734</v>
      </c>
      <c r="I419" s="109">
        <v>22.87</v>
      </c>
      <c r="J419" s="32">
        <v>43754</v>
      </c>
    </row>
    <row r="420" spans="2:10" x14ac:dyDescent="0.3">
      <c r="B420" s="34">
        <v>417</v>
      </c>
      <c r="C420" s="35" t="s">
        <v>12</v>
      </c>
      <c r="D420" s="109" t="s">
        <v>415</v>
      </c>
      <c r="E420" s="109" t="s">
        <v>416</v>
      </c>
      <c r="F420" s="109" t="s">
        <v>417</v>
      </c>
      <c r="G420" s="109" t="s">
        <v>493</v>
      </c>
      <c r="H420" s="109" t="s">
        <v>735</v>
      </c>
      <c r="I420" s="109">
        <v>11.36</v>
      </c>
      <c r="J420" s="32">
        <v>43754</v>
      </c>
    </row>
    <row r="421" spans="2:10" x14ac:dyDescent="0.3">
      <c r="B421" s="34">
        <v>418</v>
      </c>
      <c r="C421" s="35" t="s">
        <v>12</v>
      </c>
      <c r="D421" s="109" t="s">
        <v>244</v>
      </c>
      <c r="E421" s="109" t="s">
        <v>254</v>
      </c>
      <c r="F421" s="109" t="s">
        <v>255</v>
      </c>
      <c r="G421" s="109" t="s">
        <v>706</v>
      </c>
      <c r="H421" s="109" t="s">
        <v>736</v>
      </c>
      <c r="I421" s="109">
        <v>31.8</v>
      </c>
      <c r="J421" s="32">
        <v>43754</v>
      </c>
    </row>
    <row r="422" spans="2:10" x14ac:dyDescent="0.3">
      <c r="B422" s="34">
        <v>419</v>
      </c>
      <c r="C422" s="35" t="s">
        <v>12</v>
      </c>
      <c r="D422" s="109" t="s">
        <v>415</v>
      </c>
      <c r="E422" s="109" t="s">
        <v>446</v>
      </c>
      <c r="F422" s="109" t="s">
        <v>447</v>
      </c>
      <c r="G422" s="109" t="s">
        <v>709</v>
      </c>
      <c r="H422" s="109" t="s">
        <v>737</v>
      </c>
      <c r="I422" s="109">
        <v>37</v>
      </c>
      <c r="J422" s="32">
        <v>43754</v>
      </c>
    </row>
    <row r="423" spans="2:10" x14ac:dyDescent="0.3">
      <c r="B423" s="34">
        <v>420</v>
      </c>
      <c r="C423" s="35" t="s">
        <v>12</v>
      </c>
      <c r="D423" s="109" t="s">
        <v>415</v>
      </c>
      <c r="E423" s="109" t="s">
        <v>446</v>
      </c>
      <c r="F423" s="109" t="s">
        <v>522</v>
      </c>
      <c r="G423" s="109" t="s">
        <v>704</v>
      </c>
      <c r="H423" s="109" t="s">
        <v>738</v>
      </c>
      <c r="I423" s="109">
        <v>16.5</v>
      </c>
      <c r="J423" s="32">
        <v>43754</v>
      </c>
    </row>
    <row r="424" spans="2:10" x14ac:dyDescent="0.3">
      <c r="B424" s="34">
        <v>421</v>
      </c>
      <c r="C424" s="35" t="s">
        <v>12</v>
      </c>
      <c r="D424" s="109" t="s">
        <v>415</v>
      </c>
      <c r="E424" s="109" t="s">
        <v>446</v>
      </c>
      <c r="F424" s="109" t="s">
        <v>722</v>
      </c>
      <c r="G424" s="109" t="s">
        <v>723</v>
      </c>
      <c r="H424" s="109" t="s">
        <v>739</v>
      </c>
      <c r="I424" s="109">
        <v>22.7</v>
      </c>
      <c r="J424" s="32">
        <v>43754</v>
      </c>
    </row>
    <row r="425" spans="2:10" x14ac:dyDescent="0.3">
      <c r="B425" s="34">
        <v>422</v>
      </c>
      <c r="C425" s="35" t="s">
        <v>12</v>
      </c>
      <c r="D425" s="109" t="s">
        <v>244</v>
      </c>
      <c r="E425" s="109" t="s">
        <v>249</v>
      </c>
      <c r="F425" s="109" t="s">
        <v>315</v>
      </c>
      <c r="G425" s="109" t="s">
        <v>712</v>
      </c>
      <c r="H425" s="109" t="s">
        <v>740</v>
      </c>
      <c r="I425" s="109">
        <v>49.27</v>
      </c>
      <c r="J425" s="32">
        <v>43754</v>
      </c>
    </row>
    <row r="426" spans="2:10" x14ac:dyDescent="0.3">
      <c r="B426" s="34">
        <v>423</v>
      </c>
      <c r="C426" s="35" t="s">
        <v>12</v>
      </c>
      <c r="D426" s="109" t="s">
        <v>244</v>
      </c>
      <c r="E426" s="109" t="s">
        <v>254</v>
      </c>
      <c r="F426" s="109" t="s">
        <v>255</v>
      </c>
      <c r="G426" s="109" t="s">
        <v>706</v>
      </c>
      <c r="H426" s="109" t="s">
        <v>741</v>
      </c>
      <c r="I426" s="109">
        <v>18.5</v>
      </c>
      <c r="J426" s="32">
        <v>43754</v>
      </c>
    </row>
    <row r="427" spans="2:10" x14ac:dyDescent="0.3">
      <c r="B427" s="34">
        <v>424</v>
      </c>
      <c r="C427" s="35" t="s">
        <v>12</v>
      </c>
      <c r="D427" s="109" t="s">
        <v>244</v>
      </c>
      <c r="E427" s="109" t="s">
        <v>254</v>
      </c>
      <c r="F427" s="109" t="s">
        <v>424</v>
      </c>
      <c r="G427" s="109" t="s">
        <v>709</v>
      </c>
      <c r="H427" s="109" t="s">
        <v>742</v>
      </c>
      <c r="I427" s="109">
        <v>13.4</v>
      </c>
      <c r="J427" s="32">
        <v>43754</v>
      </c>
    </row>
    <row r="428" spans="2:10" x14ac:dyDescent="0.3">
      <c r="B428" s="34">
        <v>425</v>
      </c>
      <c r="C428" s="35" t="s">
        <v>12</v>
      </c>
      <c r="D428" s="109" t="s">
        <v>415</v>
      </c>
      <c r="E428" s="109" t="s">
        <v>446</v>
      </c>
      <c r="F428" s="109" t="s">
        <v>522</v>
      </c>
      <c r="G428" s="109" t="s">
        <v>704</v>
      </c>
      <c r="H428" s="109" t="s">
        <v>743</v>
      </c>
      <c r="I428" s="109">
        <v>22.2</v>
      </c>
      <c r="J428" s="32">
        <v>43754</v>
      </c>
    </row>
    <row r="429" spans="2:10" x14ac:dyDescent="0.3">
      <c r="B429" s="34">
        <v>426</v>
      </c>
      <c r="C429" s="35" t="s">
        <v>12</v>
      </c>
      <c r="D429" s="109" t="s">
        <v>415</v>
      </c>
      <c r="E429" s="109" t="s">
        <v>416</v>
      </c>
      <c r="F429" s="109" t="s">
        <v>417</v>
      </c>
      <c r="G429" s="109" t="s">
        <v>493</v>
      </c>
      <c r="H429" s="109" t="s">
        <v>744</v>
      </c>
      <c r="I429" s="109">
        <v>11.69</v>
      </c>
      <c r="J429" s="32">
        <v>43754</v>
      </c>
    </row>
    <row r="430" spans="2:10" x14ac:dyDescent="0.3">
      <c r="B430" s="34">
        <v>427</v>
      </c>
      <c r="C430" s="35" t="s">
        <v>12</v>
      </c>
      <c r="D430" s="109" t="s">
        <v>415</v>
      </c>
      <c r="E430" s="109" t="s">
        <v>446</v>
      </c>
      <c r="F430" s="109" t="s">
        <v>722</v>
      </c>
      <c r="G430" s="109" t="s">
        <v>723</v>
      </c>
      <c r="H430" s="109" t="s">
        <v>745</v>
      </c>
      <c r="I430" s="109">
        <v>27.1</v>
      </c>
      <c r="J430" s="32">
        <v>43754</v>
      </c>
    </row>
    <row r="431" spans="2:10" x14ac:dyDescent="0.3">
      <c r="B431" s="34">
        <v>428</v>
      </c>
      <c r="C431" s="35" t="s">
        <v>12</v>
      </c>
      <c r="D431" s="109" t="s">
        <v>244</v>
      </c>
      <c r="E431" s="109" t="s">
        <v>249</v>
      </c>
      <c r="F431" s="109" t="s">
        <v>315</v>
      </c>
      <c r="G431" s="109" t="s">
        <v>712</v>
      </c>
      <c r="H431" s="109" t="s">
        <v>746</v>
      </c>
      <c r="I431" s="109">
        <v>38.64</v>
      </c>
      <c r="J431" s="32">
        <v>43754</v>
      </c>
    </row>
    <row r="432" spans="2:10" x14ac:dyDescent="0.3">
      <c r="B432" s="34">
        <v>429</v>
      </c>
      <c r="C432" s="35" t="s">
        <v>12</v>
      </c>
      <c r="D432" s="109" t="s">
        <v>244</v>
      </c>
      <c r="E432" s="109" t="s">
        <v>254</v>
      </c>
      <c r="F432" s="109" t="s">
        <v>424</v>
      </c>
      <c r="G432" s="109" t="s">
        <v>709</v>
      </c>
      <c r="H432" s="109" t="s">
        <v>747</v>
      </c>
      <c r="I432" s="109">
        <v>28.5</v>
      </c>
      <c r="J432" s="32">
        <v>43754</v>
      </c>
    </row>
    <row r="433" spans="2:10" x14ac:dyDescent="0.3">
      <c r="B433" s="34">
        <v>430</v>
      </c>
      <c r="C433" s="35" t="s">
        <v>12</v>
      </c>
      <c r="D433" s="109" t="s">
        <v>244</v>
      </c>
      <c r="E433" s="109" t="s">
        <v>249</v>
      </c>
      <c r="F433" s="109" t="s">
        <v>315</v>
      </c>
      <c r="G433" s="109" t="s">
        <v>712</v>
      </c>
      <c r="H433" s="109" t="s">
        <v>748</v>
      </c>
      <c r="I433" s="109">
        <v>40.79</v>
      </c>
      <c r="J433" s="32">
        <v>43754</v>
      </c>
    </row>
    <row r="434" spans="2:10" x14ac:dyDescent="0.3">
      <c r="B434" s="34">
        <v>431</v>
      </c>
      <c r="C434" s="35" t="s">
        <v>12</v>
      </c>
      <c r="D434" s="109" t="s">
        <v>415</v>
      </c>
      <c r="E434" s="109" t="s">
        <v>446</v>
      </c>
      <c r="F434" s="109" t="s">
        <v>447</v>
      </c>
      <c r="G434" s="109" t="s">
        <v>709</v>
      </c>
      <c r="H434" s="109" t="s">
        <v>749</v>
      </c>
      <c r="I434" s="109">
        <v>28.5</v>
      </c>
      <c r="J434" s="32">
        <v>43754</v>
      </c>
    </row>
    <row r="435" spans="2:10" x14ac:dyDescent="0.3">
      <c r="B435" s="34">
        <v>432</v>
      </c>
      <c r="C435" s="35" t="s">
        <v>12</v>
      </c>
      <c r="D435" s="109" t="s">
        <v>415</v>
      </c>
      <c r="E435" s="109" t="s">
        <v>446</v>
      </c>
      <c r="F435" s="109" t="s">
        <v>522</v>
      </c>
      <c r="G435" s="109" t="s">
        <v>704</v>
      </c>
      <c r="H435" s="109" t="s">
        <v>750</v>
      </c>
      <c r="I435" s="109">
        <v>21.7</v>
      </c>
      <c r="J435" s="32">
        <v>43754</v>
      </c>
    </row>
    <row r="436" spans="2:10" x14ac:dyDescent="0.3">
      <c r="B436" s="34">
        <v>433</v>
      </c>
      <c r="C436" s="35" t="s">
        <v>12</v>
      </c>
      <c r="D436" s="109" t="s">
        <v>415</v>
      </c>
      <c r="E436" s="109" t="s">
        <v>446</v>
      </c>
      <c r="F436" s="109" t="s">
        <v>722</v>
      </c>
      <c r="G436" s="109" t="s">
        <v>723</v>
      </c>
      <c r="H436" s="109" t="s">
        <v>751</v>
      </c>
      <c r="I436" s="109">
        <v>17.399999999999999</v>
      </c>
      <c r="J436" s="32">
        <v>43754</v>
      </c>
    </row>
    <row r="437" spans="2:10" x14ac:dyDescent="0.3">
      <c r="B437" s="34">
        <v>434</v>
      </c>
      <c r="C437" s="35" t="s">
        <v>12</v>
      </c>
      <c r="D437" s="109" t="s">
        <v>244</v>
      </c>
      <c r="E437" s="109" t="s">
        <v>254</v>
      </c>
      <c r="F437" s="109" t="s">
        <v>424</v>
      </c>
      <c r="G437" s="109" t="s">
        <v>709</v>
      </c>
      <c r="H437" s="109" t="s">
        <v>752</v>
      </c>
      <c r="I437" s="109">
        <v>32.200000000000003</v>
      </c>
      <c r="J437" s="32">
        <v>43754</v>
      </c>
    </row>
    <row r="438" spans="2:10" x14ac:dyDescent="0.3">
      <c r="B438" s="34">
        <v>435</v>
      </c>
      <c r="C438" s="35" t="s">
        <v>12</v>
      </c>
      <c r="D438" s="109" t="s">
        <v>415</v>
      </c>
      <c r="E438" s="109" t="s">
        <v>446</v>
      </c>
      <c r="F438" s="109" t="s">
        <v>522</v>
      </c>
      <c r="G438" s="109" t="s">
        <v>704</v>
      </c>
      <c r="H438" s="109" t="s">
        <v>753</v>
      </c>
      <c r="I438" s="109">
        <v>16.3</v>
      </c>
      <c r="J438" s="32">
        <v>43754</v>
      </c>
    </row>
    <row r="439" spans="2:10" x14ac:dyDescent="0.3">
      <c r="B439" s="34">
        <v>436</v>
      </c>
      <c r="C439" s="35" t="s">
        <v>12</v>
      </c>
      <c r="D439" s="109" t="s">
        <v>415</v>
      </c>
      <c r="E439" s="109" t="s">
        <v>446</v>
      </c>
      <c r="F439" s="109" t="s">
        <v>447</v>
      </c>
      <c r="G439" s="109" t="s">
        <v>709</v>
      </c>
      <c r="H439" s="109" t="s">
        <v>754</v>
      </c>
      <c r="I439" s="109">
        <v>31.5</v>
      </c>
      <c r="J439" s="32">
        <v>43754</v>
      </c>
    </row>
    <row r="440" spans="2:10" x14ac:dyDescent="0.3">
      <c r="B440" s="34">
        <v>437</v>
      </c>
      <c r="C440" s="35" t="s">
        <v>12</v>
      </c>
      <c r="D440" s="109" t="s">
        <v>415</v>
      </c>
      <c r="E440" s="109" t="s">
        <v>446</v>
      </c>
      <c r="F440" s="109" t="s">
        <v>722</v>
      </c>
      <c r="G440" s="109" t="s">
        <v>723</v>
      </c>
      <c r="H440" s="109" t="s">
        <v>755</v>
      </c>
      <c r="I440" s="109">
        <v>13.4</v>
      </c>
      <c r="J440" s="32">
        <v>43754</v>
      </c>
    </row>
    <row r="441" spans="2:10" x14ac:dyDescent="0.3">
      <c r="B441" s="34">
        <v>438</v>
      </c>
      <c r="C441" s="35" t="s">
        <v>12</v>
      </c>
      <c r="D441" s="109" t="s">
        <v>415</v>
      </c>
      <c r="E441" s="109" t="s">
        <v>416</v>
      </c>
      <c r="F441" s="109" t="s">
        <v>417</v>
      </c>
      <c r="G441" s="109" t="s">
        <v>493</v>
      </c>
      <c r="H441" s="109" t="s">
        <v>756</v>
      </c>
      <c r="I441" s="109">
        <v>12.78</v>
      </c>
      <c r="J441" s="32">
        <v>43754</v>
      </c>
    </row>
    <row r="442" spans="2:10" x14ac:dyDescent="0.3">
      <c r="B442" s="34">
        <v>439</v>
      </c>
      <c r="C442" s="35" t="s">
        <v>12</v>
      </c>
      <c r="D442" s="109" t="s">
        <v>415</v>
      </c>
      <c r="E442" s="109" t="s">
        <v>446</v>
      </c>
      <c r="F442" s="109" t="s">
        <v>722</v>
      </c>
      <c r="G442" s="109" t="s">
        <v>723</v>
      </c>
      <c r="H442" s="109" t="s">
        <v>757</v>
      </c>
      <c r="I442" s="109">
        <v>14.3</v>
      </c>
      <c r="J442" s="32">
        <v>43754</v>
      </c>
    </row>
    <row r="443" spans="2:10" x14ac:dyDescent="0.3">
      <c r="B443" s="34">
        <v>440</v>
      </c>
      <c r="C443" s="35" t="s">
        <v>12</v>
      </c>
      <c r="D443" s="109" t="s">
        <v>415</v>
      </c>
      <c r="E443" s="109" t="s">
        <v>446</v>
      </c>
      <c r="F443" s="109" t="s">
        <v>447</v>
      </c>
      <c r="G443" s="109" t="s">
        <v>709</v>
      </c>
      <c r="H443" s="109" t="s">
        <v>758</v>
      </c>
      <c r="I443" s="109">
        <v>26.5</v>
      </c>
      <c r="J443" s="32">
        <v>43754</v>
      </c>
    </row>
    <row r="444" spans="2:10" x14ac:dyDescent="0.3">
      <c r="B444" s="34">
        <v>441</v>
      </c>
      <c r="C444" s="35" t="s">
        <v>12</v>
      </c>
      <c r="D444" s="109" t="s">
        <v>415</v>
      </c>
      <c r="E444" s="109" t="s">
        <v>416</v>
      </c>
      <c r="F444" s="109" t="s">
        <v>417</v>
      </c>
      <c r="G444" s="109" t="s">
        <v>493</v>
      </c>
      <c r="H444" s="109" t="s">
        <v>759</v>
      </c>
      <c r="I444" s="109">
        <v>18.02</v>
      </c>
      <c r="J444" s="32">
        <v>43754</v>
      </c>
    </row>
    <row r="445" spans="2:10" x14ac:dyDescent="0.3">
      <c r="B445" s="34">
        <v>442</v>
      </c>
      <c r="C445" s="35" t="s">
        <v>12</v>
      </c>
      <c r="D445" s="109" t="s">
        <v>415</v>
      </c>
      <c r="E445" s="109" t="s">
        <v>446</v>
      </c>
      <c r="F445" s="109" t="s">
        <v>722</v>
      </c>
      <c r="G445" s="109" t="s">
        <v>723</v>
      </c>
      <c r="H445" s="109" t="s">
        <v>760</v>
      </c>
      <c r="I445" s="109">
        <v>22.3</v>
      </c>
      <c r="J445" s="32">
        <v>43754</v>
      </c>
    </row>
    <row r="446" spans="2:10" x14ac:dyDescent="0.3">
      <c r="B446" s="34">
        <v>443</v>
      </c>
      <c r="C446" s="35" t="s">
        <v>12</v>
      </c>
      <c r="D446" s="109" t="s">
        <v>415</v>
      </c>
      <c r="E446" s="109" t="s">
        <v>446</v>
      </c>
      <c r="F446" s="109" t="s">
        <v>447</v>
      </c>
      <c r="G446" s="109" t="s">
        <v>709</v>
      </c>
      <c r="H446" s="109" t="s">
        <v>761</v>
      </c>
      <c r="I446" s="109">
        <v>32.799999999999997</v>
      </c>
      <c r="J446" s="32">
        <v>43754</v>
      </c>
    </row>
    <row r="447" spans="2:10" x14ac:dyDescent="0.3">
      <c r="B447" s="34">
        <v>444</v>
      </c>
      <c r="C447" s="35" t="s">
        <v>12</v>
      </c>
      <c r="D447" s="109" t="s">
        <v>415</v>
      </c>
      <c r="E447" s="109" t="s">
        <v>416</v>
      </c>
      <c r="F447" s="109" t="s">
        <v>417</v>
      </c>
      <c r="G447" s="109" t="s">
        <v>493</v>
      </c>
      <c r="H447" s="109" t="s">
        <v>762</v>
      </c>
      <c r="I447" s="109">
        <v>28.44</v>
      </c>
      <c r="J447" s="32">
        <v>43754</v>
      </c>
    </row>
    <row r="448" spans="2:10" x14ac:dyDescent="0.3">
      <c r="B448" s="34">
        <v>445</v>
      </c>
      <c r="C448" s="35" t="s">
        <v>12</v>
      </c>
      <c r="D448" s="109" t="s">
        <v>415</v>
      </c>
      <c r="E448" s="109" t="s">
        <v>446</v>
      </c>
      <c r="F448" s="109" t="s">
        <v>447</v>
      </c>
      <c r="G448" s="109" t="s">
        <v>709</v>
      </c>
      <c r="H448" s="109" t="s">
        <v>763</v>
      </c>
      <c r="I448" s="109">
        <v>28</v>
      </c>
      <c r="J448" s="32">
        <v>43754</v>
      </c>
    </row>
    <row r="449" spans="2:10" x14ac:dyDescent="0.3">
      <c r="B449" s="34">
        <v>446</v>
      </c>
      <c r="C449" s="35" t="s">
        <v>12</v>
      </c>
      <c r="D449" s="109" t="s">
        <v>415</v>
      </c>
      <c r="E449" s="109" t="s">
        <v>416</v>
      </c>
      <c r="F449" s="109" t="s">
        <v>417</v>
      </c>
      <c r="G449" s="109" t="s">
        <v>493</v>
      </c>
      <c r="H449" s="109" t="s">
        <v>764</v>
      </c>
      <c r="I449" s="109">
        <v>46.57</v>
      </c>
      <c r="J449" s="32">
        <v>43754</v>
      </c>
    </row>
    <row r="450" spans="2:10" x14ac:dyDescent="0.3">
      <c r="B450" s="34">
        <v>447</v>
      </c>
      <c r="C450" s="35" t="s">
        <v>12</v>
      </c>
      <c r="D450" s="109" t="s">
        <v>415</v>
      </c>
      <c r="E450" s="109" t="s">
        <v>416</v>
      </c>
      <c r="F450" s="109" t="s">
        <v>417</v>
      </c>
      <c r="G450" s="109" t="s">
        <v>493</v>
      </c>
      <c r="H450" s="109" t="s">
        <v>765</v>
      </c>
      <c r="I450" s="109">
        <v>17.82</v>
      </c>
      <c r="J450" s="32">
        <v>43754</v>
      </c>
    </row>
    <row r="451" spans="2:10" x14ac:dyDescent="0.3">
      <c r="B451" s="34">
        <v>448</v>
      </c>
      <c r="C451" s="35" t="s">
        <v>12</v>
      </c>
      <c r="D451" s="109" t="s">
        <v>244</v>
      </c>
      <c r="E451" s="109" t="s">
        <v>254</v>
      </c>
      <c r="F451" s="109" t="s">
        <v>255</v>
      </c>
      <c r="G451" s="109" t="s">
        <v>766</v>
      </c>
      <c r="H451" s="109" t="s">
        <v>767</v>
      </c>
      <c r="I451" s="109">
        <v>16</v>
      </c>
      <c r="J451" s="32">
        <v>43759</v>
      </c>
    </row>
    <row r="452" spans="2:10" x14ac:dyDescent="0.3">
      <c r="B452" s="34">
        <v>449</v>
      </c>
      <c r="C452" s="35" t="s">
        <v>12</v>
      </c>
      <c r="D452" s="109" t="s">
        <v>244</v>
      </c>
      <c r="E452" s="109" t="s">
        <v>254</v>
      </c>
      <c r="F452" s="109" t="s">
        <v>255</v>
      </c>
      <c r="G452" s="109" t="s">
        <v>766</v>
      </c>
      <c r="H452" s="109" t="s">
        <v>768</v>
      </c>
      <c r="I452" s="109">
        <v>19</v>
      </c>
      <c r="J452" s="32">
        <v>43759</v>
      </c>
    </row>
    <row r="453" spans="2:10" x14ac:dyDescent="0.3">
      <c r="B453" s="34">
        <v>450</v>
      </c>
      <c r="C453" s="35" t="s">
        <v>12</v>
      </c>
      <c r="D453" s="109" t="s">
        <v>244</v>
      </c>
      <c r="E453" s="109" t="s">
        <v>254</v>
      </c>
      <c r="F453" s="109" t="s">
        <v>255</v>
      </c>
      <c r="G453" s="109" t="s">
        <v>769</v>
      </c>
      <c r="H453" s="109" t="s">
        <v>770</v>
      </c>
      <c r="I453" s="109">
        <v>26.3</v>
      </c>
      <c r="J453" s="32">
        <v>43759</v>
      </c>
    </row>
    <row r="454" spans="2:10" x14ac:dyDescent="0.3">
      <c r="B454" s="34">
        <v>451</v>
      </c>
      <c r="C454" s="35" t="s">
        <v>12</v>
      </c>
      <c r="D454" s="109" t="s">
        <v>244</v>
      </c>
      <c r="E454" s="109" t="s">
        <v>254</v>
      </c>
      <c r="F454" s="109" t="s">
        <v>255</v>
      </c>
      <c r="G454" s="109" t="s">
        <v>766</v>
      </c>
      <c r="H454" s="109" t="s">
        <v>771</v>
      </c>
      <c r="I454" s="109">
        <v>33.299999999999997</v>
      </c>
      <c r="J454" s="32">
        <v>43759</v>
      </c>
    </row>
    <row r="455" spans="2:10" x14ac:dyDescent="0.3">
      <c r="B455" s="34">
        <v>452</v>
      </c>
      <c r="C455" s="35" t="s">
        <v>12</v>
      </c>
      <c r="D455" s="109" t="s">
        <v>244</v>
      </c>
      <c r="E455" s="109" t="s">
        <v>254</v>
      </c>
      <c r="F455" s="109" t="s">
        <v>255</v>
      </c>
      <c r="G455" s="109" t="s">
        <v>766</v>
      </c>
      <c r="H455" s="109" t="s">
        <v>772</v>
      </c>
      <c r="I455" s="109">
        <v>11.4</v>
      </c>
      <c r="J455" s="32">
        <v>43759</v>
      </c>
    </row>
    <row r="456" spans="2:10" x14ac:dyDescent="0.3">
      <c r="B456" s="34">
        <v>453</v>
      </c>
      <c r="C456" s="35" t="s">
        <v>12</v>
      </c>
      <c r="D456" s="109" t="s">
        <v>244</v>
      </c>
      <c r="E456" s="109" t="s">
        <v>254</v>
      </c>
      <c r="F456" s="109" t="s">
        <v>255</v>
      </c>
      <c r="G456" s="109" t="s">
        <v>769</v>
      </c>
      <c r="H456" s="109" t="s">
        <v>773</v>
      </c>
      <c r="I456" s="109">
        <v>19.899999999999999</v>
      </c>
      <c r="J456" s="32">
        <v>43759</v>
      </c>
    </row>
    <row r="457" spans="2:10" x14ac:dyDescent="0.3">
      <c r="B457" s="34">
        <v>454</v>
      </c>
      <c r="C457" s="35" t="s">
        <v>12</v>
      </c>
      <c r="D457" s="109" t="s">
        <v>244</v>
      </c>
      <c r="E457" s="109" t="s">
        <v>254</v>
      </c>
      <c r="F457" s="109" t="s">
        <v>255</v>
      </c>
      <c r="G457" s="109" t="s">
        <v>766</v>
      </c>
      <c r="H457" s="109" t="s">
        <v>774</v>
      </c>
      <c r="I457" s="109">
        <v>21.6</v>
      </c>
      <c r="J457" s="32">
        <v>43759</v>
      </c>
    </row>
    <row r="458" spans="2:10" x14ac:dyDescent="0.3">
      <c r="B458" s="34">
        <v>455</v>
      </c>
      <c r="C458" s="35" t="s">
        <v>12</v>
      </c>
      <c r="D458" s="109" t="s">
        <v>244</v>
      </c>
      <c r="E458" s="109" t="s">
        <v>254</v>
      </c>
      <c r="F458" s="109" t="s">
        <v>255</v>
      </c>
      <c r="G458" s="109" t="s">
        <v>769</v>
      </c>
      <c r="H458" s="109" t="s">
        <v>775</v>
      </c>
      <c r="I458" s="109">
        <v>21.1</v>
      </c>
      <c r="J458" s="32">
        <v>43759</v>
      </c>
    </row>
    <row r="459" spans="2:10" x14ac:dyDescent="0.3">
      <c r="B459" s="34">
        <v>456</v>
      </c>
      <c r="C459" s="35" t="s">
        <v>12</v>
      </c>
      <c r="D459" s="109" t="s">
        <v>244</v>
      </c>
      <c r="E459" s="109" t="s">
        <v>254</v>
      </c>
      <c r="F459" s="109" t="s">
        <v>255</v>
      </c>
      <c r="G459" s="109" t="s">
        <v>766</v>
      </c>
      <c r="H459" s="109" t="s">
        <v>776</v>
      </c>
      <c r="I459" s="109">
        <v>10.199999999999999</v>
      </c>
      <c r="J459" s="32">
        <v>43759</v>
      </c>
    </row>
    <row r="460" spans="2:10" x14ac:dyDescent="0.3">
      <c r="B460" s="34">
        <v>457</v>
      </c>
      <c r="C460" s="35" t="s">
        <v>12</v>
      </c>
      <c r="D460" s="109" t="s">
        <v>244</v>
      </c>
      <c r="E460" s="109" t="s">
        <v>254</v>
      </c>
      <c r="F460" s="109" t="s">
        <v>255</v>
      </c>
      <c r="G460" s="109" t="s">
        <v>769</v>
      </c>
      <c r="H460" s="109" t="s">
        <v>777</v>
      </c>
      <c r="I460" s="109">
        <v>22.7</v>
      </c>
      <c r="J460" s="32">
        <v>43759</v>
      </c>
    </row>
    <row r="461" spans="2:10" x14ac:dyDescent="0.3">
      <c r="B461" s="34">
        <v>458</v>
      </c>
      <c r="C461" s="35" t="s">
        <v>12</v>
      </c>
      <c r="D461" s="109" t="s">
        <v>244</v>
      </c>
      <c r="E461" s="109" t="s">
        <v>254</v>
      </c>
      <c r="F461" s="109" t="s">
        <v>255</v>
      </c>
      <c r="G461" s="109" t="s">
        <v>766</v>
      </c>
      <c r="H461" s="109" t="s">
        <v>778</v>
      </c>
      <c r="I461" s="109">
        <v>26.9</v>
      </c>
      <c r="J461" s="32">
        <v>43759</v>
      </c>
    </row>
    <row r="462" spans="2:10" x14ac:dyDescent="0.3">
      <c r="B462" s="34">
        <v>459</v>
      </c>
      <c r="C462" s="35" t="s">
        <v>12</v>
      </c>
      <c r="D462" s="109" t="s">
        <v>244</v>
      </c>
      <c r="E462" s="109" t="s">
        <v>254</v>
      </c>
      <c r="F462" s="109" t="s">
        <v>255</v>
      </c>
      <c r="G462" s="109" t="s">
        <v>769</v>
      </c>
      <c r="H462" s="109" t="s">
        <v>779</v>
      </c>
      <c r="I462" s="109">
        <v>22</v>
      </c>
      <c r="J462" s="32">
        <v>43759</v>
      </c>
    </row>
    <row r="463" spans="2:10" x14ac:dyDescent="0.3">
      <c r="B463" s="34">
        <v>460</v>
      </c>
      <c r="C463" s="35" t="s">
        <v>12</v>
      </c>
      <c r="D463" s="109" t="s">
        <v>244</v>
      </c>
      <c r="E463" s="109" t="s">
        <v>254</v>
      </c>
      <c r="F463" s="109" t="s">
        <v>255</v>
      </c>
      <c r="G463" s="109" t="s">
        <v>766</v>
      </c>
      <c r="H463" s="109" t="s">
        <v>780</v>
      </c>
      <c r="I463" s="109">
        <v>33.299999999999997</v>
      </c>
      <c r="J463" s="32">
        <v>43759</v>
      </c>
    </row>
    <row r="464" spans="2:10" x14ac:dyDescent="0.3">
      <c r="B464" s="34">
        <v>461</v>
      </c>
      <c r="C464" s="35" t="s">
        <v>12</v>
      </c>
      <c r="D464" s="109" t="s">
        <v>244</v>
      </c>
      <c r="E464" s="109" t="s">
        <v>254</v>
      </c>
      <c r="F464" s="109" t="s">
        <v>255</v>
      </c>
      <c r="G464" s="109" t="s">
        <v>769</v>
      </c>
      <c r="H464" s="109" t="s">
        <v>781</v>
      </c>
      <c r="I464" s="109">
        <v>13.7</v>
      </c>
      <c r="J464" s="32">
        <v>43759</v>
      </c>
    </row>
    <row r="465" spans="2:10" x14ac:dyDescent="0.3">
      <c r="B465" s="34">
        <v>462</v>
      </c>
      <c r="C465" s="35" t="s">
        <v>12</v>
      </c>
      <c r="D465" s="109" t="s">
        <v>288</v>
      </c>
      <c r="E465" s="109" t="s">
        <v>502</v>
      </c>
      <c r="F465" s="109" t="s">
        <v>503</v>
      </c>
      <c r="G465" s="109" t="s">
        <v>782</v>
      </c>
      <c r="H465" s="109" t="s">
        <v>783</v>
      </c>
      <c r="I465" s="109">
        <v>19</v>
      </c>
      <c r="J465" s="32">
        <v>43759</v>
      </c>
    </row>
    <row r="466" spans="2:10" x14ac:dyDescent="0.3">
      <c r="B466" s="34">
        <v>463</v>
      </c>
      <c r="C466" s="35" t="s">
        <v>12</v>
      </c>
      <c r="D466" s="109" t="s">
        <v>288</v>
      </c>
      <c r="E466" s="109" t="s">
        <v>502</v>
      </c>
      <c r="F466" s="109" t="s">
        <v>503</v>
      </c>
      <c r="G466" s="109" t="s">
        <v>782</v>
      </c>
      <c r="H466" s="109" t="s">
        <v>784</v>
      </c>
      <c r="I466" s="109">
        <v>23.6</v>
      </c>
      <c r="J466" s="32">
        <v>43759</v>
      </c>
    </row>
    <row r="467" spans="2:10" x14ac:dyDescent="0.3">
      <c r="B467" s="34">
        <v>464</v>
      </c>
      <c r="C467" s="35" t="s">
        <v>12</v>
      </c>
      <c r="D467" s="109" t="s">
        <v>244</v>
      </c>
      <c r="E467" s="109" t="s">
        <v>254</v>
      </c>
      <c r="F467" s="109" t="s">
        <v>255</v>
      </c>
      <c r="G467" s="109" t="s">
        <v>769</v>
      </c>
      <c r="H467" s="109" t="s">
        <v>785</v>
      </c>
      <c r="I467" s="109">
        <v>17.7</v>
      </c>
      <c r="J467" s="32">
        <v>43759</v>
      </c>
    </row>
    <row r="468" spans="2:10" x14ac:dyDescent="0.3">
      <c r="B468" s="34">
        <v>465</v>
      </c>
      <c r="C468" s="35" t="s">
        <v>12</v>
      </c>
      <c r="D468" s="109" t="s">
        <v>288</v>
      </c>
      <c r="E468" s="109" t="s">
        <v>502</v>
      </c>
      <c r="F468" s="109" t="s">
        <v>503</v>
      </c>
      <c r="G468" s="109" t="s">
        <v>782</v>
      </c>
      <c r="H468" s="109" t="s">
        <v>786</v>
      </c>
      <c r="I468" s="109">
        <v>16.600000000000001</v>
      </c>
      <c r="J468" s="32">
        <v>43759</v>
      </c>
    </row>
    <row r="469" spans="2:10" x14ac:dyDescent="0.3">
      <c r="B469" s="34">
        <v>466</v>
      </c>
      <c r="C469" s="35" t="s">
        <v>12</v>
      </c>
      <c r="D469" s="109" t="s">
        <v>244</v>
      </c>
      <c r="E469" s="109" t="s">
        <v>254</v>
      </c>
      <c r="F469" s="109" t="s">
        <v>255</v>
      </c>
      <c r="G469" s="109" t="s">
        <v>769</v>
      </c>
      <c r="H469" s="109" t="s">
        <v>787</v>
      </c>
      <c r="I469" s="109">
        <v>15.1</v>
      </c>
      <c r="J469" s="32">
        <v>43759</v>
      </c>
    </row>
    <row r="470" spans="2:10" x14ac:dyDescent="0.3">
      <c r="B470" s="34">
        <v>467</v>
      </c>
      <c r="C470" s="35" t="s">
        <v>12</v>
      </c>
      <c r="D470" s="109" t="s">
        <v>288</v>
      </c>
      <c r="E470" s="109" t="s">
        <v>502</v>
      </c>
      <c r="F470" s="109" t="s">
        <v>503</v>
      </c>
      <c r="G470" s="109" t="s">
        <v>782</v>
      </c>
      <c r="H470" s="109" t="s">
        <v>788</v>
      </c>
      <c r="I470" s="109">
        <v>21.3</v>
      </c>
      <c r="J470" s="32">
        <v>43759</v>
      </c>
    </row>
    <row r="471" spans="2:10" x14ac:dyDescent="0.3">
      <c r="B471" s="34">
        <v>468</v>
      </c>
      <c r="C471" s="35" t="s">
        <v>12</v>
      </c>
      <c r="D471" s="109" t="s">
        <v>288</v>
      </c>
      <c r="E471" s="109" t="s">
        <v>502</v>
      </c>
      <c r="F471" s="109" t="s">
        <v>503</v>
      </c>
      <c r="G471" s="109" t="s">
        <v>782</v>
      </c>
      <c r="H471" s="109" t="s">
        <v>789</v>
      </c>
      <c r="I471" s="109">
        <v>17.2</v>
      </c>
      <c r="J471" s="32">
        <v>43759</v>
      </c>
    </row>
    <row r="472" spans="2:10" x14ac:dyDescent="0.3">
      <c r="B472" s="34">
        <v>469</v>
      </c>
      <c r="C472" s="35" t="s">
        <v>12</v>
      </c>
      <c r="D472" s="109" t="s">
        <v>288</v>
      </c>
      <c r="E472" s="109" t="s">
        <v>502</v>
      </c>
      <c r="F472" s="109" t="s">
        <v>503</v>
      </c>
      <c r="G472" s="109" t="s">
        <v>782</v>
      </c>
      <c r="H472" s="109" t="s">
        <v>790</v>
      </c>
      <c r="I472" s="109">
        <v>24.3</v>
      </c>
      <c r="J472" s="32">
        <v>43759</v>
      </c>
    </row>
    <row r="473" spans="2:10" x14ac:dyDescent="0.3">
      <c r="B473" s="34">
        <v>470</v>
      </c>
      <c r="C473" s="35" t="s">
        <v>12</v>
      </c>
      <c r="D473" s="109" t="s">
        <v>288</v>
      </c>
      <c r="E473" s="109" t="s">
        <v>502</v>
      </c>
      <c r="F473" s="109" t="s">
        <v>503</v>
      </c>
      <c r="G473" s="109" t="s">
        <v>782</v>
      </c>
      <c r="H473" s="109" t="s">
        <v>791</v>
      </c>
      <c r="I473" s="109">
        <v>22.3</v>
      </c>
      <c r="J473" s="32">
        <v>43759</v>
      </c>
    </row>
    <row r="474" spans="2:10" x14ac:dyDescent="0.3">
      <c r="B474" s="34">
        <v>471</v>
      </c>
      <c r="C474" s="35" t="s">
        <v>12</v>
      </c>
      <c r="D474" s="109" t="s">
        <v>288</v>
      </c>
      <c r="E474" s="109" t="s">
        <v>502</v>
      </c>
      <c r="F474" s="109" t="s">
        <v>503</v>
      </c>
      <c r="G474" s="109" t="s">
        <v>782</v>
      </c>
      <c r="H474" s="109" t="s">
        <v>792</v>
      </c>
      <c r="I474" s="109">
        <v>13.84</v>
      </c>
      <c r="J474" s="32">
        <v>43759</v>
      </c>
    </row>
    <row r="475" spans="2:10" x14ac:dyDescent="0.3">
      <c r="B475" s="34">
        <v>472</v>
      </c>
      <c r="C475" s="35" t="s">
        <v>12</v>
      </c>
      <c r="D475" s="109" t="s">
        <v>244</v>
      </c>
      <c r="E475" s="109" t="s">
        <v>254</v>
      </c>
      <c r="F475" s="109" t="s">
        <v>255</v>
      </c>
      <c r="G475" s="109" t="s">
        <v>793</v>
      </c>
      <c r="H475" s="109" t="s">
        <v>794</v>
      </c>
      <c r="I475" s="109">
        <v>11.3</v>
      </c>
      <c r="J475" s="32">
        <v>43760</v>
      </c>
    </row>
    <row r="476" spans="2:10" x14ac:dyDescent="0.3">
      <c r="B476" s="34">
        <v>473</v>
      </c>
      <c r="C476" s="35" t="s">
        <v>12</v>
      </c>
      <c r="D476" s="109" t="s">
        <v>244</v>
      </c>
      <c r="E476" s="109" t="s">
        <v>254</v>
      </c>
      <c r="F476" s="109" t="s">
        <v>255</v>
      </c>
      <c r="G476" s="109" t="s">
        <v>795</v>
      </c>
      <c r="H476" s="109" t="s">
        <v>796</v>
      </c>
      <c r="I476" s="109">
        <v>31.8</v>
      </c>
      <c r="J476" s="32">
        <v>43760</v>
      </c>
    </row>
    <row r="477" spans="2:10" x14ac:dyDescent="0.3">
      <c r="B477" s="34">
        <v>474</v>
      </c>
      <c r="C477" s="35" t="s">
        <v>12</v>
      </c>
      <c r="D477" s="109" t="s">
        <v>244</v>
      </c>
      <c r="E477" s="109" t="s">
        <v>254</v>
      </c>
      <c r="F477" s="109" t="s">
        <v>255</v>
      </c>
      <c r="G477" s="109" t="s">
        <v>793</v>
      </c>
      <c r="H477" s="109" t="s">
        <v>797</v>
      </c>
      <c r="I477" s="109">
        <v>15.3</v>
      </c>
      <c r="J477" s="32">
        <v>43760</v>
      </c>
    </row>
    <row r="478" spans="2:10" x14ac:dyDescent="0.3">
      <c r="B478" s="34">
        <v>475</v>
      </c>
      <c r="C478" s="35" t="s">
        <v>12</v>
      </c>
      <c r="D478" s="109" t="s">
        <v>244</v>
      </c>
      <c r="E478" s="109" t="s">
        <v>254</v>
      </c>
      <c r="F478" s="109" t="s">
        <v>255</v>
      </c>
      <c r="G478" s="109" t="s">
        <v>795</v>
      </c>
      <c r="H478" s="109" t="s">
        <v>798</v>
      </c>
      <c r="I478" s="109">
        <v>10.5</v>
      </c>
      <c r="J478" s="32">
        <v>43760</v>
      </c>
    </row>
    <row r="479" spans="2:10" x14ac:dyDescent="0.3">
      <c r="B479" s="34">
        <v>476</v>
      </c>
      <c r="C479" s="35" t="s">
        <v>12</v>
      </c>
      <c r="D479" s="109" t="s">
        <v>244</v>
      </c>
      <c r="E479" s="109" t="s">
        <v>254</v>
      </c>
      <c r="F479" s="109" t="s">
        <v>255</v>
      </c>
      <c r="G479" s="109" t="s">
        <v>795</v>
      </c>
      <c r="H479" s="109" t="s">
        <v>799</v>
      </c>
      <c r="I479" s="109">
        <v>29.7</v>
      </c>
      <c r="J479" s="32">
        <v>43760</v>
      </c>
    </row>
    <row r="480" spans="2:10" x14ac:dyDescent="0.3">
      <c r="B480" s="34">
        <v>477</v>
      </c>
      <c r="C480" s="35" t="s">
        <v>12</v>
      </c>
      <c r="D480" s="109" t="s">
        <v>244</v>
      </c>
      <c r="E480" s="109" t="s">
        <v>254</v>
      </c>
      <c r="F480" s="109" t="s">
        <v>255</v>
      </c>
      <c r="G480" s="109" t="s">
        <v>793</v>
      </c>
      <c r="H480" s="109" t="s">
        <v>800</v>
      </c>
      <c r="I480" s="109">
        <v>10.7</v>
      </c>
      <c r="J480" s="32">
        <v>43760</v>
      </c>
    </row>
    <row r="481" spans="2:10" x14ac:dyDescent="0.3">
      <c r="B481" s="34">
        <v>478</v>
      </c>
      <c r="C481" s="35" t="s">
        <v>12</v>
      </c>
      <c r="D481" s="109" t="s">
        <v>244</v>
      </c>
      <c r="E481" s="109" t="s">
        <v>254</v>
      </c>
      <c r="F481" s="109" t="s">
        <v>255</v>
      </c>
      <c r="G481" s="109" t="s">
        <v>793</v>
      </c>
      <c r="H481" s="109" t="s">
        <v>801</v>
      </c>
      <c r="I481" s="109">
        <v>5.5</v>
      </c>
      <c r="J481" s="32">
        <v>43760</v>
      </c>
    </row>
    <row r="482" spans="2:10" x14ac:dyDescent="0.3">
      <c r="B482" s="34">
        <v>479</v>
      </c>
      <c r="C482" s="35" t="s">
        <v>12</v>
      </c>
      <c r="D482" s="109" t="s">
        <v>244</v>
      </c>
      <c r="E482" s="109" t="s">
        <v>254</v>
      </c>
      <c r="F482" s="109" t="s">
        <v>255</v>
      </c>
      <c r="G482" s="109" t="s">
        <v>795</v>
      </c>
      <c r="H482" s="109" t="s">
        <v>802</v>
      </c>
      <c r="I482" s="109">
        <v>25</v>
      </c>
      <c r="J482" s="32">
        <v>43760</v>
      </c>
    </row>
    <row r="483" spans="2:10" x14ac:dyDescent="0.3">
      <c r="B483" s="34">
        <v>480</v>
      </c>
      <c r="C483" s="35" t="s">
        <v>12</v>
      </c>
      <c r="D483" s="109" t="s">
        <v>244</v>
      </c>
      <c r="E483" s="109" t="s">
        <v>254</v>
      </c>
      <c r="F483" s="109" t="s">
        <v>255</v>
      </c>
      <c r="G483" s="109" t="s">
        <v>793</v>
      </c>
      <c r="H483" s="109" t="s">
        <v>803</v>
      </c>
      <c r="I483" s="109">
        <v>10.199999999999999</v>
      </c>
      <c r="J483" s="32">
        <v>43760</v>
      </c>
    </row>
    <row r="484" spans="2:10" x14ac:dyDescent="0.3">
      <c r="B484" s="34">
        <v>481</v>
      </c>
      <c r="C484" s="35" t="s">
        <v>12</v>
      </c>
      <c r="D484" s="109" t="s">
        <v>244</v>
      </c>
      <c r="E484" s="109" t="s">
        <v>254</v>
      </c>
      <c r="F484" s="109" t="s">
        <v>255</v>
      </c>
      <c r="G484" s="109" t="s">
        <v>795</v>
      </c>
      <c r="H484" s="109" t="s">
        <v>804</v>
      </c>
      <c r="I484" s="109">
        <v>37.700000000000003</v>
      </c>
      <c r="J484" s="32">
        <v>43760</v>
      </c>
    </row>
    <row r="485" spans="2:10" x14ac:dyDescent="0.3">
      <c r="B485" s="34">
        <v>482</v>
      </c>
      <c r="C485" s="35" t="s">
        <v>12</v>
      </c>
      <c r="D485" s="109" t="s">
        <v>244</v>
      </c>
      <c r="E485" s="109" t="s">
        <v>254</v>
      </c>
      <c r="F485" s="109" t="s">
        <v>255</v>
      </c>
      <c r="G485" s="109" t="s">
        <v>795</v>
      </c>
      <c r="H485" s="109" t="s">
        <v>805</v>
      </c>
      <c r="I485" s="109">
        <v>25.1</v>
      </c>
      <c r="J485" s="32">
        <v>43760</v>
      </c>
    </row>
    <row r="486" spans="2:10" x14ac:dyDescent="0.3">
      <c r="B486" s="34">
        <v>483</v>
      </c>
      <c r="C486" s="35" t="s">
        <v>12</v>
      </c>
      <c r="D486" s="109" t="s">
        <v>244</v>
      </c>
      <c r="E486" s="109" t="s">
        <v>254</v>
      </c>
      <c r="F486" s="109" t="s">
        <v>255</v>
      </c>
      <c r="G486" s="109" t="s">
        <v>793</v>
      </c>
      <c r="H486" s="109" t="s">
        <v>806</v>
      </c>
      <c r="I486" s="109">
        <v>10.7</v>
      </c>
      <c r="J486" s="32">
        <v>43760</v>
      </c>
    </row>
    <row r="487" spans="2:10" x14ac:dyDescent="0.3">
      <c r="B487" s="34">
        <v>484</v>
      </c>
      <c r="C487" s="35" t="s">
        <v>12</v>
      </c>
      <c r="D487" s="109" t="s">
        <v>244</v>
      </c>
      <c r="E487" s="109" t="s">
        <v>254</v>
      </c>
      <c r="F487" s="109" t="s">
        <v>255</v>
      </c>
      <c r="G487" s="109" t="s">
        <v>795</v>
      </c>
      <c r="H487" s="109" t="s">
        <v>807</v>
      </c>
      <c r="I487" s="109">
        <v>22.55</v>
      </c>
      <c r="J487" s="32">
        <v>43760</v>
      </c>
    </row>
    <row r="488" spans="2:10" x14ac:dyDescent="0.3">
      <c r="B488" s="34">
        <v>485</v>
      </c>
      <c r="C488" s="35" t="s">
        <v>12</v>
      </c>
      <c r="D488" s="109" t="s">
        <v>288</v>
      </c>
      <c r="E488" s="109" t="s">
        <v>502</v>
      </c>
      <c r="F488" s="109" t="s">
        <v>503</v>
      </c>
      <c r="G488" s="109" t="s">
        <v>504</v>
      </c>
      <c r="H488" s="109" t="s">
        <v>512</v>
      </c>
      <c r="I488" s="109">
        <v>19</v>
      </c>
      <c r="J488" s="32">
        <v>43760</v>
      </c>
    </row>
    <row r="489" spans="2:10" x14ac:dyDescent="0.3">
      <c r="B489" s="34">
        <v>486</v>
      </c>
      <c r="C489" s="35" t="s">
        <v>12</v>
      </c>
      <c r="D489" s="109" t="s">
        <v>244</v>
      </c>
      <c r="E489" s="109" t="s">
        <v>254</v>
      </c>
      <c r="F489" s="109" t="s">
        <v>255</v>
      </c>
      <c r="G489" s="109" t="s">
        <v>795</v>
      </c>
      <c r="H489" s="109" t="s">
        <v>808</v>
      </c>
      <c r="I489" s="109">
        <v>18.7</v>
      </c>
      <c r="J489" s="32">
        <v>43760</v>
      </c>
    </row>
    <row r="490" spans="2:10" x14ac:dyDescent="0.3">
      <c r="B490" s="34">
        <v>487</v>
      </c>
      <c r="C490" s="35" t="s">
        <v>12</v>
      </c>
      <c r="D490" s="109" t="s">
        <v>244</v>
      </c>
      <c r="E490" s="109" t="s">
        <v>254</v>
      </c>
      <c r="F490" s="109" t="s">
        <v>255</v>
      </c>
      <c r="G490" s="109" t="s">
        <v>793</v>
      </c>
      <c r="H490" s="109" t="s">
        <v>809</v>
      </c>
      <c r="I490" s="109">
        <v>21.5</v>
      </c>
      <c r="J490" s="32">
        <v>43760</v>
      </c>
    </row>
    <row r="491" spans="2:10" x14ac:dyDescent="0.3">
      <c r="B491" s="34">
        <v>488</v>
      </c>
      <c r="C491" s="35" t="s">
        <v>12</v>
      </c>
      <c r="D491" s="109" t="s">
        <v>288</v>
      </c>
      <c r="E491" s="109" t="s">
        <v>502</v>
      </c>
      <c r="F491" s="109" t="s">
        <v>503</v>
      </c>
      <c r="G491" s="109" t="s">
        <v>504</v>
      </c>
      <c r="H491" s="109" t="s">
        <v>810</v>
      </c>
      <c r="I491" s="109">
        <v>16.899999999999999</v>
      </c>
      <c r="J491" s="32">
        <v>43760</v>
      </c>
    </row>
    <row r="492" spans="2:10" x14ac:dyDescent="0.3">
      <c r="B492" s="34">
        <v>489</v>
      </c>
      <c r="C492" s="35" t="s">
        <v>12</v>
      </c>
      <c r="D492" s="109" t="s">
        <v>288</v>
      </c>
      <c r="E492" s="109" t="s">
        <v>502</v>
      </c>
      <c r="F492" s="109" t="s">
        <v>503</v>
      </c>
      <c r="G492" s="109" t="s">
        <v>504</v>
      </c>
      <c r="H492" s="109" t="s">
        <v>811</v>
      </c>
      <c r="I492" s="109">
        <v>24.28</v>
      </c>
      <c r="J492" s="32">
        <v>43760</v>
      </c>
    </row>
    <row r="493" spans="2:10" x14ac:dyDescent="0.3">
      <c r="B493" s="34">
        <v>490</v>
      </c>
      <c r="C493" s="35" t="s">
        <v>12</v>
      </c>
      <c r="D493" s="109" t="s">
        <v>288</v>
      </c>
      <c r="E493" s="109" t="s">
        <v>502</v>
      </c>
      <c r="F493" s="109" t="s">
        <v>503</v>
      </c>
      <c r="G493" s="109" t="s">
        <v>504</v>
      </c>
      <c r="H493" s="109" t="s">
        <v>812</v>
      </c>
      <c r="I493" s="109">
        <v>20.6</v>
      </c>
      <c r="J493" s="32">
        <v>43760</v>
      </c>
    </row>
    <row r="494" spans="2:10" x14ac:dyDescent="0.3">
      <c r="B494" s="34">
        <v>491</v>
      </c>
      <c r="C494" s="35" t="s">
        <v>12</v>
      </c>
      <c r="D494" s="109" t="s">
        <v>288</v>
      </c>
      <c r="E494" s="109" t="s">
        <v>502</v>
      </c>
      <c r="F494" s="109" t="s">
        <v>503</v>
      </c>
      <c r="G494" s="109" t="s">
        <v>504</v>
      </c>
      <c r="H494" s="109" t="s">
        <v>813</v>
      </c>
      <c r="I494" s="109">
        <v>16.399999999999999</v>
      </c>
      <c r="J494" s="32">
        <v>43760</v>
      </c>
    </row>
    <row r="495" spans="2:10" x14ac:dyDescent="0.3">
      <c r="B495" s="34">
        <v>492</v>
      </c>
      <c r="C495" s="35" t="s">
        <v>12</v>
      </c>
      <c r="D495" s="109" t="s">
        <v>244</v>
      </c>
      <c r="E495" s="109" t="s">
        <v>254</v>
      </c>
      <c r="F495" s="109" t="s">
        <v>255</v>
      </c>
      <c r="G495" s="109" t="s">
        <v>793</v>
      </c>
      <c r="H495" s="109" t="s">
        <v>814</v>
      </c>
      <c r="I495" s="109">
        <v>9.6</v>
      </c>
      <c r="J495" s="32">
        <v>43760</v>
      </c>
    </row>
    <row r="496" spans="2:10" x14ac:dyDescent="0.3">
      <c r="B496" s="34">
        <v>493</v>
      </c>
      <c r="C496" s="35" t="s">
        <v>12</v>
      </c>
      <c r="D496" s="109" t="s">
        <v>288</v>
      </c>
      <c r="E496" s="109" t="s">
        <v>502</v>
      </c>
      <c r="F496" s="109" t="s">
        <v>503</v>
      </c>
      <c r="G496" s="109" t="s">
        <v>504</v>
      </c>
      <c r="H496" s="109" t="s">
        <v>815</v>
      </c>
      <c r="I496" s="109">
        <v>12.4</v>
      </c>
      <c r="J496" s="32">
        <v>43760</v>
      </c>
    </row>
    <row r="497" spans="2:10" x14ac:dyDescent="0.3">
      <c r="B497" s="34">
        <v>494</v>
      </c>
      <c r="C497" s="35" t="s">
        <v>12</v>
      </c>
      <c r="D497" s="109" t="s">
        <v>288</v>
      </c>
      <c r="E497" s="109" t="s">
        <v>502</v>
      </c>
      <c r="F497" s="109" t="s">
        <v>503</v>
      </c>
      <c r="G497" s="109" t="s">
        <v>504</v>
      </c>
      <c r="H497" s="109" t="s">
        <v>816</v>
      </c>
      <c r="I497" s="109">
        <v>17.5</v>
      </c>
      <c r="J497" s="32">
        <v>43760</v>
      </c>
    </row>
    <row r="498" spans="2:10" x14ac:dyDescent="0.3">
      <c r="B498" s="34">
        <v>495</v>
      </c>
      <c r="C498" s="35" t="s">
        <v>12</v>
      </c>
      <c r="D498" s="109" t="s">
        <v>288</v>
      </c>
      <c r="E498" s="109" t="s">
        <v>502</v>
      </c>
      <c r="F498" s="109" t="s">
        <v>503</v>
      </c>
      <c r="G498" s="109" t="s">
        <v>504</v>
      </c>
      <c r="H498" s="109" t="s">
        <v>817</v>
      </c>
      <c r="I498" s="109">
        <v>24.9</v>
      </c>
      <c r="J498" s="32">
        <v>43760</v>
      </c>
    </row>
    <row r="499" spans="2:10" x14ac:dyDescent="0.3">
      <c r="B499" s="34">
        <v>496</v>
      </c>
      <c r="C499" s="35" t="s">
        <v>12</v>
      </c>
      <c r="D499" s="109" t="s">
        <v>288</v>
      </c>
      <c r="E499" s="109" t="s">
        <v>502</v>
      </c>
      <c r="F499" s="109" t="s">
        <v>503</v>
      </c>
      <c r="G499" s="109" t="s">
        <v>818</v>
      </c>
      <c r="H499" s="109" t="s">
        <v>819</v>
      </c>
      <c r="I499" s="109">
        <v>25.6</v>
      </c>
      <c r="J499" s="32">
        <v>43761</v>
      </c>
    </row>
    <row r="500" spans="2:10" x14ac:dyDescent="0.3">
      <c r="B500" s="34">
        <v>497</v>
      </c>
      <c r="C500" s="35" t="s">
        <v>12</v>
      </c>
      <c r="D500" s="109" t="s">
        <v>288</v>
      </c>
      <c r="E500" s="109" t="s">
        <v>502</v>
      </c>
      <c r="F500" s="109" t="s">
        <v>503</v>
      </c>
      <c r="G500" s="109" t="s">
        <v>818</v>
      </c>
      <c r="H500" s="109" t="s">
        <v>820</v>
      </c>
      <c r="I500" s="109">
        <v>26.2</v>
      </c>
      <c r="J500" s="32">
        <v>43761</v>
      </c>
    </row>
    <row r="501" spans="2:10" x14ac:dyDescent="0.3">
      <c r="B501" s="34">
        <v>498</v>
      </c>
      <c r="C501" s="35" t="s">
        <v>12</v>
      </c>
      <c r="D501" s="109" t="s">
        <v>288</v>
      </c>
      <c r="E501" s="109" t="s">
        <v>502</v>
      </c>
      <c r="F501" s="109" t="s">
        <v>503</v>
      </c>
      <c r="G501" s="109" t="s">
        <v>818</v>
      </c>
      <c r="H501" s="109" t="s">
        <v>821</v>
      </c>
      <c r="I501" s="109">
        <v>29.4</v>
      </c>
      <c r="J501" s="32">
        <v>43761</v>
      </c>
    </row>
    <row r="502" spans="2:10" x14ac:dyDescent="0.3">
      <c r="B502" s="34">
        <v>499</v>
      </c>
      <c r="C502" s="35" t="s">
        <v>12</v>
      </c>
      <c r="D502" s="109" t="s">
        <v>288</v>
      </c>
      <c r="E502" s="109" t="s">
        <v>502</v>
      </c>
      <c r="F502" s="109" t="s">
        <v>503</v>
      </c>
      <c r="G502" s="109" t="s">
        <v>818</v>
      </c>
      <c r="H502" s="109" t="s">
        <v>822</v>
      </c>
      <c r="I502" s="109">
        <v>18.5</v>
      </c>
      <c r="J502" s="32">
        <v>43761</v>
      </c>
    </row>
    <row r="503" spans="2:10" x14ac:dyDescent="0.3">
      <c r="B503" s="34">
        <v>500</v>
      </c>
      <c r="C503" s="35" t="s">
        <v>12</v>
      </c>
      <c r="D503" s="109" t="s">
        <v>288</v>
      </c>
      <c r="E503" s="109" t="s">
        <v>502</v>
      </c>
      <c r="F503" s="109" t="s">
        <v>503</v>
      </c>
      <c r="G503" s="109" t="s">
        <v>818</v>
      </c>
      <c r="H503" s="109" t="s">
        <v>823</v>
      </c>
      <c r="I503" s="109">
        <v>12.7</v>
      </c>
      <c r="J503" s="32">
        <v>43761</v>
      </c>
    </row>
    <row r="504" spans="2:10" x14ac:dyDescent="0.3">
      <c r="B504" s="34">
        <v>501</v>
      </c>
      <c r="C504" s="35" t="s">
        <v>12</v>
      </c>
      <c r="D504" s="109" t="s">
        <v>288</v>
      </c>
      <c r="E504" s="109" t="s">
        <v>502</v>
      </c>
      <c r="F504" s="109" t="s">
        <v>503</v>
      </c>
      <c r="G504" s="109" t="s">
        <v>818</v>
      </c>
      <c r="H504" s="109" t="s">
        <v>824</v>
      </c>
      <c r="I504" s="109">
        <v>28.3</v>
      </c>
      <c r="J504" s="32">
        <v>43761</v>
      </c>
    </row>
    <row r="505" spans="2:10" x14ac:dyDescent="0.3">
      <c r="B505" s="34">
        <v>502</v>
      </c>
      <c r="C505" s="35" t="s">
        <v>12</v>
      </c>
      <c r="D505" s="109" t="s">
        <v>288</v>
      </c>
      <c r="E505" s="109" t="s">
        <v>502</v>
      </c>
      <c r="F505" s="109" t="s">
        <v>503</v>
      </c>
      <c r="G505" s="109" t="s">
        <v>818</v>
      </c>
      <c r="H505" s="109" t="s">
        <v>825</v>
      </c>
      <c r="I505" s="109">
        <v>6.3</v>
      </c>
      <c r="J505" s="32">
        <v>43761</v>
      </c>
    </row>
    <row r="506" spans="2:10" x14ac:dyDescent="0.3">
      <c r="B506" s="34">
        <v>503</v>
      </c>
      <c r="C506" s="35" t="s">
        <v>12</v>
      </c>
      <c r="D506" s="109" t="s">
        <v>288</v>
      </c>
      <c r="E506" s="109" t="s">
        <v>502</v>
      </c>
      <c r="F506" s="109" t="s">
        <v>503</v>
      </c>
      <c r="G506" s="109" t="s">
        <v>818</v>
      </c>
      <c r="H506" s="109" t="s">
        <v>826</v>
      </c>
      <c r="I506" s="109">
        <v>19.2</v>
      </c>
      <c r="J506" s="32">
        <v>43761</v>
      </c>
    </row>
  </sheetData>
  <conditionalFormatting sqref="C4:C506">
    <cfRule type="expression" dxfId="2" priority="4">
      <formula>AND(#REF!="",COUNTA($C4:$AS4)&lt;&gt;0)</formula>
    </cfRule>
  </conditionalFormatting>
  <conditionalFormatting sqref="G4:G82">
    <cfRule type="expression" dxfId="1" priority="2">
      <formula>AND(#REF!="",COUNTA($C4:$AS4)&lt;&gt;0)</formula>
    </cfRule>
  </conditionalFormatting>
  <conditionalFormatting sqref="D4:F82 D83:G152 H4:H43 H45 H47:H60 H62:H152">
    <cfRule type="expression" dxfId="0" priority="6">
      <formula>AND($B4="",COUNTA($C4:$AS4)&lt;&gt;0)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8DF4-B048-40B2-BD52-CD6C6C3E7D90}">
  <dimension ref="B1:F16"/>
  <sheetViews>
    <sheetView showGridLines="0" topLeftCell="A10" zoomScale="80" zoomScaleNormal="80" workbookViewId="0">
      <selection activeCell="F28" sqref="F28"/>
    </sheetView>
  </sheetViews>
  <sheetFormatPr baseColWidth="10" defaultRowHeight="14.4" x14ac:dyDescent="0.3"/>
  <cols>
    <col min="1" max="1" width="7" customWidth="1"/>
    <col min="3" max="3" width="48" customWidth="1"/>
    <col min="6" max="6" width="64.44140625" customWidth="1"/>
  </cols>
  <sheetData>
    <row r="1" spans="2:6" ht="15" thickBot="1" x14ac:dyDescent="0.35"/>
    <row r="2" spans="2:6" ht="27" x14ac:dyDescent="0.3">
      <c r="B2" s="11" t="s">
        <v>27</v>
      </c>
      <c r="C2" s="12" t="s">
        <v>28</v>
      </c>
      <c r="D2" s="13"/>
      <c r="E2" s="14"/>
      <c r="F2" s="15"/>
    </row>
    <row r="3" spans="2:6" x14ac:dyDescent="0.3">
      <c r="B3" s="16" t="s">
        <v>29</v>
      </c>
      <c r="C3" s="26" t="s">
        <v>30</v>
      </c>
      <c r="D3" s="26" t="s">
        <v>31</v>
      </c>
      <c r="E3" s="26" t="s">
        <v>32</v>
      </c>
      <c r="F3" s="17" t="s">
        <v>33</v>
      </c>
    </row>
    <row r="4" spans="2:6" ht="15" x14ac:dyDescent="0.3">
      <c r="B4" s="18" t="s">
        <v>34</v>
      </c>
      <c r="C4" s="27" t="s">
        <v>35</v>
      </c>
      <c r="D4" s="19">
        <v>0</v>
      </c>
      <c r="E4" s="28" t="s">
        <v>36</v>
      </c>
      <c r="F4" s="20" t="s">
        <v>827</v>
      </c>
    </row>
    <row r="5" spans="2:6" ht="15" x14ac:dyDescent="0.3">
      <c r="B5" s="18" t="s">
        <v>37</v>
      </c>
      <c r="C5" s="27" t="s">
        <v>38</v>
      </c>
      <c r="D5" s="19">
        <v>0</v>
      </c>
      <c r="E5" s="28" t="s">
        <v>36</v>
      </c>
      <c r="F5" s="20" t="s">
        <v>827</v>
      </c>
    </row>
    <row r="6" spans="2:6" ht="15" x14ac:dyDescent="0.3">
      <c r="B6" s="18" t="s">
        <v>39</v>
      </c>
      <c r="C6" s="27" t="s">
        <v>40</v>
      </c>
      <c r="D6" s="19">
        <v>0.9</v>
      </c>
      <c r="E6" s="28" t="s">
        <v>36</v>
      </c>
      <c r="F6" s="20" t="s">
        <v>827</v>
      </c>
    </row>
    <row r="7" spans="2:6" ht="15" x14ac:dyDescent="0.3">
      <c r="B7" s="18" t="s">
        <v>41</v>
      </c>
      <c r="C7" s="27" t="s">
        <v>42</v>
      </c>
      <c r="D7" s="19">
        <v>0.9</v>
      </c>
      <c r="E7" s="28" t="s">
        <v>36</v>
      </c>
      <c r="F7" s="20" t="s">
        <v>827</v>
      </c>
    </row>
    <row r="8" spans="2:6" ht="15" x14ac:dyDescent="0.3">
      <c r="B8" s="18" t="s">
        <v>43</v>
      </c>
      <c r="C8" s="27" t="s">
        <v>44</v>
      </c>
      <c r="D8" s="19">
        <v>0.9</v>
      </c>
      <c r="E8" s="28" t="s">
        <v>36</v>
      </c>
      <c r="F8" s="20" t="s">
        <v>827</v>
      </c>
    </row>
    <row r="9" spans="2:6" ht="15" x14ac:dyDescent="0.3">
      <c r="B9" s="18" t="s">
        <v>45</v>
      </c>
      <c r="C9" s="27" t="s">
        <v>46</v>
      </c>
      <c r="D9" s="19">
        <v>0.9</v>
      </c>
      <c r="E9" s="28" t="s">
        <v>36</v>
      </c>
      <c r="F9" s="20" t="s">
        <v>827</v>
      </c>
    </row>
    <row r="10" spans="2:6" ht="15" x14ac:dyDescent="0.3">
      <c r="B10" s="18" t="s">
        <v>47</v>
      </c>
      <c r="C10" s="27" t="s">
        <v>48</v>
      </c>
      <c r="D10" s="19">
        <v>0.9</v>
      </c>
      <c r="E10" s="28" t="s">
        <v>36</v>
      </c>
      <c r="F10" s="20" t="s">
        <v>827</v>
      </c>
    </row>
    <row r="11" spans="2:6" ht="15" x14ac:dyDescent="0.3">
      <c r="B11" s="18" t="s">
        <v>49</v>
      </c>
      <c r="C11" s="27" t="s">
        <v>50</v>
      </c>
      <c r="D11" s="19">
        <v>0.9</v>
      </c>
      <c r="E11" s="28" t="s">
        <v>36</v>
      </c>
      <c r="F11" s="20" t="s">
        <v>827</v>
      </c>
    </row>
    <row r="12" spans="2:6" ht="15" x14ac:dyDescent="0.3">
      <c r="B12" s="18" t="s">
        <v>51</v>
      </c>
      <c r="C12" s="27" t="s">
        <v>52</v>
      </c>
      <c r="D12" s="19">
        <v>0.9</v>
      </c>
      <c r="E12" s="28" t="s">
        <v>36</v>
      </c>
      <c r="F12" s="20" t="s">
        <v>827</v>
      </c>
    </row>
    <row r="13" spans="2:6" ht="15" x14ac:dyDescent="0.3">
      <c r="B13" s="18" t="s">
        <v>53</v>
      </c>
      <c r="C13" s="27" t="s">
        <v>54</v>
      </c>
      <c r="D13" s="19">
        <v>0.9</v>
      </c>
      <c r="E13" s="28" t="s">
        <v>36</v>
      </c>
      <c r="F13" s="20" t="s">
        <v>827</v>
      </c>
    </row>
    <row r="14" spans="2:6" ht="15" x14ac:dyDescent="0.3">
      <c r="B14" s="18" t="s">
        <v>55</v>
      </c>
      <c r="C14" s="27" t="s">
        <v>56</v>
      </c>
      <c r="D14" s="19">
        <v>0.9</v>
      </c>
      <c r="E14" s="28" t="s">
        <v>36</v>
      </c>
      <c r="F14" s="20" t="s">
        <v>827</v>
      </c>
    </row>
    <row r="15" spans="2:6" ht="15" x14ac:dyDescent="0.3">
      <c r="B15" s="18" t="s">
        <v>57</v>
      </c>
      <c r="C15" s="27" t="s">
        <v>58</v>
      </c>
      <c r="D15" s="19">
        <v>0.9</v>
      </c>
      <c r="E15" s="28" t="s">
        <v>36</v>
      </c>
      <c r="F15" s="20" t="s">
        <v>827</v>
      </c>
    </row>
    <row r="16" spans="2:6" ht="15" thickBot="1" x14ac:dyDescent="0.35">
      <c r="B16" s="21"/>
      <c r="C16" s="22"/>
      <c r="D16" s="23"/>
      <c r="E16" s="24"/>
      <c r="F16" s="25"/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D4EF-9909-495A-A22B-ECBFF94EA0E4}">
  <dimension ref="B1:S52"/>
  <sheetViews>
    <sheetView showGridLines="0" topLeftCell="A25" zoomScale="80" zoomScaleNormal="80" workbookViewId="0">
      <selection activeCell="D7" sqref="D7"/>
    </sheetView>
  </sheetViews>
  <sheetFormatPr baseColWidth="10" defaultRowHeight="14.4" x14ac:dyDescent="0.3"/>
  <cols>
    <col min="1" max="1" width="11.5546875" style="28"/>
    <col min="2" max="2" width="18.33203125" style="28" customWidth="1"/>
    <col min="3" max="3" width="111.109375" style="28" bestFit="1" customWidth="1"/>
    <col min="4" max="4" width="18.109375" style="28" customWidth="1"/>
    <col min="5" max="5" width="14" style="28" customWidth="1"/>
    <col min="6" max="6" width="69.44140625" style="28" bestFit="1" customWidth="1"/>
    <col min="7" max="7" width="27.88671875" style="28" customWidth="1"/>
    <col min="8" max="8" width="26.5546875" style="28" customWidth="1"/>
    <col min="9" max="9" width="20.6640625" style="28" customWidth="1"/>
    <col min="10" max="10" width="18.44140625" style="28" customWidth="1"/>
    <col min="11" max="11" width="25.33203125" style="28" customWidth="1"/>
    <col min="12" max="16384" width="11.5546875" style="28"/>
  </cols>
  <sheetData>
    <row r="1" spans="2:19" ht="15" thickBot="1" x14ac:dyDescent="0.35"/>
    <row r="2" spans="2:19" ht="22.8" customHeight="1" x14ac:dyDescent="0.3">
      <c r="B2" s="36" t="s">
        <v>59</v>
      </c>
      <c r="C2" s="12" t="s">
        <v>60</v>
      </c>
      <c r="D2" s="14"/>
      <c r="E2" s="14"/>
      <c r="F2" s="15"/>
    </row>
    <row r="3" spans="2:19" x14ac:dyDescent="0.3">
      <c r="B3" s="16" t="s">
        <v>29</v>
      </c>
      <c r="C3" s="26" t="s">
        <v>30</v>
      </c>
      <c r="D3" s="26" t="s">
        <v>31</v>
      </c>
      <c r="E3" s="26" t="s">
        <v>32</v>
      </c>
      <c r="F3" s="17" t="s">
        <v>33</v>
      </c>
      <c r="I3" s="37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2:19" ht="17.399999999999999" customHeight="1" x14ac:dyDescent="0.3">
      <c r="B4" s="39" t="s">
        <v>61</v>
      </c>
      <c r="C4" s="27" t="s">
        <v>62</v>
      </c>
      <c r="D4" s="40">
        <v>10.634533052039378</v>
      </c>
      <c r="E4" s="28" t="s">
        <v>63</v>
      </c>
      <c r="F4" s="41" t="s">
        <v>64</v>
      </c>
    </row>
    <row r="5" spans="2:19" ht="17.399999999999999" customHeight="1" x14ac:dyDescent="0.3">
      <c r="B5" s="39" t="s">
        <v>65</v>
      </c>
      <c r="C5" s="27" t="s">
        <v>66</v>
      </c>
      <c r="D5" s="40">
        <v>0</v>
      </c>
      <c r="E5" s="28" t="s">
        <v>67</v>
      </c>
      <c r="F5" s="20" t="s">
        <v>150</v>
      </c>
    </row>
    <row r="6" spans="2:19" ht="17.399999999999999" customHeight="1" x14ac:dyDescent="0.3">
      <c r="B6" s="39" t="s">
        <v>68</v>
      </c>
      <c r="C6" s="27" t="s">
        <v>69</v>
      </c>
      <c r="D6" s="40">
        <v>0</v>
      </c>
      <c r="E6" s="28" t="s">
        <v>67</v>
      </c>
      <c r="F6" s="20" t="s">
        <v>150</v>
      </c>
    </row>
    <row r="7" spans="2:19" ht="17.399999999999999" customHeight="1" x14ac:dyDescent="0.3">
      <c r="B7" s="39" t="s">
        <v>70</v>
      </c>
      <c r="C7" s="27" t="s">
        <v>71</v>
      </c>
      <c r="D7" s="40">
        <v>3.0407830520393802</v>
      </c>
      <c r="E7" s="28" t="s">
        <v>67</v>
      </c>
      <c r="F7" s="20" t="s">
        <v>150</v>
      </c>
    </row>
    <row r="8" spans="2:19" ht="17.399999999999999" customHeight="1" x14ac:dyDescent="0.3">
      <c r="B8" s="39" t="s">
        <v>72</v>
      </c>
      <c r="C8" s="27" t="s">
        <v>73</v>
      </c>
      <c r="D8" s="40">
        <v>3.0407830520393802</v>
      </c>
      <c r="E8" s="28" t="s">
        <v>67</v>
      </c>
      <c r="F8" s="20" t="s">
        <v>150</v>
      </c>
    </row>
    <row r="9" spans="2:19" ht="17.399999999999999" customHeight="1" x14ac:dyDescent="0.3">
      <c r="B9" s="39" t="s">
        <v>74</v>
      </c>
      <c r="C9" s="27" t="s">
        <v>75</v>
      </c>
      <c r="D9" s="40">
        <v>4.7060933357273234</v>
      </c>
      <c r="E9" s="28" t="s">
        <v>67</v>
      </c>
      <c r="F9" s="20" t="s">
        <v>150</v>
      </c>
    </row>
    <row r="10" spans="2:19" ht="17.399999999999999" customHeight="1" x14ac:dyDescent="0.3">
      <c r="B10" s="39" t="s">
        <v>76</v>
      </c>
      <c r="C10" s="27" t="s">
        <v>77</v>
      </c>
      <c r="D10" s="40">
        <v>4.4171580520393778</v>
      </c>
      <c r="E10" s="28" t="s">
        <v>67</v>
      </c>
      <c r="F10" s="20" t="s">
        <v>150</v>
      </c>
    </row>
    <row r="11" spans="2:19" ht="17.399999999999999" customHeight="1" x14ac:dyDescent="0.3">
      <c r="B11" s="39" t="s">
        <v>78</v>
      </c>
      <c r="C11" s="27" t="s">
        <v>79</v>
      </c>
      <c r="D11" s="40">
        <v>3.9791379300881591</v>
      </c>
      <c r="E11" s="28" t="s">
        <v>67</v>
      </c>
      <c r="F11" s="20" t="s">
        <v>150</v>
      </c>
    </row>
    <row r="12" spans="2:19" ht="17.399999999999999" customHeight="1" x14ac:dyDescent="0.3">
      <c r="B12" s="39" t="s">
        <v>80</v>
      </c>
      <c r="C12" s="27" t="s">
        <v>81</v>
      </c>
      <c r="D12" s="40">
        <v>3.0053781224619138</v>
      </c>
      <c r="E12" s="28" t="s">
        <v>67</v>
      </c>
      <c r="F12" s="20" t="s">
        <v>150</v>
      </c>
    </row>
    <row r="13" spans="2:19" ht="18" customHeight="1" x14ac:dyDescent="0.3">
      <c r="B13" s="39" t="s">
        <v>82</v>
      </c>
      <c r="C13" s="27" t="s">
        <v>83</v>
      </c>
      <c r="D13" s="40">
        <v>3.2024696615114907</v>
      </c>
      <c r="E13" s="28" t="s">
        <v>67</v>
      </c>
      <c r="F13" s="20" t="s">
        <v>150</v>
      </c>
    </row>
    <row r="14" spans="2:19" ht="18" customHeight="1" x14ac:dyDescent="0.3">
      <c r="B14" s="39" t="s">
        <v>84</v>
      </c>
      <c r="C14" s="27" t="s">
        <v>85</v>
      </c>
      <c r="D14" s="40">
        <v>3.8158151033214276</v>
      </c>
      <c r="E14" s="28" t="s">
        <v>67</v>
      </c>
      <c r="F14" s="20" t="s">
        <v>150</v>
      </c>
    </row>
    <row r="15" spans="2:19" ht="18" customHeight="1" x14ac:dyDescent="0.3">
      <c r="B15" s="39" t="s">
        <v>86</v>
      </c>
      <c r="C15" s="27" t="s">
        <v>87</v>
      </c>
      <c r="D15" s="40">
        <v>3.8158151033214276</v>
      </c>
      <c r="E15" s="28" t="s">
        <v>67</v>
      </c>
      <c r="F15" s="20" t="s">
        <v>150</v>
      </c>
    </row>
    <row r="16" spans="2:19" ht="18" customHeight="1" x14ac:dyDescent="0.3">
      <c r="B16" s="39" t="s">
        <v>146</v>
      </c>
      <c r="C16" s="27" t="s">
        <v>148</v>
      </c>
      <c r="D16" s="40">
        <v>3.8158151033214276</v>
      </c>
      <c r="E16" s="28" t="s">
        <v>67</v>
      </c>
      <c r="F16" s="20" t="s">
        <v>150</v>
      </c>
    </row>
    <row r="17" spans="2:6" ht="18" customHeight="1" thickBot="1" x14ac:dyDescent="0.35">
      <c r="B17" s="42"/>
      <c r="C17" s="22"/>
      <c r="D17" s="43"/>
      <c r="E17" s="24"/>
      <c r="F17" s="25"/>
    </row>
    <row r="18" spans="2:6" ht="15" thickBot="1" x14ac:dyDescent="0.35"/>
    <row r="19" spans="2:6" ht="27" x14ac:dyDescent="0.3">
      <c r="B19" s="36" t="s">
        <v>88</v>
      </c>
      <c r="C19" s="12" t="s">
        <v>89</v>
      </c>
      <c r="D19" s="12"/>
      <c r="E19" s="13"/>
      <c r="F19" s="44"/>
    </row>
    <row r="20" spans="2:6" x14ac:dyDescent="0.3">
      <c r="B20" s="16" t="s">
        <v>29</v>
      </c>
      <c r="C20" s="26" t="s">
        <v>30</v>
      </c>
      <c r="D20" s="26" t="s">
        <v>31</v>
      </c>
      <c r="E20" s="26" t="s">
        <v>32</v>
      </c>
      <c r="F20" s="17" t="s">
        <v>33</v>
      </c>
    </row>
    <row r="21" spans="2:6" ht="15" x14ac:dyDescent="0.3">
      <c r="B21" s="39" t="s">
        <v>90</v>
      </c>
      <c r="C21" s="27" t="s">
        <v>91</v>
      </c>
      <c r="D21" s="40">
        <v>11.998631313131314</v>
      </c>
      <c r="E21" s="28" t="s">
        <v>63</v>
      </c>
      <c r="F21" s="41" t="s">
        <v>64</v>
      </c>
    </row>
    <row r="22" spans="2:6" ht="15" x14ac:dyDescent="0.3">
      <c r="B22" s="39" t="s">
        <v>92</v>
      </c>
      <c r="C22" s="27" t="s">
        <v>93</v>
      </c>
      <c r="D22" s="40">
        <v>0</v>
      </c>
      <c r="E22" s="28" t="s">
        <v>67</v>
      </c>
      <c r="F22" s="20" t="s">
        <v>150</v>
      </c>
    </row>
    <row r="23" spans="2:6" ht="15" x14ac:dyDescent="0.3">
      <c r="B23" s="39" t="s">
        <v>94</v>
      </c>
      <c r="C23" s="27" t="s">
        <v>95</v>
      </c>
      <c r="D23" s="40">
        <v>0</v>
      </c>
      <c r="E23" s="28" t="s">
        <v>67</v>
      </c>
      <c r="F23" s="20" t="s">
        <v>150</v>
      </c>
    </row>
    <row r="24" spans="2:6" ht="15" x14ac:dyDescent="0.3">
      <c r="B24" s="39" t="s">
        <v>96</v>
      </c>
      <c r="C24" s="27" t="s">
        <v>97</v>
      </c>
      <c r="D24" s="40">
        <v>6.474964646464648</v>
      </c>
      <c r="E24" s="28" t="s">
        <v>67</v>
      </c>
      <c r="F24" s="20" t="s">
        <v>150</v>
      </c>
    </row>
    <row r="25" spans="2:6" ht="15" x14ac:dyDescent="0.3">
      <c r="B25" s="39" t="s">
        <v>98</v>
      </c>
      <c r="C25" s="27" t="s">
        <v>99</v>
      </c>
      <c r="D25" s="40">
        <v>4.43679797979798</v>
      </c>
      <c r="E25" s="28" t="s">
        <v>67</v>
      </c>
      <c r="F25" s="20" t="s">
        <v>150</v>
      </c>
    </row>
    <row r="26" spans="2:6" ht="15" x14ac:dyDescent="0.3">
      <c r="B26" s="39" t="s">
        <v>100</v>
      </c>
      <c r="C26" s="27" t="s">
        <v>101</v>
      </c>
      <c r="D26" s="40">
        <v>4.43679797979798</v>
      </c>
      <c r="E26" s="28" t="s">
        <v>67</v>
      </c>
      <c r="F26" s="20" t="s">
        <v>150</v>
      </c>
    </row>
    <row r="27" spans="2:6" ht="15" x14ac:dyDescent="0.3">
      <c r="B27" s="39" t="s">
        <v>102</v>
      </c>
      <c r="C27" s="27" t="s">
        <v>103</v>
      </c>
      <c r="D27" s="40">
        <v>6.0781313131313146</v>
      </c>
      <c r="E27" s="28" t="s">
        <v>67</v>
      </c>
      <c r="F27" s="20" t="s">
        <v>150</v>
      </c>
    </row>
    <row r="28" spans="2:6" ht="15" x14ac:dyDescent="0.3">
      <c r="B28" s="39" t="s">
        <v>104</v>
      </c>
      <c r="C28" s="27" t="s">
        <v>105</v>
      </c>
      <c r="D28" s="40">
        <v>5.4881313131313121</v>
      </c>
      <c r="E28" s="28" t="s">
        <v>67</v>
      </c>
      <c r="F28" s="20" t="s">
        <v>150</v>
      </c>
    </row>
    <row r="29" spans="2:6" ht="15" x14ac:dyDescent="0.3">
      <c r="B29" s="39" t="s">
        <v>106</v>
      </c>
      <c r="C29" s="27" t="s">
        <v>107</v>
      </c>
      <c r="D29" s="40">
        <v>5.8061313131313161</v>
      </c>
      <c r="E29" s="28" t="s">
        <v>67</v>
      </c>
      <c r="F29" s="20" t="s">
        <v>150</v>
      </c>
    </row>
    <row r="30" spans="2:6" ht="15" x14ac:dyDescent="0.3">
      <c r="B30" s="39" t="s">
        <v>108</v>
      </c>
      <c r="C30" s="27" t="s">
        <v>109</v>
      </c>
      <c r="D30" s="40">
        <v>6.6794646464646483</v>
      </c>
      <c r="E30" s="28" t="s">
        <v>67</v>
      </c>
      <c r="F30" s="20" t="s">
        <v>150</v>
      </c>
    </row>
    <row r="31" spans="2:6" ht="15" x14ac:dyDescent="0.3">
      <c r="B31" s="39" t="s">
        <v>110</v>
      </c>
      <c r="C31" s="27" t="s">
        <v>111</v>
      </c>
      <c r="D31" s="40">
        <v>6.6794646464646483</v>
      </c>
      <c r="E31" s="28" t="s">
        <v>67</v>
      </c>
      <c r="F31" s="20" t="s">
        <v>150</v>
      </c>
    </row>
    <row r="32" spans="2:6" ht="15" x14ac:dyDescent="0.3">
      <c r="B32" s="39" t="s">
        <v>112</v>
      </c>
      <c r="C32" s="27" t="s">
        <v>113</v>
      </c>
      <c r="D32" s="40">
        <v>6.6794646464646483</v>
      </c>
      <c r="E32" s="28" t="s">
        <v>67</v>
      </c>
      <c r="F32" s="20" t="s">
        <v>150</v>
      </c>
    </row>
    <row r="33" spans="2:11" ht="15" x14ac:dyDescent="0.3">
      <c r="B33" s="39" t="s">
        <v>147</v>
      </c>
      <c r="C33" s="27" t="s">
        <v>149</v>
      </c>
      <c r="D33" s="40">
        <v>6.6794646464646483</v>
      </c>
      <c r="E33" s="28" t="s">
        <v>67</v>
      </c>
      <c r="F33" s="20" t="s">
        <v>150</v>
      </c>
    </row>
    <row r="34" spans="2:11" ht="15.6" thickBot="1" x14ac:dyDescent="0.35">
      <c r="B34" s="42"/>
      <c r="C34" s="22"/>
      <c r="D34" s="43"/>
      <c r="E34" s="24"/>
      <c r="F34" s="25"/>
    </row>
    <row r="35" spans="2:11" ht="15" thickBot="1" x14ac:dyDescent="0.35"/>
    <row r="36" spans="2:11" ht="29.4" thickBot="1" x14ac:dyDescent="0.35">
      <c r="B36" s="45" t="s">
        <v>114</v>
      </c>
      <c r="C36" s="46"/>
      <c r="D36" s="47">
        <v>0.5</v>
      </c>
      <c r="E36" s="48"/>
      <c r="F36" s="49"/>
    </row>
    <row r="37" spans="2:11" ht="15" thickBot="1" x14ac:dyDescent="0.35"/>
    <row r="38" spans="2:11" ht="49.8" customHeight="1" x14ac:dyDescent="0.3">
      <c r="B38" s="50"/>
      <c r="C38" s="13"/>
      <c r="D38" s="51" t="s">
        <v>115</v>
      </c>
      <c r="E38" s="51" t="s">
        <v>116</v>
      </c>
      <c r="F38" s="52" t="s">
        <v>117</v>
      </c>
      <c r="H38" s="53" t="s">
        <v>118</v>
      </c>
      <c r="I38" s="54" t="s">
        <v>119</v>
      </c>
      <c r="J38" s="54" t="s">
        <v>120</v>
      </c>
      <c r="K38" s="55" t="s">
        <v>121</v>
      </c>
    </row>
    <row r="39" spans="2:11" ht="15" x14ac:dyDescent="0.3">
      <c r="B39" s="39" t="s">
        <v>122</v>
      </c>
      <c r="C39" s="27" t="s">
        <v>123</v>
      </c>
      <c r="D39" s="40">
        <f>D4</f>
        <v>10.634533052039378</v>
      </c>
      <c r="E39" s="40">
        <f>D21</f>
        <v>11.998631313131314</v>
      </c>
      <c r="F39" s="56">
        <f>IFERROR(D39*$D$36+E39*(1-$D$36),0)</f>
        <v>11.316582182585346</v>
      </c>
      <c r="H39" s="57"/>
      <c r="K39" s="41"/>
    </row>
    <row r="40" spans="2:11" ht="15" x14ac:dyDescent="0.3">
      <c r="B40" s="39" t="s">
        <v>124</v>
      </c>
      <c r="C40" s="27" t="s">
        <v>125</v>
      </c>
      <c r="D40" s="40">
        <f>IF(D5=0,0,IFERROR($D$39-D5,0))</f>
        <v>0</v>
      </c>
      <c r="E40" s="40">
        <f>IF(D22=0,0,IFERROR($E$39-D22,0))</f>
        <v>0</v>
      </c>
      <c r="F40" s="56">
        <f>IFERROR(D40*$D$36+E40*(1-$D$36),0)</f>
        <v>0</v>
      </c>
      <c r="H40" s="63">
        <v>1</v>
      </c>
      <c r="I40" s="115">
        <f t="shared" ref="I40:I51" si="0">IFERROR(D5/1000,0)</f>
        <v>0</v>
      </c>
      <c r="J40" s="115">
        <f t="shared" ref="J40:J51" si="1">IFERROR(D22/1000,0)</f>
        <v>0</v>
      </c>
      <c r="K40" s="58">
        <f>IFERROR(I40*$D$36+J40*(1-$D$36),0)</f>
        <v>0</v>
      </c>
    </row>
    <row r="41" spans="2:11" ht="15" x14ac:dyDescent="0.3">
      <c r="B41" s="39" t="s">
        <v>126</v>
      </c>
      <c r="C41" s="27" t="s">
        <v>127</v>
      </c>
      <c r="D41" s="40">
        <f t="shared" ref="D41:D51" si="2">IF(D6=0,0,IFERROR($D$39-D6,0))</f>
        <v>0</v>
      </c>
      <c r="E41" s="40">
        <f t="shared" ref="E41:E51" si="3">IF(D23=0,0,IFERROR($E$39-D23,0))</f>
        <v>0</v>
      </c>
      <c r="F41" s="56">
        <f t="shared" ref="F41:F49" si="4">IFERROR(D41*$D$36+E41*(1-$D$36),0)</f>
        <v>0</v>
      </c>
      <c r="H41" s="63">
        <v>2</v>
      </c>
      <c r="I41" s="115">
        <f t="shared" si="0"/>
        <v>0</v>
      </c>
      <c r="J41" s="115">
        <f t="shared" si="1"/>
        <v>0</v>
      </c>
      <c r="K41" s="58">
        <f t="shared" ref="K41:K50" si="5">IFERROR(I41*$D$36+J41*(1-$D$36),0)</f>
        <v>0</v>
      </c>
    </row>
    <row r="42" spans="2:11" ht="15" x14ac:dyDescent="0.3">
      <c r="B42" s="39" t="s">
        <v>128</v>
      </c>
      <c r="C42" s="27" t="s">
        <v>129</v>
      </c>
      <c r="D42" s="40">
        <f t="shared" si="2"/>
        <v>7.5937499999999982</v>
      </c>
      <c r="E42" s="40">
        <f t="shared" si="3"/>
        <v>5.5236666666666663</v>
      </c>
      <c r="F42" s="56">
        <f t="shared" si="4"/>
        <v>6.5587083333333318</v>
      </c>
      <c r="H42" s="63">
        <v>3</v>
      </c>
      <c r="I42" s="115">
        <f t="shared" si="0"/>
        <v>3.0407830520393802E-3</v>
      </c>
      <c r="J42" s="115">
        <f t="shared" si="1"/>
        <v>6.474964646464648E-3</v>
      </c>
      <c r="K42" s="58">
        <f t="shared" si="5"/>
        <v>4.7578738492520143E-3</v>
      </c>
    </row>
    <row r="43" spans="2:11" ht="15" x14ac:dyDescent="0.3">
      <c r="B43" s="39" t="s">
        <v>130</v>
      </c>
      <c r="C43" s="27" t="s">
        <v>131</v>
      </c>
      <c r="D43" s="40">
        <f t="shared" si="2"/>
        <v>7.5937499999999982</v>
      </c>
      <c r="E43" s="40">
        <f t="shared" si="3"/>
        <v>7.5618333333333343</v>
      </c>
      <c r="F43" s="56">
        <f t="shared" si="4"/>
        <v>7.5777916666666663</v>
      </c>
      <c r="H43" s="63">
        <v>4</v>
      </c>
      <c r="I43" s="115">
        <f t="shared" si="0"/>
        <v>3.0407830520393802E-3</v>
      </c>
      <c r="J43" s="115">
        <f t="shared" si="1"/>
        <v>4.4367979797979799E-3</v>
      </c>
      <c r="K43" s="58">
        <f t="shared" si="5"/>
        <v>3.7387905159186798E-3</v>
      </c>
    </row>
    <row r="44" spans="2:11" ht="15" x14ac:dyDescent="0.3">
      <c r="B44" s="39" t="s">
        <v>132</v>
      </c>
      <c r="C44" s="27" t="s">
        <v>133</v>
      </c>
      <c r="D44" s="40">
        <f t="shared" si="2"/>
        <v>5.928439716312055</v>
      </c>
      <c r="E44" s="40">
        <f t="shared" si="3"/>
        <v>7.5618333333333343</v>
      </c>
      <c r="F44" s="56">
        <f t="shared" si="4"/>
        <v>6.7451365248226942</v>
      </c>
      <c r="H44" s="63">
        <v>5</v>
      </c>
      <c r="I44" s="115">
        <f t="shared" si="0"/>
        <v>4.7060933357273233E-3</v>
      </c>
      <c r="J44" s="115">
        <f t="shared" si="1"/>
        <v>4.4367979797979799E-3</v>
      </c>
      <c r="K44" s="58">
        <f t="shared" si="5"/>
        <v>4.571445657762652E-3</v>
      </c>
    </row>
    <row r="45" spans="2:11" ht="15" x14ac:dyDescent="0.3">
      <c r="B45" s="39" t="s">
        <v>134</v>
      </c>
      <c r="C45" s="27" t="s">
        <v>135</v>
      </c>
      <c r="D45" s="40">
        <f t="shared" si="2"/>
        <v>6.2173750000000005</v>
      </c>
      <c r="E45" s="40">
        <f t="shared" si="3"/>
        <v>5.9204999999999997</v>
      </c>
      <c r="F45" s="56">
        <f t="shared" si="4"/>
        <v>6.0689375000000005</v>
      </c>
      <c r="H45" s="63">
        <v>6</v>
      </c>
      <c r="I45" s="115">
        <f t="shared" si="0"/>
        <v>4.417158052039378E-3</v>
      </c>
      <c r="J45" s="115">
        <f t="shared" si="1"/>
        <v>6.0781313131313148E-3</v>
      </c>
      <c r="K45" s="58">
        <f t="shared" si="5"/>
        <v>5.2476446825853468E-3</v>
      </c>
    </row>
    <row r="46" spans="2:11" ht="15" x14ac:dyDescent="0.3">
      <c r="B46" s="39" t="s">
        <v>136</v>
      </c>
      <c r="C46" s="27" t="s">
        <v>137</v>
      </c>
      <c r="D46" s="40">
        <f t="shared" si="2"/>
        <v>6.6553951219512193</v>
      </c>
      <c r="E46" s="40">
        <f t="shared" si="3"/>
        <v>6.5105000000000022</v>
      </c>
      <c r="F46" s="56">
        <f t="shared" si="4"/>
        <v>6.5829475609756107</v>
      </c>
      <c r="H46" s="63">
        <v>7</v>
      </c>
      <c r="I46" s="115">
        <f t="shared" si="0"/>
        <v>3.979137930088159E-3</v>
      </c>
      <c r="J46" s="115">
        <f t="shared" si="1"/>
        <v>5.4881313131313119E-3</v>
      </c>
      <c r="K46" s="58">
        <f t="shared" si="5"/>
        <v>4.7336346216097355E-3</v>
      </c>
    </row>
    <row r="47" spans="2:11" ht="15" x14ac:dyDescent="0.3">
      <c r="B47" s="39" t="s">
        <v>138</v>
      </c>
      <c r="C47" s="27" t="s">
        <v>139</v>
      </c>
      <c r="D47" s="40">
        <f t="shared" si="2"/>
        <v>7.6291549295774646</v>
      </c>
      <c r="E47" s="40">
        <f t="shared" si="3"/>
        <v>6.1924999999999981</v>
      </c>
      <c r="F47" s="56">
        <f t="shared" si="4"/>
        <v>6.9108274647887313</v>
      </c>
      <c r="H47" s="63">
        <v>8</v>
      </c>
      <c r="I47" s="115">
        <f t="shared" si="0"/>
        <v>3.0053781224619138E-3</v>
      </c>
      <c r="J47" s="115">
        <f t="shared" si="1"/>
        <v>5.806131313131316E-3</v>
      </c>
      <c r="K47" s="58">
        <f t="shared" si="5"/>
        <v>4.4057547177966151E-3</v>
      </c>
    </row>
    <row r="48" spans="2:11" ht="15" x14ac:dyDescent="0.3">
      <c r="B48" s="39" t="s">
        <v>140</v>
      </c>
      <c r="C48" s="27" t="s">
        <v>141</v>
      </c>
      <c r="D48" s="40">
        <f t="shared" si="2"/>
        <v>7.4320633905278877</v>
      </c>
      <c r="E48" s="40">
        <f t="shared" si="3"/>
        <v>5.3191666666666659</v>
      </c>
      <c r="F48" s="56">
        <f t="shared" si="4"/>
        <v>6.3756150285972772</v>
      </c>
      <c r="H48" s="63">
        <v>9</v>
      </c>
      <c r="I48" s="115">
        <f t="shared" si="0"/>
        <v>3.2024696615114909E-3</v>
      </c>
      <c r="J48" s="115">
        <f t="shared" si="1"/>
        <v>6.6794646464646487E-3</v>
      </c>
      <c r="K48" s="58">
        <f t="shared" si="5"/>
        <v>4.9409671539880698E-3</v>
      </c>
    </row>
    <row r="49" spans="2:11" ht="15" x14ac:dyDescent="0.3">
      <c r="B49" s="39" t="s">
        <v>142</v>
      </c>
      <c r="C49" s="27" t="s">
        <v>143</v>
      </c>
      <c r="D49" s="40">
        <f t="shared" si="2"/>
        <v>6.8187179487179508</v>
      </c>
      <c r="E49" s="40">
        <f t="shared" si="3"/>
        <v>5.3191666666666659</v>
      </c>
      <c r="F49" s="56">
        <f t="shared" si="4"/>
        <v>6.0689423076923088</v>
      </c>
      <c r="H49" s="63">
        <v>10</v>
      </c>
      <c r="I49" s="115">
        <f t="shared" si="0"/>
        <v>3.8158151033214275E-3</v>
      </c>
      <c r="J49" s="115">
        <f t="shared" si="1"/>
        <v>6.6794646464646487E-3</v>
      </c>
      <c r="K49" s="58">
        <f t="shared" si="5"/>
        <v>5.2476398748930383E-3</v>
      </c>
    </row>
    <row r="50" spans="2:11" ht="15" x14ac:dyDescent="0.3">
      <c r="B50" s="39" t="s">
        <v>144</v>
      </c>
      <c r="C50" s="27" t="s">
        <v>145</v>
      </c>
      <c r="D50" s="40">
        <f t="shared" si="2"/>
        <v>6.8187179487179508</v>
      </c>
      <c r="E50" s="40">
        <f t="shared" si="3"/>
        <v>5.3191666666666659</v>
      </c>
      <c r="F50" s="56">
        <f t="shared" ref="F50:F51" si="6">IFERROR(D50*$D$36+E50*(1-$D$36),0)</f>
        <v>6.0689423076923088</v>
      </c>
      <c r="H50" s="63">
        <v>11</v>
      </c>
      <c r="I50" s="115">
        <f t="shared" si="0"/>
        <v>3.8158151033214275E-3</v>
      </c>
      <c r="J50" s="115">
        <f t="shared" si="1"/>
        <v>6.6794646464646487E-3</v>
      </c>
      <c r="K50" s="58">
        <f t="shared" si="5"/>
        <v>5.2476398748930383E-3</v>
      </c>
    </row>
    <row r="51" spans="2:11" ht="15" x14ac:dyDescent="0.3">
      <c r="B51" s="39" t="s">
        <v>151</v>
      </c>
      <c r="C51" s="27" t="s">
        <v>152</v>
      </c>
      <c r="D51" s="40">
        <f t="shared" si="2"/>
        <v>6.8187179487179508</v>
      </c>
      <c r="E51" s="40">
        <f t="shared" si="3"/>
        <v>5.3191666666666659</v>
      </c>
      <c r="F51" s="56">
        <f t="shared" si="6"/>
        <v>6.0689423076923088</v>
      </c>
      <c r="H51" s="63">
        <v>12</v>
      </c>
      <c r="I51" s="115">
        <f t="shared" si="0"/>
        <v>3.8158151033214275E-3</v>
      </c>
      <c r="J51" s="115">
        <f t="shared" si="1"/>
        <v>6.6794646464646487E-3</v>
      </c>
      <c r="K51" s="58">
        <f t="shared" ref="K51" si="7">IFERROR(I51*$D$36+J51*(1-$D$36),0)</f>
        <v>5.2476398748930383E-3</v>
      </c>
    </row>
    <row r="52" spans="2:11" ht="15.6" thickBot="1" x14ac:dyDescent="0.35">
      <c r="B52" s="42"/>
      <c r="C52" s="22"/>
      <c r="D52" s="43"/>
      <c r="E52" s="43"/>
      <c r="F52" s="62"/>
      <c r="H52" s="64"/>
      <c r="I52" s="60"/>
      <c r="J52" s="60"/>
      <c r="K52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7F70-2AE0-441D-B621-5542C2ACF535}">
  <dimension ref="B1:G35"/>
  <sheetViews>
    <sheetView showGridLines="0" topLeftCell="A13" zoomScale="80" zoomScaleNormal="80" workbookViewId="0">
      <selection activeCell="G35" sqref="G35"/>
    </sheetView>
  </sheetViews>
  <sheetFormatPr baseColWidth="10" defaultRowHeight="14.4" x14ac:dyDescent="0.3"/>
  <cols>
    <col min="1" max="1" width="11.5546875" style="28"/>
    <col min="2" max="2" width="14.44140625" style="28" customWidth="1"/>
    <col min="3" max="3" width="18.21875" style="28" customWidth="1"/>
    <col min="4" max="6" width="14.109375" style="28" customWidth="1"/>
    <col min="7" max="7" width="20.77734375" style="28" customWidth="1"/>
    <col min="8" max="16384" width="11.5546875" style="28"/>
  </cols>
  <sheetData>
    <row r="1" spans="2:7" ht="15" thickBot="1" x14ac:dyDescent="0.35"/>
    <row r="2" spans="2:7" ht="25.2" customHeight="1" x14ac:dyDescent="0.45">
      <c r="B2" s="65" t="s">
        <v>153</v>
      </c>
      <c r="C2" s="66" t="s">
        <v>154</v>
      </c>
      <c r="D2" s="66"/>
      <c r="E2" s="66"/>
      <c r="F2" s="13"/>
      <c r="G2" s="44"/>
    </row>
    <row r="3" spans="2:7" x14ac:dyDescent="0.3">
      <c r="B3" s="57"/>
      <c r="C3" s="69" t="s">
        <v>155</v>
      </c>
      <c r="D3" s="69" t="s">
        <v>166</v>
      </c>
      <c r="E3" s="69" t="s">
        <v>167</v>
      </c>
      <c r="F3" s="69" t="s">
        <v>156</v>
      </c>
      <c r="G3" s="78" t="s">
        <v>157</v>
      </c>
    </row>
    <row r="4" spans="2:7" x14ac:dyDescent="0.3">
      <c r="B4" s="57"/>
      <c r="C4" s="70">
        <v>1</v>
      </c>
      <c r="D4" s="118">
        <v>0</v>
      </c>
      <c r="E4" s="118">
        <v>0</v>
      </c>
      <c r="F4" s="118">
        <v>0</v>
      </c>
      <c r="G4" s="119">
        <v>0</v>
      </c>
    </row>
    <row r="5" spans="2:7" x14ac:dyDescent="0.3">
      <c r="B5" s="57"/>
      <c r="C5" s="70">
        <v>2</v>
      </c>
      <c r="D5" s="118">
        <v>0</v>
      </c>
      <c r="E5" s="118">
        <v>0</v>
      </c>
      <c r="F5" s="118">
        <v>0</v>
      </c>
      <c r="G5" s="119">
        <v>0</v>
      </c>
    </row>
    <row r="6" spans="2:7" x14ac:dyDescent="0.3">
      <c r="B6" s="57"/>
      <c r="C6" s="70">
        <v>3</v>
      </c>
      <c r="D6" s="118">
        <v>2561.1999999999998</v>
      </c>
      <c r="E6" s="118">
        <v>0</v>
      </c>
      <c r="F6" s="118">
        <v>0</v>
      </c>
      <c r="G6" s="119">
        <v>0</v>
      </c>
    </row>
    <row r="7" spans="2:7" x14ac:dyDescent="0.3">
      <c r="B7" s="57"/>
      <c r="C7" s="70">
        <v>4</v>
      </c>
      <c r="D7" s="118">
        <v>3196.38</v>
      </c>
      <c r="E7" s="118">
        <v>5304.67</v>
      </c>
      <c r="F7" s="118">
        <v>0</v>
      </c>
      <c r="G7" s="119">
        <v>0</v>
      </c>
    </row>
    <row r="8" spans="2:7" x14ac:dyDescent="0.3">
      <c r="B8" s="57"/>
      <c r="C8" s="70">
        <v>5</v>
      </c>
      <c r="D8" s="118">
        <v>456.5</v>
      </c>
      <c r="E8" s="118">
        <v>5185.67</v>
      </c>
      <c r="F8" s="118">
        <v>5304.67</v>
      </c>
      <c r="G8" s="119">
        <v>0</v>
      </c>
    </row>
    <row r="9" spans="2:7" x14ac:dyDescent="0.3">
      <c r="B9" s="57"/>
      <c r="C9" s="70">
        <v>6</v>
      </c>
      <c r="D9" s="118">
        <v>2978.09</v>
      </c>
      <c r="E9" s="118">
        <v>469.67</v>
      </c>
      <c r="F9" s="118">
        <v>5185.67</v>
      </c>
      <c r="G9" s="119">
        <v>2796.43</v>
      </c>
    </row>
    <row r="10" spans="2:7" x14ac:dyDescent="0.3">
      <c r="B10" s="57"/>
      <c r="C10" s="70">
        <v>7</v>
      </c>
      <c r="D10" s="118">
        <v>10935.47</v>
      </c>
      <c r="E10" s="118">
        <v>6214.83</v>
      </c>
      <c r="F10" s="118">
        <v>469.67</v>
      </c>
      <c r="G10" s="119">
        <v>1987.22</v>
      </c>
    </row>
    <row r="11" spans="2:7" x14ac:dyDescent="0.3">
      <c r="B11" s="57"/>
      <c r="C11" s="70">
        <v>8</v>
      </c>
      <c r="D11" s="118">
        <v>4759.05</v>
      </c>
      <c r="E11" s="118">
        <v>19917.669999999998</v>
      </c>
      <c r="F11" s="118">
        <v>6214.83</v>
      </c>
      <c r="G11" s="119">
        <v>0</v>
      </c>
    </row>
    <row r="12" spans="2:7" x14ac:dyDescent="0.3">
      <c r="B12" s="57"/>
      <c r="C12" s="70">
        <v>9</v>
      </c>
      <c r="D12" s="118">
        <v>2665.61</v>
      </c>
      <c r="E12" s="118">
        <v>8748.17</v>
      </c>
      <c r="F12" s="118">
        <v>19917.669999999998</v>
      </c>
      <c r="G12" s="119">
        <v>3300.54</v>
      </c>
    </row>
    <row r="13" spans="2:7" x14ac:dyDescent="0.3">
      <c r="B13" s="57"/>
      <c r="C13" s="70">
        <v>10</v>
      </c>
      <c r="D13" s="118">
        <v>0</v>
      </c>
      <c r="E13" s="118">
        <v>2754.33</v>
      </c>
      <c r="F13" s="118">
        <v>8748.17</v>
      </c>
      <c r="G13" s="119">
        <v>9076.7099999999991</v>
      </c>
    </row>
    <row r="14" spans="2:7" x14ac:dyDescent="0.3">
      <c r="B14" s="57"/>
      <c r="C14" s="70">
        <v>11</v>
      </c>
      <c r="D14" s="118">
        <v>0</v>
      </c>
      <c r="E14" s="118">
        <v>0</v>
      </c>
      <c r="F14" s="118">
        <v>2754.33</v>
      </c>
      <c r="G14" s="119">
        <v>4033.58</v>
      </c>
    </row>
    <row r="15" spans="2:7" x14ac:dyDescent="0.3">
      <c r="B15" s="57"/>
      <c r="C15" s="70">
        <v>12</v>
      </c>
      <c r="D15" s="118">
        <v>0</v>
      </c>
      <c r="E15" s="118">
        <v>0</v>
      </c>
      <c r="F15" s="118">
        <v>0</v>
      </c>
      <c r="G15" s="119">
        <v>15.49</v>
      </c>
    </row>
    <row r="16" spans="2:7" ht="15" thickBot="1" x14ac:dyDescent="0.35">
      <c r="B16" s="59"/>
      <c r="C16" s="120" t="s">
        <v>158</v>
      </c>
      <c r="D16" s="121">
        <f t="shared" ref="D16:G16" si="0">SUM(D4:D15)</f>
        <v>27552.3</v>
      </c>
      <c r="E16" s="122">
        <f t="shared" si="0"/>
        <v>48595.009999999995</v>
      </c>
      <c r="F16" s="122">
        <f t="shared" si="0"/>
        <v>48595.009999999995</v>
      </c>
      <c r="G16" s="123">
        <f t="shared" si="0"/>
        <v>21209.969999999998</v>
      </c>
    </row>
    <row r="17" spans="2:7" x14ac:dyDescent="0.3">
      <c r="B17" s="67" t="s">
        <v>828</v>
      </c>
      <c r="C17" s="40"/>
      <c r="D17" s="40"/>
      <c r="E17" s="40"/>
      <c r="F17" s="40"/>
      <c r="G17" s="40"/>
    </row>
    <row r="18" spans="2:7" ht="15" thickBot="1" x14ac:dyDescent="0.35">
      <c r="B18" s="67"/>
      <c r="C18" s="40"/>
      <c r="D18" s="40"/>
      <c r="E18" s="40"/>
      <c r="F18" s="40"/>
      <c r="G18" s="40"/>
    </row>
    <row r="19" spans="2:7" ht="27" x14ac:dyDescent="0.45">
      <c r="B19" s="65" t="s">
        <v>159</v>
      </c>
      <c r="C19" s="68" t="s">
        <v>160</v>
      </c>
      <c r="D19" s="66"/>
      <c r="E19" s="66"/>
      <c r="F19" s="13"/>
      <c r="G19" s="44"/>
    </row>
    <row r="20" spans="2:7" x14ac:dyDescent="0.3">
      <c r="B20" s="57"/>
      <c r="C20" s="69" t="s">
        <v>155</v>
      </c>
      <c r="D20" s="69" t="s">
        <v>168</v>
      </c>
      <c r="E20" s="69" t="s">
        <v>169</v>
      </c>
      <c r="F20" s="69" t="s">
        <v>161</v>
      </c>
      <c r="G20" s="78" t="s">
        <v>162</v>
      </c>
    </row>
    <row r="21" spans="2:7" x14ac:dyDescent="0.3">
      <c r="B21" s="57"/>
      <c r="C21" s="70">
        <v>1</v>
      </c>
      <c r="D21" s="71">
        <f t="shared" ref="D21:D32" si="1">IF($D$16&lt;&gt;0,D4/$D$16,0)</f>
        <v>0</v>
      </c>
      <c r="E21" s="71">
        <f t="shared" ref="E21:E32" si="2">IF($E$16&lt;&gt;0,E4/$E$16,0)</f>
        <v>0</v>
      </c>
      <c r="F21" s="71">
        <f t="shared" ref="F21:F32" si="3">IF($F$16&lt;&gt;0,F4/$F$16,0)</f>
        <v>0</v>
      </c>
      <c r="G21" s="72">
        <f t="shared" ref="G21:G32" si="4">IF($G$16&lt;&gt;0,G4/$G$16,0)</f>
        <v>0</v>
      </c>
    </row>
    <row r="22" spans="2:7" x14ac:dyDescent="0.3">
      <c r="B22" s="57"/>
      <c r="C22" s="70">
        <v>2</v>
      </c>
      <c r="D22" s="71">
        <f t="shared" si="1"/>
        <v>0</v>
      </c>
      <c r="E22" s="71">
        <f t="shared" si="2"/>
        <v>0</v>
      </c>
      <c r="F22" s="71">
        <f t="shared" si="3"/>
        <v>0</v>
      </c>
      <c r="G22" s="72">
        <f t="shared" si="4"/>
        <v>0</v>
      </c>
    </row>
    <row r="23" spans="2:7" x14ac:dyDescent="0.3">
      <c r="B23" s="57"/>
      <c r="C23" s="70">
        <v>3</v>
      </c>
      <c r="D23" s="71">
        <f t="shared" si="1"/>
        <v>9.2957756702707214E-2</v>
      </c>
      <c r="E23" s="71">
        <f t="shared" si="2"/>
        <v>0</v>
      </c>
      <c r="F23" s="71">
        <f t="shared" si="3"/>
        <v>0</v>
      </c>
      <c r="G23" s="72">
        <f t="shared" si="4"/>
        <v>0</v>
      </c>
    </row>
    <row r="24" spans="2:7" x14ac:dyDescent="0.3">
      <c r="B24" s="57"/>
      <c r="C24" s="70">
        <v>4</v>
      </c>
      <c r="D24" s="71">
        <f t="shared" si="1"/>
        <v>0.11601136747204409</v>
      </c>
      <c r="E24" s="71">
        <f t="shared" si="2"/>
        <v>0.1091607965509216</v>
      </c>
      <c r="F24" s="71">
        <f t="shared" si="3"/>
        <v>0</v>
      </c>
      <c r="G24" s="72">
        <f t="shared" si="4"/>
        <v>0</v>
      </c>
    </row>
    <row r="25" spans="2:7" x14ac:dyDescent="0.3">
      <c r="B25" s="57"/>
      <c r="C25" s="70">
        <v>5</v>
      </c>
      <c r="D25" s="71">
        <f t="shared" si="1"/>
        <v>1.6568489744957771E-2</v>
      </c>
      <c r="E25" s="71">
        <f t="shared" si="2"/>
        <v>0.10671198544871172</v>
      </c>
      <c r="F25" s="71">
        <f t="shared" si="3"/>
        <v>0.1091607965509216</v>
      </c>
      <c r="G25" s="72">
        <f t="shared" si="4"/>
        <v>0</v>
      </c>
    </row>
    <row r="26" spans="2:7" x14ac:dyDescent="0.3">
      <c r="B26" s="57"/>
      <c r="C26" s="70">
        <v>6</v>
      </c>
      <c r="D26" s="71">
        <f t="shared" si="1"/>
        <v>0.10808861692127336</v>
      </c>
      <c r="E26" s="71">
        <f t="shared" si="2"/>
        <v>9.6649841207975887E-3</v>
      </c>
      <c r="F26" s="71">
        <f t="shared" si="3"/>
        <v>0.10671198544871172</v>
      </c>
      <c r="G26" s="72">
        <f t="shared" si="4"/>
        <v>0.13184507097369774</v>
      </c>
    </row>
    <row r="27" spans="2:7" x14ac:dyDescent="0.3">
      <c r="B27" s="57"/>
      <c r="C27" s="70">
        <v>7</v>
      </c>
      <c r="D27" s="71">
        <f t="shared" si="1"/>
        <v>0.39689862552309607</v>
      </c>
      <c r="E27" s="71">
        <f t="shared" si="2"/>
        <v>0.12789029161636145</v>
      </c>
      <c r="F27" s="71">
        <f t="shared" si="3"/>
        <v>9.6649841207975887E-3</v>
      </c>
      <c r="G27" s="72">
        <f t="shared" si="4"/>
        <v>9.3692730352753925E-2</v>
      </c>
    </row>
    <row r="28" spans="2:7" x14ac:dyDescent="0.3">
      <c r="B28" s="57"/>
      <c r="C28" s="70">
        <v>8</v>
      </c>
      <c r="D28" s="71">
        <f t="shared" si="1"/>
        <v>0.17272786663908277</v>
      </c>
      <c r="E28" s="71">
        <f t="shared" si="2"/>
        <v>0.40987068425338324</v>
      </c>
      <c r="F28" s="71">
        <f t="shared" si="3"/>
        <v>0.12789029161636145</v>
      </c>
      <c r="G28" s="72">
        <f t="shared" si="4"/>
        <v>0</v>
      </c>
    </row>
    <row r="29" spans="2:7" x14ac:dyDescent="0.3">
      <c r="B29" s="57"/>
      <c r="C29" s="70">
        <v>9</v>
      </c>
      <c r="D29" s="71">
        <f t="shared" si="1"/>
        <v>9.6747276996838744E-2</v>
      </c>
      <c r="E29" s="71">
        <f t="shared" si="2"/>
        <v>0.18002198168083516</v>
      </c>
      <c r="F29" s="71">
        <f t="shared" si="3"/>
        <v>0.40987068425338324</v>
      </c>
      <c r="G29" s="72">
        <f t="shared" si="4"/>
        <v>0.15561266706176388</v>
      </c>
    </row>
    <row r="30" spans="2:7" x14ac:dyDescent="0.3">
      <c r="B30" s="57"/>
      <c r="C30" s="70">
        <v>10</v>
      </c>
      <c r="D30" s="71">
        <f t="shared" si="1"/>
        <v>0</v>
      </c>
      <c r="E30" s="71">
        <f t="shared" si="2"/>
        <v>5.6679276328989336E-2</v>
      </c>
      <c r="F30" s="71">
        <f t="shared" si="3"/>
        <v>0.18002198168083516</v>
      </c>
      <c r="G30" s="72">
        <f t="shared" si="4"/>
        <v>0.42794544263853274</v>
      </c>
    </row>
    <row r="31" spans="2:7" x14ac:dyDescent="0.3">
      <c r="B31" s="57"/>
      <c r="C31" s="70">
        <v>11</v>
      </c>
      <c r="D31" s="71">
        <f t="shared" si="1"/>
        <v>0</v>
      </c>
      <c r="E31" s="71">
        <f t="shared" si="2"/>
        <v>0</v>
      </c>
      <c r="F31" s="71">
        <f t="shared" si="3"/>
        <v>5.6679276328989336E-2</v>
      </c>
      <c r="G31" s="72">
        <f t="shared" si="4"/>
        <v>0.19017377205153993</v>
      </c>
    </row>
    <row r="32" spans="2:7" x14ac:dyDescent="0.3">
      <c r="B32" s="57"/>
      <c r="C32" s="70">
        <v>12</v>
      </c>
      <c r="D32" s="71">
        <f t="shared" si="1"/>
        <v>0</v>
      </c>
      <c r="E32" s="71">
        <f t="shared" si="2"/>
        <v>0</v>
      </c>
      <c r="F32" s="71">
        <f t="shared" si="3"/>
        <v>0</v>
      </c>
      <c r="G32" s="72">
        <f t="shared" si="4"/>
        <v>7.3031692171181771E-4</v>
      </c>
    </row>
    <row r="33" spans="2:7" x14ac:dyDescent="0.3">
      <c r="B33" s="73"/>
      <c r="G33" s="41"/>
    </row>
    <row r="34" spans="2:7" ht="28.8" x14ac:dyDescent="0.3">
      <c r="B34" s="129" t="s">
        <v>163</v>
      </c>
      <c r="C34" s="74" t="s">
        <v>164</v>
      </c>
      <c r="D34" s="135">
        <f>SUMPRODUCT(D21:D32,'Wood savings'!K40:K51)</f>
        <v>4.636770892744068E-3</v>
      </c>
      <c r="E34" s="135">
        <f>SUMPRODUCT(E21:E32,'Wood savings'!K40:K51)</f>
        <v>4.5447665379180118E-3</v>
      </c>
      <c r="F34" s="135">
        <f>SUMPRODUCT(F21:F32,'Wood savings'!K40:K51)</f>
        <v>4.9354935397476476E-3</v>
      </c>
      <c r="G34" s="136">
        <f>SUMPRODUCT(G21:G32,'Wood savings'!K40:K51)</f>
        <v>5.1517597931526899E-3</v>
      </c>
    </row>
    <row r="35" spans="2:7" ht="15" thickBot="1" x14ac:dyDescent="0.35">
      <c r="B35" s="130"/>
      <c r="C35" s="75" t="s">
        <v>165</v>
      </c>
      <c r="D35" s="76">
        <f>SUMPRODUCT(D21:D32,'Usage rate'!D4:D15)</f>
        <v>0.9</v>
      </c>
      <c r="E35" s="76">
        <f>SUMPRODUCT(E21:E32,'Usage rate'!D4:D15)</f>
        <v>0.90000000000000013</v>
      </c>
      <c r="F35" s="76">
        <f>SUMPRODUCT(F21:F32,'Usage rate'!D4:D15)</f>
        <v>0.90000000000000013</v>
      </c>
      <c r="G35" s="77">
        <f>SUMPRODUCT(G21:G32,'Usage rate'!D4:D15)</f>
        <v>0.9</v>
      </c>
    </row>
  </sheetData>
  <mergeCells count="1">
    <mergeCell ref="B34:B35"/>
  </mergeCells>
  <phoneticPr fontId="1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F73A-8E9B-483D-B295-CAF477FB4043}">
  <dimension ref="A1:F57"/>
  <sheetViews>
    <sheetView showGridLines="0" topLeftCell="A37" zoomScale="80" zoomScaleNormal="80" workbookViewId="0">
      <selection activeCell="D29" sqref="D29"/>
    </sheetView>
  </sheetViews>
  <sheetFormatPr baseColWidth="10" defaultColWidth="11.44140625" defaultRowHeight="14.4" x14ac:dyDescent="0.3"/>
  <cols>
    <col min="1" max="1" width="3.6640625" style="28" customWidth="1"/>
    <col min="2" max="2" width="28.6640625" style="28" customWidth="1"/>
    <col min="3" max="3" width="59.5546875" style="28" customWidth="1"/>
    <col min="4" max="4" width="31.88671875" style="28" customWidth="1"/>
    <col min="5" max="5" width="18.5546875" style="28" bestFit="1" customWidth="1"/>
    <col min="6" max="6" width="22.44140625" style="28" customWidth="1"/>
    <col min="7" max="16384" width="11.44140625" style="28"/>
  </cols>
  <sheetData>
    <row r="1" spans="1:6" ht="15" thickBot="1" x14ac:dyDescent="0.35"/>
    <row r="2" spans="1:6" ht="23.4" x14ac:dyDescent="0.3">
      <c r="B2" s="11" t="s">
        <v>217</v>
      </c>
      <c r="C2" s="14"/>
      <c r="D2" s="14"/>
      <c r="E2" s="15"/>
    </row>
    <row r="3" spans="1:6" x14ac:dyDescent="0.3">
      <c r="B3" s="16" t="s">
        <v>29</v>
      </c>
      <c r="C3" s="26" t="s">
        <v>216</v>
      </c>
      <c r="D3" s="26" t="s">
        <v>31</v>
      </c>
      <c r="E3" s="84" t="s">
        <v>215</v>
      </c>
    </row>
    <row r="4" spans="1:6" s="27" customFormat="1" ht="15.6" x14ac:dyDescent="0.3">
      <c r="B4" s="105" t="s">
        <v>214</v>
      </c>
      <c r="C4" s="102" t="s">
        <v>213</v>
      </c>
      <c r="D4" s="27">
        <v>112</v>
      </c>
      <c r="E4" s="41" t="s">
        <v>210</v>
      </c>
    </row>
    <row r="5" spans="1:6" ht="33.75" customHeight="1" x14ac:dyDescent="0.3">
      <c r="B5" s="105" t="s">
        <v>212</v>
      </c>
      <c r="C5" s="102" t="s">
        <v>211</v>
      </c>
      <c r="D5" s="28">
        <v>9.4600000000000009</v>
      </c>
      <c r="E5" s="41" t="s">
        <v>210</v>
      </c>
    </row>
    <row r="6" spans="1:6" ht="33.75" customHeight="1" x14ac:dyDescent="0.3">
      <c r="B6" s="105" t="s">
        <v>212</v>
      </c>
      <c r="C6" s="102" t="s">
        <v>211</v>
      </c>
      <c r="D6" s="28">
        <v>8.6920000000000002</v>
      </c>
      <c r="E6" s="41" t="s">
        <v>210</v>
      </c>
    </row>
    <row r="7" spans="1:6" ht="30" customHeight="1" x14ac:dyDescent="0.3">
      <c r="A7" s="27"/>
      <c r="B7" s="105" t="s">
        <v>209</v>
      </c>
      <c r="C7" s="102" t="s">
        <v>208</v>
      </c>
      <c r="D7" s="112">
        <v>1.5599999999999999E-2</v>
      </c>
      <c r="E7" s="41" t="s">
        <v>207</v>
      </c>
    </row>
    <row r="8" spans="1:6" ht="30" customHeight="1" thickBot="1" x14ac:dyDescent="0.35">
      <c r="A8" s="27"/>
      <c r="B8" s="104" t="s">
        <v>206</v>
      </c>
      <c r="C8" s="22" t="s">
        <v>205</v>
      </c>
      <c r="D8" s="106">
        <v>0.73750000000000004</v>
      </c>
      <c r="E8" s="113" t="s">
        <v>36</v>
      </c>
    </row>
    <row r="9" spans="1:6" x14ac:dyDescent="0.3">
      <c r="C9" s="102"/>
      <c r="D9" s="103"/>
    </row>
    <row r="10" spans="1:6" ht="15" thickBot="1" x14ac:dyDescent="0.35"/>
    <row r="11" spans="1:6" ht="23.4" x14ac:dyDescent="0.3">
      <c r="B11" s="11" t="s">
        <v>204</v>
      </c>
      <c r="C11" s="14"/>
      <c r="D11" s="14"/>
      <c r="E11" s="15"/>
    </row>
    <row r="12" spans="1:6" x14ac:dyDescent="0.3">
      <c r="B12" s="16" t="s">
        <v>29</v>
      </c>
      <c r="C12" s="26" t="s">
        <v>30</v>
      </c>
      <c r="D12" s="26" t="s">
        <v>175</v>
      </c>
      <c r="E12" s="84" t="s">
        <v>32</v>
      </c>
    </row>
    <row r="13" spans="1:6" x14ac:dyDescent="0.3">
      <c r="B13" s="57" t="s">
        <v>203</v>
      </c>
      <c r="C13" s="102" t="s">
        <v>202</v>
      </c>
      <c r="D13" s="110">
        <v>1</v>
      </c>
      <c r="E13" s="41" t="s">
        <v>36</v>
      </c>
    </row>
    <row r="14" spans="1:6" ht="28.8" x14ac:dyDescent="0.3">
      <c r="B14" s="18" t="s">
        <v>201</v>
      </c>
      <c r="C14" s="27" t="s">
        <v>200</v>
      </c>
      <c r="D14" s="101">
        <f>SUM('Usage rate'!D4:D15)/COUNTIF('Usage rate'!D4:D15,"&gt;0")</f>
        <v>0.90000000000000013</v>
      </c>
      <c r="E14" s="114" t="s">
        <v>36</v>
      </c>
    </row>
    <row r="15" spans="1:6" ht="43.2" x14ac:dyDescent="0.3">
      <c r="B15" s="100" t="s">
        <v>218</v>
      </c>
      <c r="C15" s="27" t="s">
        <v>199</v>
      </c>
      <c r="D15" s="111">
        <v>0.5</v>
      </c>
      <c r="E15" s="114" t="s">
        <v>198</v>
      </c>
    </row>
    <row r="16" spans="1:6" s="98" customFormat="1" ht="26.4" customHeight="1" x14ac:dyDescent="0.3">
      <c r="A16" s="28"/>
      <c r="B16" s="132" t="s">
        <v>122</v>
      </c>
      <c r="C16" s="131" t="s">
        <v>123</v>
      </c>
      <c r="D16" s="133">
        <v>11.316582182585346</v>
      </c>
      <c r="E16" s="134" t="s">
        <v>193</v>
      </c>
      <c r="F16" s="27"/>
    </row>
    <row r="17" spans="1:6" s="98" customFormat="1" x14ac:dyDescent="0.3">
      <c r="A17" s="28"/>
      <c r="B17" s="132"/>
      <c r="C17" s="131"/>
      <c r="D17" s="133"/>
      <c r="E17" s="134"/>
      <c r="F17" s="27"/>
    </row>
    <row r="18" spans="1:6" s="98" customFormat="1" ht="26.4" customHeight="1" x14ac:dyDescent="0.3">
      <c r="A18" s="28"/>
      <c r="B18" s="132" t="s">
        <v>197</v>
      </c>
      <c r="C18" s="131" t="s">
        <v>196</v>
      </c>
      <c r="D18" s="133">
        <f>AVERAGEIF('Wood savings'!F40:F51,"&lt;&gt;0")</f>
        <v>6.5026791002261248</v>
      </c>
      <c r="E18" s="134" t="s">
        <v>193</v>
      </c>
      <c r="F18" s="27"/>
    </row>
    <row r="19" spans="1:6" s="98" customFormat="1" x14ac:dyDescent="0.3">
      <c r="A19" s="28"/>
      <c r="B19" s="132"/>
      <c r="C19" s="131"/>
      <c r="D19" s="133"/>
      <c r="E19" s="134"/>
      <c r="F19" s="27"/>
    </row>
    <row r="20" spans="1:6" s="98" customFormat="1" ht="28.2" thickBot="1" x14ac:dyDescent="0.35">
      <c r="A20" s="28"/>
      <c r="B20" s="42" t="s">
        <v>195</v>
      </c>
      <c r="C20" s="99" t="s">
        <v>194</v>
      </c>
      <c r="D20" s="116">
        <f>SUM(Npy!D34:G34)/COUNTIF(Npy!D34:G34,"&gt;0")*1000</f>
        <v>4.8171976908906036</v>
      </c>
      <c r="E20" s="79" t="s">
        <v>193</v>
      </c>
      <c r="F20" s="27"/>
    </row>
    <row r="21" spans="1:6" ht="15" thickBot="1" x14ac:dyDescent="0.35">
      <c r="D21" s="86"/>
    </row>
    <row r="22" spans="1:6" ht="23.4" x14ac:dyDescent="0.3">
      <c r="B22" s="11" t="s">
        <v>192</v>
      </c>
      <c r="C22" s="13"/>
      <c r="D22" s="83"/>
      <c r="E22" s="44"/>
    </row>
    <row r="23" spans="1:6" ht="15" thickBot="1" x14ac:dyDescent="0.35">
      <c r="B23" s="16" t="s">
        <v>29</v>
      </c>
      <c r="C23" s="26" t="s">
        <v>30</v>
      </c>
      <c r="D23" s="85" t="s">
        <v>175</v>
      </c>
      <c r="E23" s="84" t="s">
        <v>32</v>
      </c>
    </row>
    <row r="24" spans="1:6" ht="16.2" thickBot="1" x14ac:dyDescent="0.35">
      <c r="B24" s="94" t="s">
        <v>191</v>
      </c>
      <c r="C24" s="48" t="s">
        <v>190</v>
      </c>
      <c r="D24" s="93">
        <f>ROUNDDOWN(AVERAGEIF(D25:D28,"&lt;&gt;0"),0)</f>
        <v>193414</v>
      </c>
      <c r="E24" s="97"/>
    </row>
    <row r="25" spans="1:6" ht="15.6" x14ac:dyDescent="0.3">
      <c r="B25" s="57" t="s">
        <v>219</v>
      </c>
      <c r="C25" s="27" t="s">
        <v>223</v>
      </c>
      <c r="D25" s="95">
        <v>145870</v>
      </c>
      <c r="E25" s="41" t="s">
        <v>170</v>
      </c>
    </row>
    <row r="26" spans="1:6" ht="15.6" x14ac:dyDescent="0.3">
      <c r="B26" s="57" t="s">
        <v>220</v>
      </c>
      <c r="C26" s="27" t="s">
        <v>224</v>
      </c>
      <c r="D26" s="95">
        <v>257276.2</v>
      </c>
      <c r="E26" s="41" t="s">
        <v>170</v>
      </c>
    </row>
    <row r="27" spans="1:6" ht="15.6" x14ac:dyDescent="0.3">
      <c r="B27" s="57" t="s">
        <v>221</v>
      </c>
      <c r="C27" s="27" t="s">
        <v>189</v>
      </c>
      <c r="D27" s="95">
        <v>257276.2</v>
      </c>
      <c r="E27" s="41" t="s">
        <v>170</v>
      </c>
    </row>
    <row r="28" spans="1:6" ht="15.6" x14ac:dyDescent="0.3">
      <c r="B28" s="57" t="s">
        <v>222</v>
      </c>
      <c r="C28" s="27" t="s">
        <v>188</v>
      </c>
      <c r="D28" s="95">
        <v>113236.5</v>
      </c>
      <c r="E28" s="41" t="s">
        <v>170</v>
      </c>
    </row>
    <row r="29" spans="1:6" ht="16.2" thickBot="1" x14ac:dyDescent="0.35">
      <c r="B29" s="82" t="s">
        <v>158</v>
      </c>
      <c r="C29" s="81"/>
      <c r="D29" s="80">
        <f>+SUM(D25:D28)</f>
        <v>773658.9</v>
      </c>
      <c r="E29" s="79" t="s">
        <v>170</v>
      </c>
    </row>
    <row r="30" spans="1:6" ht="15" thickBot="1" x14ac:dyDescent="0.35">
      <c r="D30" s="86"/>
    </row>
    <row r="31" spans="1:6" ht="23.4" x14ac:dyDescent="0.3">
      <c r="B31" s="11" t="s">
        <v>187</v>
      </c>
      <c r="C31" s="14"/>
      <c r="D31" s="96"/>
      <c r="E31" s="15"/>
    </row>
    <row r="32" spans="1:6" ht="15" thickBot="1" x14ac:dyDescent="0.35">
      <c r="B32" s="16" t="s">
        <v>29</v>
      </c>
      <c r="C32" s="26" t="s">
        <v>30</v>
      </c>
      <c r="D32" s="85" t="s">
        <v>175</v>
      </c>
      <c r="E32" s="84" t="s">
        <v>32</v>
      </c>
    </row>
    <row r="33" spans="2:5" ht="16.2" thickBot="1" x14ac:dyDescent="0.35">
      <c r="B33" s="94" t="s">
        <v>186</v>
      </c>
      <c r="C33" s="48" t="s">
        <v>185</v>
      </c>
      <c r="D33" s="93">
        <f>ROUNDDOWN(AVERAGEIF(D34:D37,"&lt;&gt;0"),0)</f>
        <v>111779</v>
      </c>
      <c r="E33" s="49" t="s">
        <v>170</v>
      </c>
    </row>
    <row r="34" spans="2:5" ht="15.6" x14ac:dyDescent="0.3">
      <c r="B34" s="57" t="s">
        <v>225</v>
      </c>
      <c r="C34" s="27" t="s">
        <v>229</v>
      </c>
      <c r="D34" s="95">
        <f>D25-D53</f>
        <v>86158</v>
      </c>
      <c r="E34" s="41" t="s">
        <v>170</v>
      </c>
    </row>
    <row r="35" spans="2:5" ht="15.6" x14ac:dyDescent="0.3">
      <c r="B35" s="57" t="s">
        <v>226</v>
      </c>
      <c r="C35" s="27" t="s">
        <v>230</v>
      </c>
      <c r="D35" s="95">
        <f>D26-D54</f>
        <v>154050.20000000001</v>
      </c>
      <c r="E35" s="41" t="s">
        <v>170</v>
      </c>
    </row>
    <row r="36" spans="2:5" ht="15.6" x14ac:dyDescent="0.3">
      <c r="B36" s="57" t="s">
        <v>227</v>
      </c>
      <c r="C36" s="27" t="s">
        <v>184</v>
      </c>
      <c r="D36" s="95">
        <f>D27-D55</f>
        <v>145175.20000000001</v>
      </c>
      <c r="E36" s="41" t="s">
        <v>170</v>
      </c>
    </row>
    <row r="37" spans="2:5" ht="15.6" x14ac:dyDescent="0.3">
      <c r="B37" s="57" t="s">
        <v>228</v>
      </c>
      <c r="C37" s="27" t="s">
        <v>183</v>
      </c>
      <c r="D37" s="95">
        <f>D28-D56</f>
        <v>61735.5</v>
      </c>
      <c r="E37" s="41" t="s">
        <v>170</v>
      </c>
    </row>
    <row r="38" spans="2:5" ht="16.2" thickBot="1" x14ac:dyDescent="0.35">
      <c r="B38" s="82" t="s">
        <v>158</v>
      </c>
      <c r="C38" s="81"/>
      <c r="D38" s="80">
        <f>+SUM(D34:D37)</f>
        <v>447118.9</v>
      </c>
      <c r="E38" s="79" t="s">
        <v>170</v>
      </c>
    </row>
    <row r="39" spans="2:5" ht="15" thickBot="1" x14ac:dyDescent="0.35">
      <c r="B39" s="26"/>
      <c r="C39" s="26"/>
      <c r="D39" s="85"/>
      <c r="E39" s="26"/>
    </row>
    <row r="40" spans="2:5" ht="23.4" x14ac:dyDescent="0.3">
      <c r="B40" s="11" t="s">
        <v>182</v>
      </c>
      <c r="C40" s="13"/>
      <c r="D40" s="83"/>
      <c r="E40" s="44"/>
    </row>
    <row r="41" spans="2:5" ht="15" thickBot="1" x14ac:dyDescent="0.35">
      <c r="B41" s="16" t="s">
        <v>29</v>
      </c>
      <c r="C41" s="26" t="s">
        <v>30</v>
      </c>
      <c r="D41" s="85" t="s">
        <v>175</v>
      </c>
      <c r="E41" s="84" t="s">
        <v>32</v>
      </c>
    </row>
    <row r="42" spans="2:5" ht="16.2" thickBot="1" x14ac:dyDescent="0.35">
      <c r="B42" s="94" t="s">
        <v>181</v>
      </c>
      <c r="C42" s="48" t="s">
        <v>180</v>
      </c>
      <c r="D42" s="93">
        <f>D47/10</f>
        <v>0</v>
      </c>
      <c r="E42" s="49" t="s">
        <v>170</v>
      </c>
    </row>
    <row r="43" spans="2:5" ht="15.6" x14ac:dyDescent="0.3">
      <c r="B43" s="57" t="s">
        <v>231</v>
      </c>
      <c r="C43" s="27" t="s">
        <v>235</v>
      </c>
      <c r="D43" s="92">
        <v>0</v>
      </c>
      <c r="E43" s="41" t="s">
        <v>170</v>
      </c>
    </row>
    <row r="44" spans="2:5" ht="15.6" x14ac:dyDescent="0.3">
      <c r="B44" s="57" t="s">
        <v>232</v>
      </c>
      <c r="C44" s="27" t="s">
        <v>236</v>
      </c>
      <c r="D44" s="92">
        <v>0</v>
      </c>
      <c r="E44" s="41" t="s">
        <v>170</v>
      </c>
    </row>
    <row r="45" spans="2:5" ht="15.6" x14ac:dyDescent="0.3">
      <c r="B45" s="57" t="s">
        <v>233</v>
      </c>
      <c r="C45" s="27" t="s">
        <v>179</v>
      </c>
      <c r="D45" s="92">
        <v>0</v>
      </c>
      <c r="E45" s="41" t="s">
        <v>170</v>
      </c>
    </row>
    <row r="46" spans="2:5" ht="15.6" x14ac:dyDescent="0.3">
      <c r="B46" s="57" t="s">
        <v>234</v>
      </c>
      <c r="C46" s="27" t="s">
        <v>178</v>
      </c>
      <c r="D46" s="92">
        <v>0</v>
      </c>
      <c r="E46" s="41" t="s">
        <v>170</v>
      </c>
    </row>
    <row r="47" spans="2:5" ht="15.6" x14ac:dyDescent="0.3">
      <c r="B47" s="91" t="s">
        <v>158</v>
      </c>
      <c r="C47" s="90"/>
      <c r="D47" s="89">
        <f>+SUM(D43:D46)</f>
        <v>0</v>
      </c>
      <c r="E47" s="41" t="s">
        <v>170</v>
      </c>
    </row>
    <row r="48" spans="2:5" ht="15" thickBot="1" x14ac:dyDescent="0.35">
      <c r="B48" s="88" t="s">
        <v>177</v>
      </c>
      <c r="C48" s="24"/>
      <c r="D48" s="87"/>
      <c r="E48" s="79"/>
    </row>
    <row r="49" spans="2:5" ht="15" thickBot="1" x14ac:dyDescent="0.35">
      <c r="D49" s="86"/>
    </row>
    <row r="50" spans="2:5" ht="23.4" x14ac:dyDescent="0.3">
      <c r="B50" s="11" t="s">
        <v>176</v>
      </c>
      <c r="C50" s="13"/>
      <c r="D50" s="83"/>
      <c r="E50" s="44"/>
    </row>
    <row r="51" spans="2:5" ht="15" thickBot="1" x14ac:dyDescent="0.35">
      <c r="B51" s="16" t="s">
        <v>29</v>
      </c>
      <c r="C51" s="26" t="s">
        <v>30</v>
      </c>
      <c r="D51" s="85" t="s">
        <v>175</v>
      </c>
      <c r="E51" s="84" t="s">
        <v>32</v>
      </c>
    </row>
    <row r="52" spans="2:5" ht="16.2" thickBot="1" x14ac:dyDescent="0.35">
      <c r="B52" s="117" t="s">
        <v>174</v>
      </c>
      <c r="C52" s="48" t="s">
        <v>173</v>
      </c>
      <c r="D52" s="93">
        <f>D57/11</f>
        <v>29685.454545454544</v>
      </c>
      <c r="E52" s="49" t="s">
        <v>170</v>
      </c>
    </row>
    <row r="53" spans="2:5" ht="15.6" x14ac:dyDescent="0.3">
      <c r="B53" s="57" t="s">
        <v>237</v>
      </c>
      <c r="C53" s="107" t="s">
        <v>241</v>
      </c>
      <c r="D53" s="108">
        <v>59712</v>
      </c>
      <c r="E53" s="41" t="s">
        <v>170</v>
      </c>
    </row>
    <row r="54" spans="2:5" ht="15.6" x14ac:dyDescent="0.3">
      <c r="B54" s="57" t="s">
        <v>238</v>
      </c>
      <c r="C54" s="107" t="s">
        <v>242</v>
      </c>
      <c r="D54" s="108">
        <v>103226</v>
      </c>
      <c r="E54" s="41" t="s">
        <v>170</v>
      </c>
    </row>
    <row r="55" spans="2:5" ht="15.6" x14ac:dyDescent="0.3">
      <c r="B55" s="57" t="s">
        <v>239</v>
      </c>
      <c r="C55" s="107" t="s">
        <v>172</v>
      </c>
      <c r="D55" s="108">
        <v>112101</v>
      </c>
      <c r="E55" s="41" t="s">
        <v>170</v>
      </c>
    </row>
    <row r="56" spans="2:5" ht="15.6" x14ac:dyDescent="0.3">
      <c r="B56" s="57" t="s">
        <v>240</v>
      </c>
      <c r="C56" s="107" t="s">
        <v>171</v>
      </c>
      <c r="D56" s="108">
        <v>51501</v>
      </c>
      <c r="E56" s="41" t="s">
        <v>170</v>
      </c>
    </row>
    <row r="57" spans="2:5" ht="16.2" thickBot="1" x14ac:dyDescent="0.35">
      <c r="B57" s="82" t="s">
        <v>158</v>
      </c>
      <c r="C57" s="81"/>
      <c r="D57" s="80">
        <f>+SUM(D53:D56)</f>
        <v>326540</v>
      </c>
      <c r="E57" s="79" t="s">
        <v>170</v>
      </c>
    </row>
  </sheetData>
  <mergeCells count="8">
    <mergeCell ref="C16:C17"/>
    <mergeCell ref="B16:B17"/>
    <mergeCell ref="D16:D17"/>
    <mergeCell ref="E16:E17"/>
    <mergeCell ref="B18:B19"/>
    <mergeCell ref="C18:C19"/>
    <mergeCell ref="D18:D19"/>
    <mergeCell ref="E18:E19"/>
  </mergeCells>
  <phoneticPr fontId="1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63</vt:i4>
      </vt:variant>
    </vt:vector>
  </HeadingPairs>
  <TitlesOfParts>
    <vt:vector size="69" baseType="lpstr">
      <vt:lpstr>Intro</vt:lpstr>
      <vt:lpstr>PSKT</vt:lpstr>
      <vt:lpstr>Usage rate</vt:lpstr>
      <vt:lpstr>Wood savings</vt:lpstr>
      <vt:lpstr>Npy</vt:lpstr>
      <vt:lpstr>ER Calculation</vt:lpstr>
      <vt:lpstr>BEy</vt:lpstr>
      <vt:lpstr>BEy_2027</vt:lpstr>
      <vt:lpstr>BEy_2028</vt:lpstr>
      <vt:lpstr>BEy_2029</vt:lpstr>
      <vt:lpstr>BEy_2030</vt:lpstr>
      <vt:lpstr>Dryseason</vt:lpstr>
      <vt:lpstr>EF_CO2</vt:lpstr>
      <vt:lpstr>EF_NOCO2</vt:lpstr>
      <vt:lpstr>EF_NONCO2</vt:lpstr>
      <vt:lpstr>EF_NONCO2_2021</vt:lpstr>
      <vt:lpstr>'ER Calculation'!EFWV</vt:lpstr>
      <vt:lpstr>Ep</vt:lpstr>
      <vt:lpstr>ERy</vt:lpstr>
      <vt:lpstr>ERy_2027</vt:lpstr>
      <vt:lpstr>ERy_2028</vt:lpstr>
      <vt:lpstr>ERy_2029</vt:lpstr>
      <vt:lpstr>ERy_2030</vt:lpstr>
      <vt:lpstr>'ER Calculation'!FCRF</vt:lpstr>
      <vt:lpstr>fNRB</vt:lpstr>
      <vt:lpstr>LEy</vt:lpstr>
      <vt:lpstr>LEy_2027</vt:lpstr>
      <vt:lpstr>LEy_2028</vt:lpstr>
      <vt:lpstr>LEy_2029</vt:lpstr>
      <vt:lpstr>LEy_2030</vt:lpstr>
      <vt:lpstr>NCVwood</vt:lpstr>
      <vt:lpstr>Npy_2020</vt:lpstr>
      <vt:lpstr>Npy_2021</vt:lpstr>
      <vt:lpstr>Npy_2022</vt:lpstr>
      <vt:lpstr>Npy_2023</vt:lpstr>
      <vt:lpstr>Pb</vt:lpstr>
      <vt:lpstr>Pby_dry</vt:lpstr>
      <vt:lpstr>Pby_wet</vt:lpstr>
      <vt:lpstr>PEy</vt:lpstr>
      <vt:lpstr>PEy_2027</vt:lpstr>
      <vt:lpstr>PEy_2028</vt:lpstr>
      <vt:lpstr>PEy_2029</vt:lpstr>
      <vt:lpstr>PEy_2030</vt:lpstr>
      <vt:lpstr>Pp</vt:lpstr>
      <vt:lpstr>'ER Calculation'!RFyinf20</vt:lpstr>
      <vt:lpstr>SFS</vt:lpstr>
      <vt:lpstr>SFSbp_1_dry</vt:lpstr>
      <vt:lpstr>SFSbp_1_wet</vt:lpstr>
      <vt:lpstr>SFSbp_10_dry</vt:lpstr>
      <vt:lpstr>SFSbp_10_wet</vt:lpstr>
      <vt:lpstr>SFSbp_11_dry</vt:lpstr>
      <vt:lpstr>SFSbp_11_wet</vt:lpstr>
      <vt:lpstr>SFSbp_2_dry</vt:lpstr>
      <vt:lpstr>SFSbp_2_wet</vt:lpstr>
      <vt:lpstr>SFSbp_3_dry</vt:lpstr>
      <vt:lpstr>SFSbp_3_wet</vt:lpstr>
      <vt:lpstr>SFSbp_4_dry</vt:lpstr>
      <vt:lpstr>SFSbp_4_wet</vt:lpstr>
      <vt:lpstr>SFSbp_5_dry</vt:lpstr>
      <vt:lpstr>SFSbp_5_wet</vt:lpstr>
      <vt:lpstr>SFSbp_6_dry</vt:lpstr>
      <vt:lpstr>SFSbp_6_wet</vt:lpstr>
      <vt:lpstr>SFSbp_7_dry</vt:lpstr>
      <vt:lpstr>SFSbp_7_wet</vt:lpstr>
      <vt:lpstr>SFSbp_8_dry</vt:lpstr>
      <vt:lpstr>SFSbp_8_wet</vt:lpstr>
      <vt:lpstr>SFSbp_9_dry</vt:lpstr>
      <vt:lpstr>SFSbp_9_wet</vt:lpstr>
      <vt:lpstr>Upy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Elizabeth LOPEZ</cp:lastModifiedBy>
  <dcterms:created xsi:type="dcterms:W3CDTF">2023-04-03T14:34:11Z</dcterms:created>
  <dcterms:modified xsi:type="dcterms:W3CDTF">2023-06-09T19:33:03Z</dcterms:modified>
</cp:coreProperties>
</file>