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6DB6A2E1-3ACB-44D2-A0C0-8327F5824A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parkline" sheetId="1" r:id="rId1"/>
    <sheet name="payroll" sheetId="2" r:id="rId2"/>
    <sheet name="loan repaymnet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G3" i="3"/>
  <c r="G2" i="3"/>
  <c r="F3" i="3"/>
  <c r="F2" i="3"/>
  <c r="B3" i="3"/>
  <c r="B2" i="3"/>
  <c r="P3" i="2"/>
  <c r="P4" i="2"/>
  <c r="P5" i="2"/>
  <c r="P6" i="2"/>
  <c r="P2" i="2"/>
  <c r="O3" i="2"/>
  <c r="O4" i="2"/>
  <c r="O5" i="2"/>
  <c r="O6" i="2"/>
  <c r="O2" i="2"/>
  <c r="L3" i="2"/>
  <c r="L4" i="2"/>
  <c r="L5" i="2"/>
  <c r="L6" i="2"/>
  <c r="L2" i="2"/>
  <c r="K3" i="2"/>
  <c r="K4" i="2"/>
  <c r="K5" i="2"/>
  <c r="K6" i="2"/>
  <c r="K2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B2" i="1"/>
  <c r="B3" i="1"/>
  <c r="B4" i="1"/>
  <c r="B1" i="1"/>
</calcChain>
</file>

<file path=xl/sharedStrings.xml><?xml version="1.0" encoding="utf-8"?>
<sst xmlns="http://schemas.openxmlformats.org/spreadsheetml/2006/main" count="50" uniqueCount="50">
  <si>
    <t>Employees</t>
  </si>
  <si>
    <t>minakshi</t>
  </si>
  <si>
    <t>varun</t>
  </si>
  <si>
    <t>clerk</t>
  </si>
  <si>
    <t>supervisor</t>
  </si>
  <si>
    <t>peon</t>
  </si>
  <si>
    <t>teacher</t>
  </si>
  <si>
    <t>headmaster</t>
  </si>
  <si>
    <t>namik</t>
  </si>
  <si>
    <t>lokesh</t>
  </si>
  <si>
    <t>preeti</t>
  </si>
  <si>
    <t>Employee type</t>
  </si>
  <si>
    <t>Employee number</t>
  </si>
  <si>
    <t>No of effective days present</t>
  </si>
  <si>
    <t>Basic pay</t>
  </si>
  <si>
    <t>Earned salary</t>
  </si>
  <si>
    <t>No. of days in a month in this data is for feb = 28</t>
  </si>
  <si>
    <t>DA</t>
  </si>
  <si>
    <t>HRA</t>
  </si>
  <si>
    <t>HRA(house rent allowance) = 40%</t>
  </si>
  <si>
    <t>TRA</t>
  </si>
  <si>
    <t>TRA (transport allowance)= 1000</t>
  </si>
  <si>
    <t>Total earning</t>
  </si>
  <si>
    <t>DA (Dearness Allowance) = 35%</t>
  </si>
  <si>
    <t>PF= 12%</t>
  </si>
  <si>
    <t>PF</t>
  </si>
  <si>
    <t>TDS</t>
  </si>
  <si>
    <t>loan installment</t>
  </si>
  <si>
    <t>Total deduction</t>
  </si>
  <si>
    <t>Total deduction=pf-tds-loan installment</t>
  </si>
  <si>
    <t>Net salary</t>
  </si>
  <si>
    <t>Deduction days</t>
  </si>
  <si>
    <t>TDS(tax deduction at source)</t>
  </si>
  <si>
    <t>Loan amount</t>
  </si>
  <si>
    <t>Loan date</t>
  </si>
  <si>
    <t>Period of loan</t>
  </si>
  <si>
    <t>rate of interest</t>
  </si>
  <si>
    <t>future value</t>
  </si>
  <si>
    <t>YIA</t>
  </si>
  <si>
    <t>YIA=yearly installment amount</t>
  </si>
  <si>
    <t>MIA</t>
  </si>
  <si>
    <t>MIA=monthly installment</t>
  </si>
  <si>
    <t>FV</t>
  </si>
  <si>
    <t>FV=future value</t>
  </si>
  <si>
    <t>PV</t>
  </si>
  <si>
    <t>NPV</t>
  </si>
  <si>
    <t>PV=present value</t>
  </si>
  <si>
    <t>NPV=net present vale</t>
  </si>
  <si>
    <t>IRR=internal rate of return</t>
  </si>
  <si>
    <t>NPER=financial function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</si>
</sst>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[$INR]\ * #,##0.00_);_([$INR]\ * \(#,##0.00\);_([$INR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/>
    <xf numFmtId="49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171" fontId="0" fillId="0" borderId="0" xfId="0" applyNumberFormat="1"/>
    <xf numFmtId="171" fontId="0" fillId="0" borderId="0" xfId="1" applyNumberFormat="1" applyFont="1"/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4" sqref="C4"/>
    </sheetView>
  </sheetViews>
  <sheetFormatPr defaultRowHeight="15" x14ac:dyDescent="0.25"/>
  <cols>
    <col min="2" max="2" width="17.85546875" customWidth="1"/>
    <col min="3" max="3" width="25.42578125" customWidth="1"/>
  </cols>
  <sheetData>
    <row r="1" spans="1:2" x14ac:dyDescent="0.25">
      <c r="A1">
        <v>98</v>
      </c>
      <c r="B1">
        <f>100-(A1)</f>
        <v>2</v>
      </c>
    </row>
    <row r="2" spans="1:2" x14ac:dyDescent="0.25">
      <c r="A2">
        <v>56</v>
      </c>
      <c r="B2">
        <f t="shared" ref="B2:B4" si="0">100-(A2)</f>
        <v>44</v>
      </c>
    </row>
    <row r="3" spans="1:2" x14ac:dyDescent="0.25">
      <c r="A3">
        <v>78</v>
      </c>
      <c r="B3">
        <f t="shared" si="0"/>
        <v>22</v>
      </c>
    </row>
    <row r="4" spans="1:2" x14ac:dyDescent="0.25">
      <c r="A4">
        <v>23</v>
      </c>
      <c r="B4">
        <f t="shared" si="0"/>
        <v>77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84F6AB4-0BD9-4904-8919-837D23656BDE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sparkline!A1:B1</xm:f>
              <xm:sqref>C1</xm:sqref>
            </x14:sparkline>
            <x14:sparkline>
              <xm:f>sparkline!A2:B2</xm:f>
              <xm:sqref>C2</xm:sqref>
            </x14:sparkline>
            <x14:sparkline>
              <xm:f>sparkline!A3:B3</xm:f>
              <xm:sqref>C3</xm:sqref>
            </x14:sparkline>
            <x14:sparkline>
              <xm:f>sparkline!A4:B4</xm:f>
              <xm:sqref>C4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B511-22BC-4A86-839C-E3983A80346C}">
  <dimension ref="A1:P17"/>
  <sheetViews>
    <sheetView zoomScale="90" zoomScaleNormal="90" workbookViewId="0">
      <selection activeCell="D16" sqref="D16"/>
    </sheetView>
  </sheetViews>
  <sheetFormatPr defaultRowHeight="15" x14ac:dyDescent="0.25"/>
  <cols>
    <col min="1" max="1" width="22.42578125" bestFit="1" customWidth="1"/>
    <col min="2" max="2" width="13.7109375" bestFit="1" customWidth="1"/>
    <col min="3" max="3" width="18.42578125" bestFit="1" customWidth="1"/>
    <col min="4" max="4" width="44.5703125" bestFit="1" customWidth="1"/>
    <col min="5" max="5" width="11.7109375" bestFit="1" customWidth="1"/>
    <col min="6" max="6" width="34.140625" bestFit="1" customWidth="1"/>
    <col min="7" max="7" width="16.5703125" bestFit="1" customWidth="1"/>
    <col min="8" max="9" width="9.28515625" bestFit="1" customWidth="1"/>
    <col min="10" max="10" width="5.85546875" bestFit="1" customWidth="1"/>
    <col min="11" max="11" width="16.28515625" bestFit="1" customWidth="1"/>
    <col min="12" max="12" width="8.28515625" bestFit="1" customWidth="1"/>
    <col min="14" max="14" width="20" bestFit="1" customWidth="1"/>
    <col min="15" max="15" width="19.28515625" bestFit="1" customWidth="1"/>
    <col min="16" max="16" width="12.85546875" bestFit="1" customWidth="1"/>
  </cols>
  <sheetData>
    <row r="1" spans="1:16" s="5" customFormat="1" ht="18.75" x14ac:dyDescent="0.3">
      <c r="A1" s="4" t="s">
        <v>12</v>
      </c>
      <c r="B1" s="4" t="s">
        <v>0</v>
      </c>
      <c r="C1" s="4" t="s">
        <v>11</v>
      </c>
      <c r="D1" s="4" t="s">
        <v>31</v>
      </c>
      <c r="E1" s="4" t="s">
        <v>14</v>
      </c>
      <c r="F1" s="4" t="s">
        <v>13</v>
      </c>
      <c r="G1" s="4" t="s">
        <v>15</v>
      </c>
      <c r="H1" s="4" t="s">
        <v>17</v>
      </c>
      <c r="I1" s="4" t="s">
        <v>18</v>
      </c>
      <c r="J1" s="4" t="s">
        <v>20</v>
      </c>
      <c r="K1" s="4" t="s">
        <v>22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30</v>
      </c>
    </row>
    <row r="2" spans="1:16" x14ac:dyDescent="0.25">
      <c r="A2" s="2">
        <v>1</v>
      </c>
      <c r="B2" s="7" t="s">
        <v>1</v>
      </c>
      <c r="C2" s="2" t="s">
        <v>3</v>
      </c>
      <c r="D2" s="3">
        <v>1.5</v>
      </c>
      <c r="E2" s="2">
        <v>16500</v>
      </c>
      <c r="F2" s="3">
        <f>28-(D2)</f>
        <v>26.5</v>
      </c>
      <c r="G2" s="3">
        <f>(E2*F2)/28</f>
        <v>15616.071428571429</v>
      </c>
      <c r="H2" s="3">
        <f>G2*0.35</f>
        <v>5465.625</v>
      </c>
      <c r="I2" s="3">
        <f>G2*0.4</f>
        <v>6246.4285714285725</v>
      </c>
      <c r="J2" s="2">
        <v>1000</v>
      </c>
      <c r="K2" s="3">
        <f>SUM(G2:J2)</f>
        <v>28328.125</v>
      </c>
      <c r="L2" s="3">
        <f>G2*0.12</f>
        <v>1873.9285714285716</v>
      </c>
      <c r="M2" s="2">
        <v>3300</v>
      </c>
      <c r="N2" s="2">
        <v>0</v>
      </c>
      <c r="O2" s="3">
        <f>SUM(L2:N2)</f>
        <v>5173.9285714285716</v>
      </c>
      <c r="P2" s="8">
        <f>K2-O2</f>
        <v>23154.196428571428</v>
      </c>
    </row>
    <row r="3" spans="1:16" x14ac:dyDescent="0.25">
      <c r="A3" s="2">
        <v>2</v>
      </c>
      <c r="B3" s="7" t="s">
        <v>2</v>
      </c>
      <c r="C3" s="2" t="s">
        <v>4</v>
      </c>
      <c r="D3" s="3">
        <v>0</v>
      </c>
      <c r="E3" s="2">
        <v>34000</v>
      </c>
      <c r="F3" s="3">
        <f t="shared" ref="F3:F6" si="0">28-(D3)</f>
        <v>28</v>
      </c>
      <c r="G3" s="3">
        <f t="shared" ref="G3:G6" si="1">(E3*F3)/28</f>
        <v>34000</v>
      </c>
      <c r="H3" s="3">
        <f t="shared" ref="H3:H6" si="2">G3*0.35</f>
        <v>11900</v>
      </c>
      <c r="I3" s="3">
        <f t="shared" ref="I3:I6" si="3">G3*0.4</f>
        <v>13600</v>
      </c>
      <c r="J3" s="2">
        <v>1000</v>
      </c>
      <c r="K3" s="3">
        <f t="shared" ref="K3:K6" si="4">SUM(G3:J3)</f>
        <v>60500</v>
      </c>
      <c r="L3" s="3">
        <f t="shared" ref="L3:L6" si="5">G3*0.12</f>
        <v>4080</v>
      </c>
      <c r="M3" s="2">
        <v>6800</v>
      </c>
      <c r="N3" s="2">
        <v>2400</v>
      </c>
      <c r="O3" s="3">
        <f t="shared" ref="O3:O6" si="6">SUM(L3:N3)</f>
        <v>13280</v>
      </c>
      <c r="P3" s="8">
        <f t="shared" ref="P3:P6" si="7">K3-O3</f>
        <v>47220</v>
      </c>
    </row>
    <row r="4" spans="1:16" x14ac:dyDescent="0.25">
      <c r="A4" s="2">
        <v>3</v>
      </c>
      <c r="B4" s="7" t="s">
        <v>8</v>
      </c>
      <c r="C4" s="2" t="s">
        <v>5</v>
      </c>
      <c r="D4" s="3">
        <v>0</v>
      </c>
      <c r="E4" s="2">
        <v>19000</v>
      </c>
      <c r="F4" s="3">
        <f t="shared" si="0"/>
        <v>28</v>
      </c>
      <c r="G4" s="3">
        <f t="shared" si="1"/>
        <v>19000</v>
      </c>
      <c r="H4" s="3">
        <f t="shared" si="2"/>
        <v>6650</v>
      </c>
      <c r="I4" s="3">
        <f t="shared" si="3"/>
        <v>7600</v>
      </c>
      <c r="J4" s="2">
        <v>500</v>
      </c>
      <c r="K4" s="3">
        <f t="shared" si="4"/>
        <v>33750</v>
      </c>
      <c r="L4" s="3">
        <f t="shared" si="5"/>
        <v>2280</v>
      </c>
      <c r="M4" s="2">
        <v>3800</v>
      </c>
      <c r="N4" s="2">
        <v>1200</v>
      </c>
      <c r="O4" s="3">
        <f t="shared" si="6"/>
        <v>7280</v>
      </c>
      <c r="P4" s="8">
        <f t="shared" si="7"/>
        <v>26470</v>
      </c>
    </row>
    <row r="5" spans="1:16" x14ac:dyDescent="0.25">
      <c r="A5" s="2">
        <v>4</v>
      </c>
      <c r="B5" s="7" t="s">
        <v>9</v>
      </c>
      <c r="C5" s="2" t="s">
        <v>6</v>
      </c>
      <c r="D5" s="3">
        <v>3</v>
      </c>
      <c r="E5" s="2">
        <v>23000</v>
      </c>
      <c r="F5" s="3">
        <f t="shared" si="0"/>
        <v>25</v>
      </c>
      <c r="G5" s="3">
        <f t="shared" si="1"/>
        <v>20535.714285714286</v>
      </c>
      <c r="H5" s="3">
        <f t="shared" si="2"/>
        <v>7187.5</v>
      </c>
      <c r="I5" s="3">
        <f t="shared" si="3"/>
        <v>8214.2857142857156</v>
      </c>
      <c r="J5" s="2">
        <v>1000</v>
      </c>
      <c r="K5" s="3">
        <f t="shared" si="4"/>
        <v>36937.5</v>
      </c>
      <c r="L5" s="3">
        <f t="shared" si="5"/>
        <v>2464.2857142857142</v>
      </c>
      <c r="M5" s="2">
        <v>4600</v>
      </c>
      <c r="N5" s="2">
        <v>0</v>
      </c>
      <c r="O5" s="3">
        <f t="shared" si="6"/>
        <v>7064.2857142857138</v>
      </c>
      <c r="P5" s="8">
        <f t="shared" si="7"/>
        <v>29873.214285714286</v>
      </c>
    </row>
    <row r="6" spans="1:16" x14ac:dyDescent="0.25">
      <c r="A6" s="2">
        <v>5</v>
      </c>
      <c r="B6" s="7" t="s">
        <v>10</v>
      </c>
      <c r="C6" s="2" t="s">
        <v>7</v>
      </c>
      <c r="D6" s="3">
        <v>1</v>
      </c>
      <c r="E6" s="2">
        <v>15000</v>
      </c>
      <c r="F6" s="3">
        <f t="shared" si="0"/>
        <v>27</v>
      </c>
      <c r="G6" s="3">
        <f t="shared" si="1"/>
        <v>14464.285714285714</v>
      </c>
      <c r="H6" s="3">
        <f t="shared" si="2"/>
        <v>5062.4999999999991</v>
      </c>
      <c r="I6" s="3">
        <f t="shared" si="3"/>
        <v>5785.7142857142862</v>
      </c>
      <c r="J6" s="2">
        <v>1000</v>
      </c>
      <c r="K6" s="3">
        <f t="shared" si="4"/>
        <v>26312.5</v>
      </c>
      <c r="L6" s="3">
        <f t="shared" si="5"/>
        <v>1735.7142857142856</v>
      </c>
      <c r="M6" s="2">
        <v>3000</v>
      </c>
      <c r="N6" s="2">
        <v>0</v>
      </c>
      <c r="O6" s="3">
        <f t="shared" si="6"/>
        <v>4735.7142857142853</v>
      </c>
      <c r="P6" s="8">
        <f t="shared" si="7"/>
        <v>21576.785714285714</v>
      </c>
    </row>
    <row r="11" spans="1:16" x14ac:dyDescent="0.25">
      <c r="D11" s="6" t="s">
        <v>16</v>
      </c>
    </row>
    <row r="12" spans="1:16" x14ac:dyDescent="0.25">
      <c r="D12" s="6" t="s">
        <v>23</v>
      </c>
    </row>
    <row r="13" spans="1:16" x14ac:dyDescent="0.25">
      <c r="D13" s="6" t="s">
        <v>19</v>
      </c>
    </row>
    <row r="14" spans="1:16" x14ac:dyDescent="0.25">
      <c r="D14" s="6" t="s">
        <v>21</v>
      </c>
    </row>
    <row r="15" spans="1:16" x14ac:dyDescent="0.25">
      <c r="D15" s="6" t="s">
        <v>24</v>
      </c>
    </row>
    <row r="16" spans="1:16" x14ac:dyDescent="0.25">
      <c r="D16" s="6" t="s">
        <v>32</v>
      </c>
    </row>
    <row r="17" spans="4:4" x14ac:dyDescent="0.25">
      <c r="D17" s="6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9D98-622D-4F06-AF1D-72A37EB043A4}">
  <dimension ref="A1:J16"/>
  <sheetViews>
    <sheetView tabSelected="1"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8.85546875" bestFit="1" customWidth="1"/>
    <col min="4" max="4" width="28.7109375" bestFit="1" customWidth="1"/>
    <col min="5" max="5" width="16.5703125" bestFit="1" customWidth="1"/>
    <col min="6" max="6" width="19" customWidth="1"/>
    <col min="7" max="7" width="18.28515625" customWidth="1"/>
    <col min="8" max="8" width="20.85546875" customWidth="1"/>
    <col min="9" max="9" width="18.140625" customWidth="1"/>
  </cols>
  <sheetData>
    <row r="1" spans="1:10" ht="21" x14ac:dyDescent="0.35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40</v>
      </c>
      <c r="H1" s="13" t="s">
        <v>42</v>
      </c>
      <c r="I1" s="13" t="s">
        <v>44</v>
      </c>
      <c r="J1" s="13" t="s">
        <v>45</v>
      </c>
    </row>
    <row r="2" spans="1:10" x14ac:dyDescent="0.25">
      <c r="A2">
        <v>100000</v>
      </c>
      <c r="B2" s="9">
        <f>DATE(2007,4,1)</f>
        <v>39173</v>
      </c>
      <c r="C2">
        <v>2</v>
      </c>
      <c r="D2" s="10">
        <v>0.1</v>
      </c>
      <c r="E2" s="1">
        <v>0</v>
      </c>
      <c r="F2" s="12">
        <f>PMT(D2,C2,-A2,E2,1)</f>
        <v>52380.952380952382</v>
      </c>
      <c r="G2" s="11">
        <f>F2/12</f>
        <v>4365.0793650793648</v>
      </c>
      <c r="H2" s="11">
        <f>FV(D2,C2,F2,-A2,0)</f>
        <v>10999.999999999913</v>
      </c>
      <c r="I2" s="11">
        <f>PV(D2,C2,F2,-H2,0)</f>
        <v>-81818.181818181969</v>
      </c>
    </row>
    <row r="3" spans="1:10" x14ac:dyDescent="0.25">
      <c r="A3">
        <v>250000</v>
      </c>
      <c r="B3" s="9">
        <f>DATE(2008,5,15)</f>
        <v>39583</v>
      </c>
      <c r="C3">
        <v>3</v>
      </c>
      <c r="D3" s="10">
        <v>0.11</v>
      </c>
      <c r="E3" s="1">
        <v>0</v>
      </c>
      <c r="F3" s="12">
        <f>PMT(D3,C3,-A3,E3,1)</f>
        <v>92165.105771820105</v>
      </c>
      <c r="G3" s="11">
        <f>F3/12</f>
        <v>7680.425480985009</v>
      </c>
      <c r="H3" s="11">
        <f>FV(D3,C3,F3,-A3,0)</f>
        <v>33882.749999999884</v>
      </c>
      <c r="I3" s="11">
        <f>PV(D3,C3,F3,-H3,0)</f>
        <v>-200450.45045045062</v>
      </c>
    </row>
    <row r="10" spans="1:10" x14ac:dyDescent="0.25">
      <c r="D10" t="s">
        <v>39</v>
      </c>
    </row>
    <row r="11" spans="1:10" x14ac:dyDescent="0.25">
      <c r="D11" t="s">
        <v>41</v>
      </c>
    </row>
    <row r="12" spans="1:10" x14ac:dyDescent="0.25">
      <c r="D12" t="s">
        <v>43</v>
      </c>
    </row>
    <row r="13" spans="1:10" x14ac:dyDescent="0.25">
      <c r="D13" t="s">
        <v>46</v>
      </c>
    </row>
    <row r="14" spans="1:10" x14ac:dyDescent="0.25">
      <c r="D14" t="s">
        <v>47</v>
      </c>
    </row>
    <row r="15" spans="1:10" x14ac:dyDescent="0.25">
      <c r="D15" t="s">
        <v>48</v>
      </c>
    </row>
    <row r="16" spans="1:10" x14ac:dyDescent="0.25">
      <c r="D1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sparkline</vt:lpstr>
      <vt:lpstr>payroll</vt:lpstr>
      <vt:lpstr>loan repaymnet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Windows User</cp:lastModifiedBy>
  <dcterms:created xsi:type="dcterms:W3CDTF">2015-06-05T18:17:20Z</dcterms:created>
  <dcterms:modified xsi:type="dcterms:W3CDTF">2023-07-15T07:35:12Z</dcterms:modified>
</cp:coreProperties>
</file>