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nkitabhattacharya55@gmail.com Logistic Regression Case Study in SAS\Ankitabhattacharya55@gmail.com Logistic Regression Case Study in SAS\"/>
    </mc:Choice>
  </mc:AlternateContent>
  <xr:revisionPtr revIDLastSave="0" documentId="10_ncr:8100000_{521A1FCE-871D-4871-AE23-851A881680BB}" xr6:coauthVersionLast="32" xr6:coauthVersionMax="32" xr10:uidLastSave="{00000000-0000-0000-0000-000000000000}"/>
  <bookViews>
    <workbookView xWindow="0" yWindow="0" windowWidth="19560" windowHeight="8130" activeTab="3" xr2:uid="{E76C30E9-5B68-4ED6-BCEF-9111F6F66B44}"/>
  </bookViews>
  <sheets>
    <sheet name="Outlier" sheetId="1" r:id="rId1"/>
    <sheet name="Analysis of Maximum Likelihood" sheetId="8" r:id="rId2"/>
    <sheet name="KS" sheetId="6" r:id="rId3"/>
    <sheet name="Specificity &amp; Senstivity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2" i="6"/>
  <c r="H14" i="7" l="1"/>
  <c r="J14" i="7" s="1"/>
  <c r="G13" i="7"/>
  <c r="H6" i="7"/>
  <c r="J6" i="7" s="1"/>
  <c r="G5" i="7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5" i="8"/>
  <c r="C27" i="6" l="1"/>
  <c r="G17" i="6" s="1"/>
  <c r="I17" i="6" s="1"/>
  <c r="K17" i="6" s="1"/>
  <c r="D27" i="6"/>
  <c r="H17" i="6" s="1"/>
  <c r="J17" i="6" s="1"/>
  <c r="H24" i="6" l="1"/>
  <c r="G25" i="6"/>
  <c r="G21" i="6"/>
  <c r="H20" i="6"/>
  <c r="G24" i="6"/>
  <c r="H23" i="6"/>
  <c r="G20" i="6"/>
  <c r="H19" i="6"/>
  <c r="H26" i="6"/>
  <c r="G23" i="6"/>
  <c r="H22" i="6"/>
  <c r="G19" i="6"/>
  <c r="H18" i="6"/>
  <c r="J18" i="6" s="1"/>
  <c r="G26" i="6"/>
  <c r="H25" i="6"/>
  <c r="G22" i="6"/>
  <c r="H21" i="6"/>
  <c r="G18" i="6"/>
  <c r="I18" i="6" s="1"/>
  <c r="H3" i="6"/>
  <c r="H4" i="6"/>
  <c r="H5" i="6"/>
  <c r="H6" i="6"/>
  <c r="H7" i="6"/>
  <c r="H8" i="6"/>
  <c r="H9" i="6"/>
  <c r="H10" i="6"/>
  <c r="H11" i="6"/>
  <c r="H2" i="6"/>
  <c r="J2" i="6" s="1"/>
  <c r="G3" i="6"/>
  <c r="G4" i="6"/>
  <c r="G5" i="6"/>
  <c r="G6" i="6"/>
  <c r="G7" i="6"/>
  <c r="G8" i="6"/>
  <c r="G9" i="6"/>
  <c r="G10" i="6"/>
  <c r="G11" i="6"/>
  <c r="G2" i="6"/>
  <c r="I2" i="6" s="1"/>
  <c r="K2" i="6" s="1"/>
  <c r="K3" i="1"/>
  <c r="K4" i="1"/>
  <c r="K8" i="1"/>
  <c r="K9" i="1"/>
  <c r="K23" i="1"/>
  <c r="K24" i="1"/>
  <c r="K26" i="1"/>
  <c r="K29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48" i="1"/>
  <c r="F49" i="1"/>
  <c r="F50" i="1"/>
  <c r="F51" i="1"/>
  <c r="F52" i="1"/>
  <c r="F53" i="1"/>
  <c r="F60" i="1"/>
  <c r="F64" i="1"/>
  <c r="F65" i="1"/>
  <c r="F68" i="1"/>
  <c r="F70" i="1"/>
  <c r="F71" i="1"/>
  <c r="F72" i="1"/>
  <c r="F74" i="1"/>
  <c r="F75" i="1"/>
  <c r="F2" i="1"/>
  <c r="I3" i="6" l="1"/>
  <c r="J3" i="6"/>
  <c r="J4" i="6" s="1"/>
  <c r="J5" i="6" s="1"/>
  <c r="J6" i="6" s="1"/>
  <c r="J7" i="6" s="1"/>
  <c r="J8" i="6" s="1"/>
  <c r="J9" i="6" s="1"/>
  <c r="J10" i="6" s="1"/>
  <c r="J11" i="6" s="1"/>
  <c r="I4" i="6"/>
  <c r="I19" i="6"/>
  <c r="J19" i="6"/>
  <c r="J20" i="6" s="1"/>
  <c r="J21" i="6" s="1"/>
  <c r="J22" i="6" s="1"/>
  <c r="J23" i="6" s="1"/>
  <c r="J24" i="6" s="1"/>
  <c r="J25" i="6" s="1"/>
  <c r="J26" i="6" s="1"/>
  <c r="K18" i="6"/>
  <c r="K3" i="6" l="1"/>
  <c r="K19" i="6"/>
  <c r="I20" i="6"/>
  <c r="I5" i="6"/>
  <c r="K4" i="6"/>
  <c r="K20" i="6" l="1"/>
  <c r="I21" i="6"/>
  <c r="I6" i="6"/>
  <c r="K5" i="6"/>
  <c r="I7" i="6" l="1"/>
  <c r="K6" i="6"/>
  <c r="K21" i="6"/>
  <c r="I22" i="6"/>
  <c r="I8" i="6" l="1"/>
  <c r="K7" i="6"/>
  <c r="K22" i="6"/>
  <c r="I23" i="6"/>
  <c r="I9" i="6" l="1"/>
  <c r="K8" i="6"/>
  <c r="K23" i="6"/>
  <c r="I24" i="6"/>
  <c r="I10" i="6" l="1"/>
  <c r="K9" i="6"/>
  <c r="K24" i="6"/>
  <c r="I25" i="6"/>
  <c r="I11" i="6" l="1"/>
  <c r="K11" i="6" s="1"/>
  <c r="K10" i="6"/>
  <c r="K25" i="6"/>
  <c r="I26" i="6"/>
  <c r="K26" i="6" s="1"/>
</calcChain>
</file>

<file path=xl/sharedStrings.xml><?xml version="1.0" encoding="utf-8"?>
<sst xmlns="http://schemas.openxmlformats.org/spreadsheetml/2006/main" count="190" uniqueCount="133">
  <si>
    <t>Variable</t>
  </si>
  <si>
    <t>Minimum</t>
  </si>
  <si>
    <t>5th Pctl</t>
  </si>
  <si>
    <t>95th Pctl</t>
  </si>
  <si>
    <t>Maximum</t>
  </si>
  <si>
    <t>REVENUE</t>
  </si>
  <si>
    <t>MOU</t>
  </si>
  <si>
    <t>RECCHRGE</t>
  </si>
  <si>
    <t>DIRECTAS</t>
  </si>
  <si>
    <t>OVERAGE</t>
  </si>
  <si>
    <t>ROAM</t>
  </si>
  <si>
    <t>CHANGEM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</si>
  <si>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</si>
  <si>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</si>
  <si>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</si>
  <si>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</si>
  <si>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</si>
  <si>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</si>
  <si>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</si>
  <si>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</si>
  <si>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</si>
  <si>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</si>
  <si>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</si>
  <si>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</si>
  <si>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CALLFWDV</t>
  </si>
  <si>
    <t>CALLWAIT</t>
  </si>
  <si>
    <t>CHURN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</si>
  <si>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</si>
  <si>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</si>
  <si>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</si>
  <si>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</si>
  <si>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</si>
  <si>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</si>
  <si>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</si>
  <si>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</si>
  <si>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CHILDREN</t>
  </si>
  <si>
    <t>CREDITA</t>
  </si>
  <si>
    <t>CREDITAA</t>
  </si>
  <si>
    <t>CREDITB</t>
  </si>
  <si>
    <t>CREDITC</t>
  </si>
  <si>
    <t>CREDITDE</t>
  </si>
  <si>
    <t>CREDITGY</t>
  </si>
  <si>
    <t>CREDITZ</t>
  </si>
  <si>
    <t>PRIZMRUR</t>
  </si>
  <si>
    <t>PRIZMUB</t>
  </si>
  <si>
    <t>PRIZMTWN</t>
  </si>
  <si>
    <t>REFURB</t>
  </si>
  <si>
    <t>WEBCAP</t>
  </si>
  <si>
    <t>TRUCK</t>
  </si>
  <si>
    <t>RV</t>
  </si>
  <si>
    <t>OCCPROF</t>
  </si>
  <si>
    <t>OCCCLER</t>
  </si>
  <si>
    <t>OCCCRFT</t>
  </si>
  <si>
    <t>OCCSTUD</t>
  </si>
  <si>
    <t>OCCHMKR</t>
  </si>
  <si>
    <t>OCCRET</t>
  </si>
  <si>
    <t>OCCSELF</t>
  </si>
  <si>
    <t>OWNRENT</t>
  </si>
  <si>
    <t>MARRYUN</t>
  </si>
  <si>
    <t>MARRYYES</t>
  </si>
  <si>
    <t>MARRYNO</t>
  </si>
  <si>
    <t>MAILORD</t>
  </si>
  <si>
    <t>MAILRES</t>
  </si>
  <si>
    <t>MAILFLAG</t>
  </si>
  <si>
    <t>TRAVEL</t>
  </si>
  <si>
    <t>PCOWN</t>
  </si>
  <si>
    <t>CREDITCD</t>
  </si>
  <si>
    <t>RETCALLS</t>
  </si>
  <si>
    <t>RETACCPT</t>
  </si>
  <si>
    <t>NEWCELLY</t>
  </si>
  <si>
    <t>NEWCELLN</t>
  </si>
  <si>
    <t>REFER</t>
  </si>
  <si>
    <t>INCMISS</t>
  </si>
  <si>
    <t>INCOME</t>
  </si>
  <si>
    <t>MCYCLE</t>
  </si>
  <si>
    <t>CREDITAD</t>
  </si>
  <si>
    <t>SETPRCM</t>
  </si>
  <si>
    <t>SETPRC</t>
  </si>
  <si>
    <t>RETCALL</t>
  </si>
  <si>
    <t>CALIBRAT</t>
  </si>
  <si>
    <t>if</t>
  </si>
  <si>
    <t>&gt;</t>
  </si>
  <si>
    <t>then</t>
  </si>
  <si>
    <t>=</t>
  </si>
  <si>
    <t>&lt;</t>
  </si>
  <si>
    <t>;</t>
  </si>
  <si>
    <t>Rank for Variable newpred</t>
  </si>
  <si>
    <t>cnt</t>
  </si>
  <si>
    <t>chrun_cnt</t>
  </si>
  <si>
    <t>Non_default_Count</t>
  </si>
  <si>
    <t>p_min</t>
  </si>
  <si>
    <t>p_max</t>
  </si>
  <si>
    <t>churn2_cnt</t>
  </si>
  <si>
    <t>Frequency</t>
  </si>
  <si>
    <t>Table of CHURN by default_dec3</t>
  </si>
  <si>
    <t>default_dec3</t>
  </si>
  <si>
    <t>Total</t>
  </si>
  <si>
    <t>Table of CHURN by default_dec4</t>
  </si>
  <si>
    <t>default_dec4</t>
  </si>
  <si>
    <t>Analysis of Maximum Likelihood Estimates</t>
  </si>
  <si>
    <t>Parameter</t>
  </si>
  <si>
    <t>DF</t>
  </si>
  <si>
    <t>Estimate</t>
  </si>
  <si>
    <t>Standard</t>
  </si>
  <si>
    <t>Error</t>
  </si>
  <si>
    <t>Wald</t>
  </si>
  <si>
    <t>Chi-Square</t>
  </si>
  <si>
    <t>Pr &gt; ChiSq</t>
  </si>
  <si>
    <t>Standardized Estimate</t>
  </si>
  <si>
    <t>Intercept</t>
  </si>
  <si>
    <t>&lt;.0001</t>
  </si>
  <si>
    <t>lneqpdays</t>
  </si>
  <si>
    <t>lnRevenue</t>
  </si>
  <si>
    <t>lnmou</t>
  </si>
  <si>
    <t>lnRECCHRGE</t>
  </si>
  <si>
    <t>lnOVERAGE</t>
  </si>
  <si>
    <t>(CHILDREN*-0.1157)+</t>
  </si>
  <si>
    <t>(</t>
  </si>
  <si>
    <t>*</t>
  </si>
  <si>
    <t>)</t>
  </si>
  <si>
    <t>+</t>
  </si>
  <si>
    <t>SENSTIVITY</t>
  </si>
  <si>
    <t>SPECIFICITY</t>
  </si>
  <si>
    <t>SUM</t>
  </si>
  <si>
    <t>BAD %</t>
  </si>
  <si>
    <t>GOOD %</t>
  </si>
  <si>
    <t>CUM BAD%</t>
  </si>
  <si>
    <t>CUM GOOD%</t>
  </si>
  <si>
    <t>KS</t>
  </si>
  <si>
    <t>Random Model</t>
  </si>
  <si>
    <t>Lift</t>
  </si>
  <si>
    <t>Baseline</t>
  </si>
  <si>
    <t>Model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</si>
</sst>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112277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 style="medium">
        <color rgb="FFB0B7BB"/>
      </right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 style="medium">
        <color rgb="FFB0B7BB"/>
      </left>
      <right/>
      <top style="medium">
        <color rgb="FFB0B7BB"/>
      </top>
      <bottom style="medium">
        <color rgb="FFB0B7BB"/>
      </bottom>
      <diagonal/>
    </border>
    <border>
      <left/>
      <right/>
      <top style="medium">
        <color rgb="FFB0B7BB"/>
      </top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4" fillId="3" borderId="3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left" wrapText="1"/>
    </xf>
    <xf numFmtId="0" fontId="3" fillId="2" borderId="5" xfId="0" applyFont="1" applyFill="1" applyBorder="1" applyAlignment="1">
      <alignment horizontal="right" wrapText="1"/>
    </xf>
    <xf numFmtId="0" fontId="3" fillId="2" borderId="6" xfId="0" applyFont="1" applyFill="1" applyBorder="1" applyAlignment="1">
      <alignment horizontal="right" wrapText="1"/>
    </xf>
    <xf numFmtId="0" fontId="4" fillId="3" borderId="7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3" borderId="9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wrapText="1"/>
    </xf>
    <xf numFmtId="0" fontId="2" fillId="3" borderId="14" xfId="0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9" fontId="0" fillId="0" borderId="0" xfId="1" applyFont="1"/>
    <xf numFmtId="0" fontId="3" fillId="2" borderId="1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4" fillId="3" borderId="9" xfId="0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horizontal="right" vertical="top" wrapText="1"/>
    </xf>
    <xf numFmtId="0" fontId="3" fillId="2" borderId="18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right" vertical="top" wrapText="1"/>
    </xf>
    <xf numFmtId="0" fontId="4" fillId="3" borderId="9" xfId="0" applyFont="1" applyFill="1" applyBorder="1" applyAlignment="1">
      <alignment horizontal="right" vertical="top"/>
    </xf>
    <xf numFmtId="0" fontId="4" fillId="3" borderId="3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horizontal="right" vertical="top"/>
    </xf>
    <xf numFmtId="0" fontId="4" fillId="3" borderId="0" xfId="0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right" vertical="top"/>
    </xf>
    <xf numFmtId="9" fontId="0" fillId="0" borderId="0" xfId="0" applyNumberFormat="1"/>
    <xf numFmtId="0" fontId="2" fillId="4" borderId="14" xfId="0" applyFont="1" applyFill="1" applyBorder="1" applyAlignment="1">
      <alignment horizontal="right" vertical="top" wrapText="1"/>
    </xf>
    <xf numFmtId="0" fontId="2" fillId="4" borderId="2" xfId="0" applyFont="1" applyFill="1" applyBorder="1" applyAlignment="1">
      <alignment horizontal="right" vertical="top" wrapText="1"/>
    </xf>
    <xf numFmtId="0" fontId="2" fillId="4" borderId="9" xfId="0" applyFont="1" applyFill="1" applyBorder="1" applyAlignment="1">
      <alignment horizontal="right" vertical="top" wrapText="1"/>
    </xf>
    <xf numFmtId="0" fontId="0" fillId="4" borderId="0" xfId="0" applyFill="1"/>
    <xf numFmtId="9" fontId="0" fillId="4" borderId="0" xfId="1" applyFont="1" applyFill="1"/>
    <xf numFmtId="9" fontId="5" fillId="4" borderId="0" xfId="0" applyNumberFormat="1" applyFont="1" applyFill="1"/>
    <xf numFmtId="0" fontId="6" fillId="5" borderId="23" xfId="0" applyFont="1" applyFill="1" applyBorder="1" applyAlignment="1">
      <alignment vertical="center"/>
    </xf>
    <xf numFmtId="9" fontId="0" fillId="0" borderId="23" xfId="1" applyFont="1" applyBorder="1"/>
    <xf numFmtId="2" fontId="0" fillId="5" borderId="23" xfId="0" applyNumberFormat="1" applyFill="1" applyBorder="1"/>
    <xf numFmtId="0" fontId="0" fillId="0" borderId="23" xfId="0" applyBorder="1"/>
    <xf numFmtId="0" fontId="0" fillId="0" borderId="23" xfId="0" applyFill="1" applyBorder="1"/>
    <xf numFmtId="0" fontId="3" fillId="2" borderId="12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left" wrapText="1"/>
    </xf>
    <xf numFmtId="0" fontId="3" fillId="2" borderId="8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right" wrapText="1"/>
    </xf>
    <xf numFmtId="0" fontId="3" fillId="2" borderId="20" xfId="0" applyFont="1" applyFill="1" applyBorder="1" applyAlignment="1">
      <alignment horizontal="right" wrapText="1"/>
    </xf>
    <xf numFmtId="0" fontId="3" fillId="2" borderId="21" xfId="0" applyFont="1" applyFill="1" applyBorder="1" applyAlignment="1">
      <alignment horizontal="right" wrapText="1"/>
    </xf>
    <xf numFmtId="0" fontId="3" fillId="2" borderId="22" xfId="0" applyFont="1" applyFill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0" fillId="6" borderId="0" xfId="0" applyFill="1"/>
    <xf numFmtId="9" fontId="0" fillId="6" borderId="0" xfId="1" applyFont="1" applyFill="1"/>
    <xf numFmtId="0" fontId="0" fillId="7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KS!$I$16</c:f>
              <c:strCache>
                <c:ptCount val="1"/>
                <c:pt idx="0">
                  <c:v>CUM BAD%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KS!$I$17:$I$26</c:f>
              <c:numCache>
                <c:formatCode>General</c:formatCode>
                <c:ptCount val="10"/>
                <c:pt idx="0">
                  <c:v>0.18226600985221675</c:v>
                </c:pt>
                <c:pt idx="1">
                  <c:v>0.33497536945812811</c:v>
                </c:pt>
                <c:pt idx="2">
                  <c:v>0.46469622331691302</c:v>
                </c:pt>
                <c:pt idx="3">
                  <c:v>0.56814449917898202</c:v>
                </c:pt>
                <c:pt idx="4">
                  <c:v>0.67980295566502469</c:v>
                </c:pt>
                <c:pt idx="5">
                  <c:v>0.76190476190476197</c:v>
                </c:pt>
                <c:pt idx="6">
                  <c:v>0.84729064039408875</c:v>
                </c:pt>
                <c:pt idx="7">
                  <c:v>0.90147783251231539</c:v>
                </c:pt>
                <c:pt idx="8">
                  <c:v>0.97208538587848947</c:v>
                </c:pt>
                <c:pt idx="9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0-4A65-9F97-851744D0E7A6}"/>
            </c:ext>
          </c:extLst>
        </c:ser>
        <c:ser>
          <c:idx val="1"/>
          <c:order val="1"/>
          <c:tx>
            <c:strRef>
              <c:f>KS!$I$1</c:f>
              <c:strCache>
                <c:ptCount val="1"/>
                <c:pt idx="0">
                  <c:v>CUM BAD%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KS!$I$2:$I$11</c:f>
              <c:numCache>
                <c:formatCode>0%</c:formatCode>
                <c:ptCount val="10"/>
                <c:pt idx="0">
                  <c:v>0.13195000000000001</c:v>
                </c:pt>
                <c:pt idx="1">
                  <c:v>0.25509999999999999</c:v>
                </c:pt>
                <c:pt idx="2">
                  <c:v>0.37119999999999997</c:v>
                </c:pt>
                <c:pt idx="3">
                  <c:v>0.48324999999999996</c:v>
                </c:pt>
                <c:pt idx="4">
                  <c:v>0.58729999999999993</c:v>
                </c:pt>
                <c:pt idx="5">
                  <c:v>0.68479999999999996</c:v>
                </c:pt>
                <c:pt idx="6">
                  <c:v>0.77944999999999998</c:v>
                </c:pt>
                <c:pt idx="7">
                  <c:v>0.86375000000000002</c:v>
                </c:pt>
                <c:pt idx="8">
                  <c:v>0.93855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0-4A65-9F97-851744D0E7A6}"/>
            </c:ext>
          </c:extLst>
        </c:ser>
        <c:ser>
          <c:idx val="2"/>
          <c:order val="2"/>
          <c:tx>
            <c:strRef>
              <c:f>KS!$M$1</c:f>
              <c:strCache>
                <c:ptCount val="1"/>
                <c:pt idx="0">
                  <c:v>Random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KS!$M$2:$M$11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10-4A65-9F97-851744D0E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241024"/>
        <c:axId val="424243976"/>
      </c:lineChart>
      <c:catAx>
        <c:axId val="42424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3976"/>
        <c:crosses val="autoZero"/>
        <c:auto val="1"/>
        <c:lblAlgn val="ctr"/>
        <c:lblOffset val="100"/>
        <c:noMultiLvlLbl val="0"/>
      </c:catAx>
      <c:valAx>
        <c:axId val="4242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11</xdr:row>
      <xdr:rowOff>171450</xdr:rowOff>
    </xdr:from>
    <xdr:to>
      <xdr:col>19</xdr:col>
      <xdr:colOff>314325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2E794-D16D-4F85-AAF4-B0F2D866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87404-0ED3-4EE1-A39E-EAFDB87498B1}">
  <dimension ref="A1:K76"/>
  <sheetViews>
    <sheetView workbookViewId="0">
      <selection activeCell="J9" sqref="J9"/>
    </sheetView>
  </sheetViews>
  <sheetFormatPr defaultColWidth="11.5703125" defaultRowHeight="15.75" customHeight="1" x14ac:dyDescent="0.25"/>
  <sheetData>
    <row r="1" spans="1:11" ht="15.75" customHeight="1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  <c r="K1" s="8" t="s">
        <v>85</v>
      </c>
    </row>
    <row r="2" spans="1:11" ht="15.75" customHeight="1" x14ac:dyDescent="0.25">
      <c r="A2" s="6" t="s">
        <v>5</v>
      </c>
      <c r="B2" s="1">
        <v>-6.17</v>
      </c>
      <c r="C2" s="1">
        <v>15.51</v>
      </c>
      <c r="D2" s="1">
        <v>135.38999999999999</v>
      </c>
      <c r="E2" s="7">
        <v>1223.3800000000001</v>
      </c>
      <c r="F2" t="str">
        <f>CONCATENATE($F$1," ",$A2,$G$1,$D2, " ",$H$1," ",$A2,$I$1,$D2,$K$1)</f>
        <v>if REVENUE&gt;135.39 then REVENUE=135.39;</v>
      </c>
      <c r="K2" t="str">
        <f>CONCATENATE($F$1," ",$A2,$J$1,$C2, " ",$H$1," ",$A2,$I$1,$C2,$K$1)</f>
        <v>if REVENUE&lt;15.51 then REVENUE=15.51;</v>
      </c>
    </row>
    <row r="3" spans="1:11" ht="15.75" customHeight="1" x14ac:dyDescent="0.25">
      <c r="A3" s="6" t="s">
        <v>6</v>
      </c>
      <c r="B3" s="1">
        <v>0</v>
      </c>
      <c r="C3" s="1">
        <v>20.329999999999998</v>
      </c>
      <c r="D3" s="1">
        <v>1580.25</v>
      </c>
      <c r="E3" s="7">
        <v>7667.75</v>
      </c>
      <c r="F3" t="str">
        <f t="shared" ref="F3:F65" si="0">CONCATENATE($F$1," ",$A3,$G$1,$D3, " ",$H$1," ",$A3,$I$1,$D3,$K$1)</f>
        <v>if MOU&gt;1580.25 then MOU=1580.25;</v>
      </c>
      <c r="K3" t="str">
        <f t="shared" ref="K3:K29" si="1">CONCATENATE($F$1," ",$A3,$J$1,$C3, " ",$H$1," ",$A3,$I$1,$C3,$K$1)</f>
        <v>if MOU&lt;20.33 then MOU=20.33;</v>
      </c>
    </row>
    <row r="4" spans="1:11" ht="15.75" customHeight="1" x14ac:dyDescent="0.25">
      <c r="A4" s="6" t="s">
        <v>7</v>
      </c>
      <c r="B4" s="1">
        <v>-11.29</v>
      </c>
      <c r="C4" s="1">
        <v>10</v>
      </c>
      <c r="D4" s="1">
        <v>85</v>
      </c>
      <c r="E4" s="7">
        <v>399.99</v>
      </c>
      <c r="F4" t="str">
        <f t="shared" si="0"/>
        <v>if RECCHRGE&gt;85 then RECCHRGE=85;</v>
      </c>
      <c r="K4" t="str">
        <f t="shared" si="1"/>
        <v>if RECCHRGE&lt;10 then RECCHRGE=10;</v>
      </c>
    </row>
    <row r="5" spans="1:11" ht="15.75" customHeight="1" x14ac:dyDescent="0.25">
      <c r="A5" s="6" t="s">
        <v>8</v>
      </c>
      <c r="B5" s="1">
        <v>0</v>
      </c>
      <c r="C5" s="1">
        <v>0</v>
      </c>
      <c r="D5" s="1">
        <v>4.21</v>
      </c>
      <c r="E5" s="7">
        <v>159.38999999999999</v>
      </c>
      <c r="F5" t="str">
        <f t="shared" si="0"/>
        <v>if DIRECTAS&gt;4.21 then DIRECTAS=4.21;</v>
      </c>
    </row>
    <row r="6" spans="1:11" ht="15.75" customHeight="1" x14ac:dyDescent="0.25">
      <c r="A6" s="6" t="s">
        <v>9</v>
      </c>
      <c r="B6" s="1">
        <v>0</v>
      </c>
      <c r="C6" s="1">
        <v>0</v>
      </c>
      <c r="D6" s="1">
        <v>190.5</v>
      </c>
      <c r="E6" s="7">
        <v>4320.75</v>
      </c>
      <c r="F6" t="str">
        <f t="shared" si="0"/>
        <v>if OVERAGE&gt;190.5 then OVERAGE=190.5;</v>
      </c>
    </row>
    <row r="7" spans="1:11" ht="15.75" customHeight="1" x14ac:dyDescent="0.25">
      <c r="A7" s="6" t="s">
        <v>10</v>
      </c>
      <c r="B7" s="1">
        <v>0</v>
      </c>
      <c r="C7" s="1">
        <v>0</v>
      </c>
      <c r="D7" s="1">
        <v>5.09</v>
      </c>
      <c r="E7" s="7">
        <v>1112.45</v>
      </c>
      <c r="F7" t="str">
        <f t="shared" si="0"/>
        <v>if ROAM&gt;5.09 then ROAM=5.09;</v>
      </c>
    </row>
    <row r="8" spans="1:11" ht="15.75" customHeight="1" x14ac:dyDescent="0.25">
      <c r="A8" s="6" t="s">
        <v>11</v>
      </c>
      <c r="B8" s="1">
        <v>-3875</v>
      </c>
      <c r="C8" s="1">
        <v>-376.25</v>
      </c>
      <c r="D8" s="1">
        <v>345.25</v>
      </c>
      <c r="E8" s="7">
        <v>5192.25</v>
      </c>
      <c r="F8" t="str">
        <f t="shared" si="0"/>
        <v>if CHANGEM&gt;345.25 then CHANGEM=345.25;</v>
      </c>
      <c r="K8" t="str">
        <f t="shared" si="1"/>
        <v>if CHANGEM&lt;-376.25 then CHANGEM=-376.25;</v>
      </c>
    </row>
    <row r="9" spans="1:11" ht="15.75" customHeight="1" x14ac:dyDescent="0.25">
      <c r="A9" s="6" t="s">
        <v>12</v>
      </c>
      <c r="B9" s="1">
        <v>-1107.74</v>
      </c>
      <c r="C9" s="1">
        <v>-47.5</v>
      </c>
      <c r="D9" s="1">
        <v>46.22</v>
      </c>
      <c r="E9" s="7">
        <v>2483.48</v>
      </c>
      <c r="F9" t="str">
        <f t="shared" si="0"/>
        <v>if CHANGER&gt;46.22 then CHANGER=46.22;</v>
      </c>
      <c r="K9" t="str">
        <f t="shared" si="1"/>
        <v>if CHANGER&lt;-47.5 then CHANGER=-47.5;</v>
      </c>
    </row>
    <row r="10" spans="1:11" ht="15.75" customHeight="1" x14ac:dyDescent="0.25">
      <c r="A10" s="6" t="s">
        <v>13</v>
      </c>
      <c r="B10" s="1">
        <v>0</v>
      </c>
      <c r="C10" s="1">
        <v>0</v>
      </c>
      <c r="D10" s="1">
        <v>22</v>
      </c>
      <c r="E10" s="7">
        <v>221.67</v>
      </c>
      <c r="F10" t="str">
        <f t="shared" si="0"/>
        <v>if DROPVCE&gt;22 then DROPVCE=22;</v>
      </c>
    </row>
    <row r="11" spans="1:11" ht="15.75" customHeight="1" x14ac:dyDescent="0.25">
      <c r="A11" s="6" t="s">
        <v>14</v>
      </c>
      <c r="B11" s="1">
        <v>0</v>
      </c>
      <c r="C11" s="1">
        <v>0</v>
      </c>
      <c r="D11" s="1">
        <v>17.329999999999998</v>
      </c>
      <c r="E11" s="7">
        <v>384.33</v>
      </c>
      <c r="F11" t="str">
        <f t="shared" si="0"/>
        <v>if BLCKVCE&gt;17.33 then BLCKVCE=17.33;</v>
      </c>
    </row>
    <row r="12" spans="1:11" ht="15.75" customHeight="1" x14ac:dyDescent="0.25">
      <c r="A12" s="6" t="s">
        <v>15</v>
      </c>
      <c r="B12" s="1">
        <v>0</v>
      </c>
      <c r="C12" s="1">
        <v>0</v>
      </c>
      <c r="D12" s="1">
        <v>97.67</v>
      </c>
      <c r="E12" s="7">
        <v>848.67</v>
      </c>
      <c r="F12" t="str">
        <f t="shared" si="0"/>
        <v>if UNANSVCE&gt;97.67 then UNANSVCE=97.67;</v>
      </c>
    </row>
    <row r="13" spans="1:11" ht="15.75" customHeight="1" x14ac:dyDescent="0.25">
      <c r="A13" s="6" t="s">
        <v>16</v>
      </c>
      <c r="B13" s="1">
        <v>0</v>
      </c>
      <c r="C13" s="1">
        <v>0</v>
      </c>
      <c r="D13" s="1">
        <v>9.33</v>
      </c>
      <c r="E13" s="7">
        <v>365.67</v>
      </c>
      <c r="F13" t="str">
        <f t="shared" si="0"/>
        <v>if CUSTCARE&gt;9.33 then CUSTCARE=9.33;</v>
      </c>
    </row>
    <row r="14" spans="1:11" ht="15.75" customHeight="1" x14ac:dyDescent="0.25">
      <c r="A14" s="6" t="s">
        <v>17</v>
      </c>
      <c r="B14" s="1">
        <v>0</v>
      </c>
      <c r="C14" s="1">
        <v>0</v>
      </c>
      <c r="D14" s="1">
        <v>1.33</v>
      </c>
      <c r="E14" s="7">
        <v>66</v>
      </c>
      <c r="F14" t="str">
        <f t="shared" si="0"/>
        <v>if THREEWAY&gt;1.33 then THREEWAY=1.33;</v>
      </c>
    </row>
    <row r="15" spans="1:11" ht="15.75" customHeight="1" x14ac:dyDescent="0.25">
      <c r="A15" s="6" t="s">
        <v>18</v>
      </c>
      <c r="B15" s="1">
        <v>0</v>
      </c>
      <c r="C15" s="1">
        <v>0</v>
      </c>
      <c r="D15" s="1">
        <v>440.95</v>
      </c>
      <c r="E15" s="7">
        <v>3287.25</v>
      </c>
      <c r="F15" t="str">
        <f t="shared" si="0"/>
        <v>if MOUREC&gt;440.95 then MOUREC=440.95;</v>
      </c>
    </row>
    <row r="16" spans="1:11" ht="15.75" customHeight="1" x14ac:dyDescent="0.25">
      <c r="A16" s="6" t="s">
        <v>19</v>
      </c>
      <c r="B16" s="1">
        <v>0</v>
      </c>
      <c r="C16" s="1">
        <v>0</v>
      </c>
      <c r="D16" s="1">
        <v>90.33</v>
      </c>
      <c r="E16" s="7">
        <v>644.33000000000004</v>
      </c>
      <c r="F16" t="str">
        <f t="shared" si="0"/>
        <v>if OUTCALLS&gt;90.33 then OUTCALLS=90.33;</v>
      </c>
    </row>
    <row r="17" spans="1:11" ht="15.75" customHeight="1" x14ac:dyDescent="0.25">
      <c r="A17" s="6" t="s">
        <v>20</v>
      </c>
      <c r="B17" s="1">
        <v>0</v>
      </c>
      <c r="C17" s="1">
        <v>0</v>
      </c>
      <c r="D17" s="1">
        <v>35.67</v>
      </c>
      <c r="E17" s="7">
        <v>519.33000000000004</v>
      </c>
      <c r="F17" t="str">
        <f t="shared" si="0"/>
        <v>if INCALLS&gt;35.67 then INCALLS=35.67;</v>
      </c>
    </row>
    <row r="18" spans="1:11" ht="15.75" customHeight="1" x14ac:dyDescent="0.25">
      <c r="A18" s="6" t="s">
        <v>21</v>
      </c>
      <c r="B18" s="1">
        <v>0</v>
      </c>
      <c r="C18" s="1">
        <v>0</v>
      </c>
      <c r="D18" s="1">
        <v>279.67</v>
      </c>
      <c r="E18" s="7">
        <v>2090.67</v>
      </c>
      <c r="F18" t="str">
        <f t="shared" si="0"/>
        <v>if PEAKVCE&gt;279.67 then PEAKVCE=279.67;</v>
      </c>
    </row>
    <row r="19" spans="1:11" ht="15.75" customHeight="1" x14ac:dyDescent="0.25">
      <c r="A19" s="6" t="s">
        <v>22</v>
      </c>
      <c r="B19" s="1">
        <v>0</v>
      </c>
      <c r="C19" s="1">
        <v>0</v>
      </c>
      <c r="D19" s="1">
        <v>242</v>
      </c>
      <c r="E19" s="7">
        <v>1572.67</v>
      </c>
      <c r="F19" t="str">
        <f t="shared" si="0"/>
        <v>if OPEAKVCE&gt;242 then OPEAKVCE=242;</v>
      </c>
    </row>
    <row r="20" spans="1:11" ht="15.75" customHeight="1" x14ac:dyDescent="0.25">
      <c r="A20" s="6" t="s">
        <v>23</v>
      </c>
      <c r="B20" s="1">
        <v>0</v>
      </c>
      <c r="C20" s="1">
        <v>0</v>
      </c>
      <c r="D20" s="1">
        <v>35.33</v>
      </c>
      <c r="E20" s="7">
        <v>489.67</v>
      </c>
      <c r="F20" t="str">
        <f t="shared" si="0"/>
        <v>if DROPBLK&gt;35.33 then DROPBLK=35.33;</v>
      </c>
    </row>
    <row r="21" spans="1:11" ht="15.75" customHeight="1" x14ac:dyDescent="0.25">
      <c r="A21" s="6" t="s">
        <v>24</v>
      </c>
      <c r="B21" s="1">
        <v>0</v>
      </c>
      <c r="C21" s="1">
        <v>0</v>
      </c>
      <c r="D21" s="1">
        <v>0</v>
      </c>
      <c r="E21" s="7">
        <v>81.33</v>
      </c>
      <c r="F21" t="str">
        <f t="shared" si="0"/>
        <v>if CALLFWDV&gt;0 then CALLFWDV=0;</v>
      </c>
    </row>
    <row r="22" spans="1:11" ht="15.75" customHeight="1" x14ac:dyDescent="0.25">
      <c r="A22" s="6" t="s">
        <v>25</v>
      </c>
      <c r="B22" s="1">
        <v>0</v>
      </c>
      <c r="C22" s="1">
        <v>0</v>
      </c>
      <c r="D22" s="1">
        <v>8.67</v>
      </c>
      <c r="E22" s="7">
        <v>212.67</v>
      </c>
      <c r="F22" t="str">
        <f t="shared" si="0"/>
        <v>if CALLWAIT&gt;8.67 then CALLWAIT=8.67;</v>
      </c>
    </row>
    <row r="23" spans="1:11" ht="15.75" customHeight="1" x14ac:dyDescent="0.25">
      <c r="A23" s="6" t="s">
        <v>26</v>
      </c>
      <c r="B23" s="1">
        <v>0</v>
      </c>
      <c r="C23" s="1">
        <v>0</v>
      </c>
      <c r="D23" s="1">
        <v>1</v>
      </c>
      <c r="E23" s="7">
        <v>1</v>
      </c>
      <c r="K23" t="str">
        <f t="shared" si="1"/>
        <v>if CHURN&lt;0 then CHURN=0;</v>
      </c>
    </row>
    <row r="24" spans="1:11" ht="15.75" customHeight="1" x14ac:dyDescent="0.25">
      <c r="A24" s="6" t="s">
        <v>27</v>
      </c>
      <c r="B24" s="1">
        <v>6</v>
      </c>
      <c r="C24" s="1">
        <v>7</v>
      </c>
      <c r="D24" s="1">
        <v>37</v>
      </c>
      <c r="E24" s="7">
        <v>61</v>
      </c>
      <c r="F24" t="str">
        <f t="shared" si="0"/>
        <v>if MONTHS&gt;37 then MONTHS=37;</v>
      </c>
      <c r="K24" t="str">
        <f t="shared" si="1"/>
        <v>if MONTHS&lt;7 then MONTHS=7;</v>
      </c>
    </row>
    <row r="25" spans="1:11" ht="15.75" customHeight="1" x14ac:dyDescent="0.25">
      <c r="A25" s="6" t="s">
        <v>28</v>
      </c>
      <c r="B25" s="1">
        <v>1</v>
      </c>
      <c r="C25" s="1">
        <v>1</v>
      </c>
      <c r="D25" s="1">
        <v>3</v>
      </c>
      <c r="E25" s="7">
        <v>196</v>
      </c>
      <c r="F25" t="str">
        <f t="shared" si="0"/>
        <v>if UNIQSUBS&gt;3 then UNIQSUBS=3;</v>
      </c>
    </row>
    <row r="26" spans="1:11" ht="15.75" customHeight="1" x14ac:dyDescent="0.25">
      <c r="A26" s="6" t="s">
        <v>29</v>
      </c>
      <c r="B26" s="1">
        <v>0</v>
      </c>
      <c r="C26" s="1">
        <v>1</v>
      </c>
      <c r="D26" s="1">
        <v>2</v>
      </c>
      <c r="E26" s="7">
        <v>53</v>
      </c>
      <c r="F26" t="str">
        <f t="shared" si="0"/>
        <v>if ACTVSUBS&gt;2 then ACTVSUBS=2;</v>
      </c>
      <c r="K26" t="str">
        <f t="shared" si="1"/>
        <v>if ACTVSUBS&lt;1 then ACTVSUBS=1;</v>
      </c>
    </row>
    <row r="27" spans="1:11" ht="15.75" customHeight="1" x14ac:dyDescent="0.25">
      <c r="A27" s="6" t="s">
        <v>30</v>
      </c>
      <c r="B27" s="1">
        <v>1</v>
      </c>
      <c r="C27" s="1">
        <v>1</v>
      </c>
      <c r="D27" s="1">
        <v>4</v>
      </c>
      <c r="E27" s="7">
        <v>28</v>
      </c>
      <c r="F27" t="str">
        <f t="shared" si="0"/>
        <v>if PHONES&gt;4 then PHONES=4;</v>
      </c>
    </row>
    <row r="28" spans="1:11" ht="15.75" customHeight="1" x14ac:dyDescent="0.25">
      <c r="A28" s="6" t="s">
        <v>31</v>
      </c>
      <c r="B28" s="1">
        <v>1</v>
      </c>
      <c r="C28" s="1">
        <v>1</v>
      </c>
      <c r="D28" s="1">
        <v>3</v>
      </c>
      <c r="E28" s="7">
        <v>16</v>
      </c>
      <c r="F28" t="str">
        <f t="shared" si="0"/>
        <v>if MODELS&gt;3 then MODELS=3;</v>
      </c>
    </row>
    <row r="29" spans="1:11" ht="15.75" customHeight="1" x14ac:dyDescent="0.25">
      <c r="A29" s="6" t="s">
        <v>32</v>
      </c>
      <c r="B29" s="1">
        <v>-5</v>
      </c>
      <c r="C29" s="1">
        <v>42</v>
      </c>
      <c r="D29" s="1">
        <v>866</v>
      </c>
      <c r="E29" s="7">
        <v>1823</v>
      </c>
      <c r="F29" t="str">
        <f t="shared" si="0"/>
        <v>if EQPDAYS&gt;866 then EQPDAYS=866;</v>
      </c>
      <c r="K29" t="str">
        <f t="shared" si="1"/>
        <v>if EQPDAYS&lt;42 then EQPDAYS=42;</v>
      </c>
    </row>
    <row r="30" spans="1:11" ht="15.75" customHeight="1" x14ac:dyDescent="0.25">
      <c r="A30" s="6" t="s">
        <v>33</v>
      </c>
      <c r="B30" s="1">
        <v>0</v>
      </c>
      <c r="C30" s="1">
        <v>0</v>
      </c>
      <c r="D30" s="1">
        <v>62</v>
      </c>
      <c r="E30" s="7">
        <v>99</v>
      </c>
      <c r="F30" t="str">
        <f t="shared" si="0"/>
        <v>if AGE1&gt;62 then AGE1=62;</v>
      </c>
    </row>
    <row r="31" spans="1:11" ht="15.75" customHeight="1" x14ac:dyDescent="0.25">
      <c r="A31" s="6" t="s">
        <v>34</v>
      </c>
      <c r="B31" s="1">
        <v>0</v>
      </c>
      <c r="C31" s="1">
        <v>0</v>
      </c>
      <c r="D31" s="1">
        <v>62</v>
      </c>
      <c r="E31" s="7">
        <v>99</v>
      </c>
      <c r="F31" t="str">
        <f t="shared" si="0"/>
        <v>if AGE2&gt;62 then AGE2=62;</v>
      </c>
    </row>
    <row r="32" spans="1:11" ht="15.75" customHeight="1" x14ac:dyDescent="0.25">
      <c r="A32" s="6" t="s">
        <v>35</v>
      </c>
      <c r="B32" s="1">
        <v>0</v>
      </c>
      <c r="C32" s="1">
        <v>0</v>
      </c>
      <c r="D32" s="1">
        <v>1</v>
      </c>
      <c r="E32" s="7">
        <v>1</v>
      </c>
    </row>
    <row r="33" spans="1:6" ht="15.75" customHeight="1" x14ac:dyDescent="0.25">
      <c r="A33" s="6" t="s">
        <v>36</v>
      </c>
      <c r="B33" s="1">
        <v>0</v>
      </c>
      <c r="C33" s="1">
        <v>0</v>
      </c>
      <c r="D33" s="1">
        <v>1</v>
      </c>
      <c r="E33" s="7">
        <v>1</v>
      </c>
    </row>
    <row r="34" spans="1:6" ht="15.75" customHeight="1" x14ac:dyDescent="0.25">
      <c r="A34" s="6" t="s">
        <v>37</v>
      </c>
      <c r="B34" s="1">
        <v>0</v>
      </c>
      <c r="C34" s="1">
        <v>0</v>
      </c>
      <c r="D34" s="1">
        <v>1</v>
      </c>
      <c r="E34" s="7">
        <v>1</v>
      </c>
    </row>
    <row r="35" spans="1:6" ht="15.75" customHeight="1" x14ac:dyDescent="0.25">
      <c r="A35" s="6" t="s">
        <v>38</v>
      </c>
      <c r="B35" s="1">
        <v>0</v>
      </c>
      <c r="C35" s="1">
        <v>0</v>
      </c>
      <c r="D35" s="1">
        <v>1</v>
      </c>
      <c r="E35" s="7">
        <v>1</v>
      </c>
    </row>
    <row r="36" spans="1:6" ht="15.75" customHeight="1" x14ac:dyDescent="0.25">
      <c r="A36" s="6" t="s">
        <v>39</v>
      </c>
      <c r="B36" s="1">
        <v>0</v>
      </c>
      <c r="C36" s="1">
        <v>0</v>
      </c>
      <c r="D36" s="1">
        <v>1</v>
      </c>
      <c r="E36" s="7">
        <v>1</v>
      </c>
    </row>
    <row r="37" spans="1:6" ht="15.75" customHeight="1" x14ac:dyDescent="0.25">
      <c r="A37" s="6" t="s">
        <v>40</v>
      </c>
      <c r="B37" s="1">
        <v>0</v>
      </c>
      <c r="C37" s="1">
        <v>0</v>
      </c>
      <c r="D37" s="1">
        <v>1</v>
      </c>
      <c r="E37" s="7">
        <v>1</v>
      </c>
    </row>
    <row r="38" spans="1:6" ht="15.75" customHeight="1" x14ac:dyDescent="0.25">
      <c r="A38" s="6" t="s">
        <v>41</v>
      </c>
      <c r="B38" s="1">
        <v>0</v>
      </c>
      <c r="C38" s="1">
        <v>0</v>
      </c>
      <c r="D38" s="1">
        <v>0</v>
      </c>
      <c r="E38" s="7">
        <v>1</v>
      </c>
    </row>
    <row r="39" spans="1:6" ht="15.75" customHeight="1" x14ac:dyDescent="0.25">
      <c r="A39" s="6" t="s">
        <v>42</v>
      </c>
      <c r="B39" s="1">
        <v>0</v>
      </c>
      <c r="C39" s="1">
        <v>0</v>
      </c>
      <c r="D39" s="1">
        <v>0</v>
      </c>
      <c r="E39" s="7">
        <v>1</v>
      </c>
    </row>
    <row r="40" spans="1:6" ht="15.75" customHeight="1" x14ac:dyDescent="0.25">
      <c r="A40" s="6" t="s">
        <v>43</v>
      </c>
      <c r="B40" s="1">
        <v>0</v>
      </c>
      <c r="C40" s="1">
        <v>0</v>
      </c>
      <c r="D40" s="1">
        <v>0</v>
      </c>
      <c r="E40" s="7">
        <v>1</v>
      </c>
    </row>
    <row r="41" spans="1:6" ht="15.75" customHeight="1" x14ac:dyDescent="0.25">
      <c r="A41" s="6" t="s">
        <v>44</v>
      </c>
      <c r="B41" s="1">
        <v>0</v>
      </c>
      <c r="C41" s="1">
        <v>0</v>
      </c>
      <c r="D41" s="1">
        <v>1</v>
      </c>
      <c r="E41" s="7">
        <v>1</v>
      </c>
    </row>
    <row r="42" spans="1:6" ht="15.75" customHeight="1" x14ac:dyDescent="0.25">
      <c r="A42" s="6" t="s">
        <v>45</v>
      </c>
      <c r="B42" s="1">
        <v>0</v>
      </c>
      <c r="C42" s="1">
        <v>0</v>
      </c>
      <c r="D42" s="1">
        <v>1</v>
      </c>
      <c r="E42" s="7">
        <v>1</v>
      </c>
    </row>
    <row r="43" spans="1:6" ht="15.75" customHeight="1" x14ac:dyDescent="0.25">
      <c r="A43" s="6" t="s">
        <v>46</v>
      </c>
      <c r="B43" s="1">
        <v>0</v>
      </c>
      <c r="C43" s="1">
        <v>0</v>
      </c>
      <c r="D43" s="1">
        <v>1</v>
      </c>
      <c r="E43" s="7">
        <v>1</v>
      </c>
    </row>
    <row r="44" spans="1:6" ht="15.75" customHeight="1" x14ac:dyDescent="0.25">
      <c r="A44" s="6" t="s">
        <v>47</v>
      </c>
      <c r="B44" s="1">
        <v>0</v>
      </c>
      <c r="C44" s="1">
        <v>0</v>
      </c>
      <c r="D44" s="1">
        <v>1</v>
      </c>
      <c r="E44" s="7">
        <v>1</v>
      </c>
    </row>
    <row r="45" spans="1:6" ht="15.75" customHeight="1" x14ac:dyDescent="0.25">
      <c r="A45" s="6" t="s">
        <v>48</v>
      </c>
      <c r="B45" s="1">
        <v>0</v>
      </c>
      <c r="C45" s="1">
        <v>0</v>
      </c>
      <c r="D45" s="1">
        <v>1</v>
      </c>
      <c r="E45" s="7">
        <v>1</v>
      </c>
    </row>
    <row r="46" spans="1:6" ht="15.75" customHeight="1" x14ac:dyDescent="0.25">
      <c r="A46" s="6" t="s">
        <v>49</v>
      </c>
      <c r="B46" s="1">
        <v>0</v>
      </c>
      <c r="C46" s="1">
        <v>0</v>
      </c>
      <c r="D46" s="1">
        <v>1</v>
      </c>
      <c r="E46" s="7">
        <v>1</v>
      </c>
    </row>
    <row r="47" spans="1:6" ht="15.75" customHeight="1" x14ac:dyDescent="0.25">
      <c r="A47" s="6" t="s">
        <v>50</v>
      </c>
      <c r="B47" s="1">
        <v>0</v>
      </c>
      <c r="C47" s="1">
        <v>0</v>
      </c>
      <c r="D47" s="1">
        <v>1</v>
      </c>
      <c r="E47" s="7">
        <v>1</v>
      </c>
    </row>
    <row r="48" spans="1:6" ht="15.75" customHeight="1" x14ac:dyDescent="0.25">
      <c r="A48" s="6" t="s">
        <v>51</v>
      </c>
      <c r="B48" s="1">
        <v>0</v>
      </c>
      <c r="C48" s="1">
        <v>0</v>
      </c>
      <c r="D48" s="1">
        <v>0</v>
      </c>
      <c r="E48" s="7">
        <v>1</v>
      </c>
      <c r="F48" t="str">
        <f t="shared" si="0"/>
        <v>if OCCCLER&gt;0 then OCCCLER=0;</v>
      </c>
    </row>
    <row r="49" spans="1:6" ht="15.75" customHeight="1" x14ac:dyDescent="0.25">
      <c r="A49" s="6" t="s">
        <v>52</v>
      </c>
      <c r="B49" s="1">
        <v>0</v>
      </c>
      <c r="C49" s="1">
        <v>0</v>
      </c>
      <c r="D49" s="1">
        <v>0</v>
      </c>
      <c r="E49" s="7">
        <v>1</v>
      </c>
      <c r="F49" t="str">
        <f t="shared" si="0"/>
        <v>if OCCCRFT&gt;0 then OCCCRFT=0;</v>
      </c>
    </row>
    <row r="50" spans="1:6" ht="15.75" customHeight="1" x14ac:dyDescent="0.25">
      <c r="A50" s="6" t="s">
        <v>53</v>
      </c>
      <c r="B50" s="1">
        <v>0</v>
      </c>
      <c r="C50" s="1">
        <v>0</v>
      </c>
      <c r="D50" s="1">
        <v>0</v>
      </c>
      <c r="E50" s="7">
        <v>1</v>
      </c>
      <c r="F50" t="str">
        <f t="shared" si="0"/>
        <v>if OCCSTUD&gt;0 then OCCSTUD=0;</v>
      </c>
    </row>
    <row r="51" spans="1:6" ht="15.75" customHeight="1" x14ac:dyDescent="0.25">
      <c r="A51" s="6" t="s">
        <v>54</v>
      </c>
      <c r="B51" s="1">
        <v>0</v>
      </c>
      <c r="C51" s="1">
        <v>0</v>
      </c>
      <c r="D51" s="1">
        <v>0</v>
      </c>
      <c r="E51" s="7">
        <v>1</v>
      </c>
      <c r="F51" t="str">
        <f t="shared" si="0"/>
        <v>if OCCHMKR&gt;0 then OCCHMKR=0;</v>
      </c>
    </row>
    <row r="52" spans="1:6" ht="15.75" customHeight="1" x14ac:dyDescent="0.25">
      <c r="A52" s="6" t="s">
        <v>55</v>
      </c>
      <c r="B52" s="1">
        <v>0</v>
      </c>
      <c r="C52" s="1">
        <v>0</v>
      </c>
      <c r="D52" s="1">
        <v>0</v>
      </c>
      <c r="E52" s="7">
        <v>1</v>
      </c>
      <c r="F52" t="str">
        <f t="shared" si="0"/>
        <v>if OCCRET&gt;0 then OCCRET=0;</v>
      </c>
    </row>
    <row r="53" spans="1:6" ht="15.75" customHeight="1" x14ac:dyDescent="0.25">
      <c r="A53" s="6" t="s">
        <v>56</v>
      </c>
      <c r="B53" s="1">
        <v>0</v>
      </c>
      <c r="C53" s="1">
        <v>0</v>
      </c>
      <c r="D53" s="1">
        <v>0</v>
      </c>
      <c r="E53" s="7">
        <v>1</v>
      </c>
      <c r="F53" t="str">
        <f t="shared" si="0"/>
        <v>if OCCSELF&gt;0 then OCCSELF=0;</v>
      </c>
    </row>
    <row r="54" spans="1:6" ht="15.75" customHeight="1" x14ac:dyDescent="0.25">
      <c r="A54" s="6" t="s">
        <v>57</v>
      </c>
      <c r="B54" s="1">
        <v>0</v>
      </c>
      <c r="C54" s="1">
        <v>0</v>
      </c>
      <c r="D54" s="1">
        <v>1</v>
      </c>
      <c r="E54" s="7">
        <v>1</v>
      </c>
    </row>
    <row r="55" spans="1:6" ht="15.75" customHeight="1" x14ac:dyDescent="0.25">
      <c r="A55" s="6" t="s">
        <v>58</v>
      </c>
      <c r="B55" s="1">
        <v>0</v>
      </c>
      <c r="C55" s="1">
        <v>0</v>
      </c>
      <c r="D55" s="1">
        <v>1</v>
      </c>
      <c r="E55" s="7">
        <v>1</v>
      </c>
    </row>
    <row r="56" spans="1:6" ht="15.75" customHeight="1" x14ac:dyDescent="0.25">
      <c r="A56" s="6" t="s">
        <v>59</v>
      </c>
      <c r="B56" s="1">
        <v>0</v>
      </c>
      <c r="C56" s="1">
        <v>0</v>
      </c>
      <c r="D56" s="1">
        <v>1</v>
      </c>
      <c r="E56" s="7">
        <v>1</v>
      </c>
    </row>
    <row r="57" spans="1:6" ht="15.75" customHeight="1" x14ac:dyDescent="0.25">
      <c r="A57" s="6" t="s">
        <v>60</v>
      </c>
      <c r="B57" s="1">
        <v>0</v>
      </c>
      <c r="C57" s="1">
        <v>0</v>
      </c>
      <c r="D57" s="1">
        <v>1</v>
      </c>
      <c r="E57" s="7">
        <v>1</v>
      </c>
    </row>
    <row r="58" spans="1:6" ht="15.75" customHeight="1" x14ac:dyDescent="0.25">
      <c r="A58" s="6" t="s">
        <v>61</v>
      </c>
      <c r="B58" s="1">
        <v>0</v>
      </c>
      <c r="C58" s="1">
        <v>0</v>
      </c>
      <c r="D58" s="1">
        <v>1</v>
      </c>
      <c r="E58" s="7">
        <v>1</v>
      </c>
    </row>
    <row r="59" spans="1:6" ht="15.75" customHeight="1" x14ac:dyDescent="0.25">
      <c r="A59" s="6" t="s">
        <v>62</v>
      </c>
      <c r="B59" s="1">
        <v>0</v>
      </c>
      <c r="C59" s="1">
        <v>0</v>
      </c>
      <c r="D59" s="1">
        <v>1</v>
      </c>
      <c r="E59" s="7">
        <v>1</v>
      </c>
    </row>
    <row r="60" spans="1:6" ht="15.75" customHeight="1" x14ac:dyDescent="0.25">
      <c r="A60" s="6" t="s">
        <v>63</v>
      </c>
      <c r="B60" s="1">
        <v>0</v>
      </c>
      <c r="C60" s="1">
        <v>0</v>
      </c>
      <c r="D60" s="1">
        <v>0</v>
      </c>
      <c r="E60" s="7">
        <v>1</v>
      </c>
      <c r="F60" t="str">
        <f t="shared" si="0"/>
        <v>if MAILFLAG&gt;0 then MAILFLAG=0;</v>
      </c>
    </row>
    <row r="61" spans="1:6" ht="15.75" customHeight="1" x14ac:dyDescent="0.25">
      <c r="A61" s="6" t="s">
        <v>64</v>
      </c>
      <c r="B61" s="1">
        <v>0</v>
      </c>
      <c r="C61" s="1">
        <v>0</v>
      </c>
      <c r="D61" s="1">
        <v>1</v>
      </c>
      <c r="E61" s="7">
        <v>1</v>
      </c>
    </row>
    <row r="62" spans="1:6" ht="15.75" customHeight="1" x14ac:dyDescent="0.25">
      <c r="A62" s="6" t="s">
        <v>65</v>
      </c>
      <c r="B62" s="1">
        <v>0</v>
      </c>
      <c r="C62" s="1">
        <v>0</v>
      </c>
      <c r="D62" s="1">
        <v>1</v>
      </c>
      <c r="E62" s="7">
        <v>1</v>
      </c>
    </row>
    <row r="63" spans="1:6" ht="15.75" customHeight="1" x14ac:dyDescent="0.25">
      <c r="A63" s="6" t="s">
        <v>66</v>
      </c>
      <c r="B63" s="1">
        <v>0</v>
      </c>
      <c r="C63" s="1">
        <v>0</v>
      </c>
      <c r="D63" s="1">
        <v>1</v>
      </c>
      <c r="E63" s="7">
        <v>1</v>
      </c>
    </row>
    <row r="64" spans="1:6" ht="15.75" customHeight="1" x14ac:dyDescent="0.25">
      <c r="A64" s="6" t="s">
        <v>67</v>
      </c>
      <c r="B64" s="1">
        <v>0</v>
      </c>
      <c r="C64" s="1">
        <v>0</v>
      </c>
      <c r="D64" s="1">
        <v>0</v>
      </c>
      <c r="E64" s="7">
        <v>4</v>
      </c>
      <c r="F64" t="str">
        <f t="shared" si="0"/>
        <v>if RETCALLS&gt;0 then RETCALLS=0;</v>
      </c>
    </row>
    <row r="65" spans="1:6" ht="15.75" customHeight="1" x14ac:dyDescent="0.25">
      <c r="A65" s="6" t="s">
        <v>68</v>
      </c>
      <c r="B65" s="1">
        <v>0</v>
      </c>
      <c r="C65" s="1">
        <v>0</v>
      </c>
      <c r="D65" s="1">
        <v>0</v>
      </c>
      <c r="E65" s="7">
        <v>4</v>
      </c>
      <c r="F65" t="str">
        <f t="shared" si="0"/>
        <v>if RETACCPT&gt;0 then RETACCPT=0;</v>
      </c>
    </row>
    <row r="66" spans="1:6" ht="15.75" customHeight="1" x14ac:dyDescent="0.25">
      <c r="A66" s="6" t="s">
        <v>69</v>
      </c>
      <c r="B66" s="1">
        <v>0</v>
      </c>
      <c r="C66" s="1">
        <v>0</v>
      </c>
      <c r="D66" s="1">
        <v>1</v>
      </c>
      <c r="E66" s="7">
        <v>1</v>
      </c>
    </row>
    <row r="67" spans="1:6" ht="15.75" customHeight="1" x14ac:dyDescent="0.25">
      <c r="A67" s="6" t="s">
        <v>70</v>
      </c>
      <c r="B67" s="1">
        <v>0</v>
      </c>
      <c r="C67" s="1">
        <v>0</v>
      </c>
      <c r="D67" s="1">
        <v>1</v>
      </c>
      <c r="E67" s="7">
        <v>1</v>
      </c>
    </row>
    <row r="68" spans="1:6" ht="15.75" customHeight="1" x14ac:dyDescent="0.25">
      <c r="A68" s="6" t="s">
        <v>71</v>
      </c>
      <c r="B68" s="1">
        <v>0</v>
      </c>
      <c r="C68" s="1">
        <v>0</v>
      </c>
      <c r="D68" s="1">
        <v>0</v>
      </c>
      <c r="E68" s="7">
        <v>35</v>
      </c>
      <c r="F68" t="str">
        <f t="shared" ref="F68:F75" si="2">CONCATENATE($F$1," ",$A68,$G$1,$D68, " ",$H$1," ",$A68,$I$1,$D68,$K$1)</f>
        <v>if REFER&gt;0 then REFER=0;</v>
      </c>
    </row>
    <row r="69" spans="1:6" ht="15.75" customHeight="1" x14ac:dyDescent="0.25">
      <c r="A69" s="6" t="s">
        <v>72</v>
      </c>
      <c r="B69" s="1">
        <v>0</v>
      </c>
      <c r="C69" s="1">
        <v>0</v>
      </c>
      <c r="D69" s="1">
        <v>1</v>
      </c>
      <c r="E69" s="7">
        <v>1</v>
      </c>
    </row>
    <row r="70" spans="1:6" ht="15.75" customHeight="1" x14ac:dyDescent="0.25">
      <c r="A70" s="6" t="s">
        <v>73</v>
      </c>
      <c r="B70" s="1">
        <v>0</v>
      </c>
      <c r="C70" s="1">
        <v>0</v>
      </c>
      <c r="D70" s="1">
        <v>9</v>
      </c>
      <c r="E70" s="7">
        <v>9</v>
      </c>
      <c r="F70" t="str">
        <f t="shared" si="2"/>
        <v>if INCOME&gt;9 then INCOME=9;</v>
      </c>
    </row>
    <row r="71" spans="1:6" ht="15.75" customHeight="1" x14ac:dyDescent="0.25">
      <c r="A71" s="6" t="s">
        <v>74</v>
      </c>
      <c r="B71" s="1">
        <v>0</v>
      </c>
      <c r="C71" s="1">
        <v>0</v>
      </c>
      <c r="D71" s="1">
        <v>0</v>
      </c>
      <c r="E71" s="7">
        <v>1</v>
      </c>
      <c r="F71" t="str">
        <f t="shared" si="2"/>
        <v>if MCYCLE&gt;0 then MCYCLE=0;</v>
      </c>
    </row>
    <row r="72" spans="1:6" ht="15.75" customHeight="1" x14ac:dyDescent="0.25">
      <c r="A72" s="6" t="s">
        <v>75</v>
      </c>
      <c r="B72" s="1">
        <v>0</v>
      </c>
      <c r="C72" s="1">
        <v>0</v>
      </c>
      <c r="D72" s="1">
        <v>0</v>
      </c>
      <c r="E72" s="7">
        <v>25</v>
      </c>
      <c r="F72" t="str">
        <f t="shared" si="2"/>
        <v>if CREDITAD&gt;0 then CREDITAD=0;</v>
      </c>
    </row>
    <row r="73" spans="1:6" ht="15.75" customHeight="1" x14ac:dyDescent="0.25">
      <c r="A73" s="6" t="s">
        <v>76</v>
      </c>
      <c r="B73" s="1">
        <v>0</v>
      </c>
      <c r="C73" s="1">
        <v>0</v>
      </c>
      <c r="D73" s="1">
        <v>1</v>
      </c>
      <c r="E73" s="7">
        <v>1</v>
      </c>
    </row>
    <row r="74" spans="1:6" ht="15.75" customHeight="1" x14ac:dyDescent="0.25">
      <c r="A74" s="6" t="s">
        <v>77</v>
      </c>
      <c r="B74" s="1">
        <v>0</v>
      </c>
      <c r="C74" s="1">
        <v>0</v>
      </c>
      <c r="D74" s="1">
        <v>149.99</v>
      </c>
      <c r="E74" s="7">
        <v>499.99</v>
      </c>
      <c r="F74" t="str">
        <f t="shared" si="2"/>
        <v>if SETPRC&gt;149.99 then SETPRC=149.99;</v>
      </c>
    </row>
    <row r="75" spans="1:6" ht="15.75" customHeight="1" x14ac:dyDescent="0.25">
      <c r="A75" s="6" t="s">
        <v>78</v>
      </c>
      <c r="B75" s="1">
        <v>0</v>
      </c>
      <c r="C75" s="1">
        <v>0</v>
      </c>
      <c r="D75" s="1">
        <v>0</v>
      </c>
      <c r="E75" s="7">
        <v>1</v>
      </c>
      <c r="F75" t="str">
        <f t="shared" si="2"/>
        <v>if RETCALL&gt;0 then RETCALL=0;</v>
      </c>
    </row>
    <row r="76" spans="1:6" ht="15.75" customHeight="1" x14ac:dyDescent="0.25">
      <c r="A76" s="6" t="s">
        <v>79</v>
      </c>
      <c r="B76" s="1">
        <v>0</v>
      </c>
      <c r="C76" s="1">
        <v>0</v>
      </c>
      <c r="D76" s="1">
        <v>1</v>
      </c>
      <c r="E76" s="7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42B60-BEA7-4F96-A11D-9EE5239B0F91}">
  <dimension ref="A1:M40"/>
  <sheetViews>
    <sheetView workbookViewId="0">
      <selection activeCell="J2" sqref="J2"/>
    </sheetView>
  </sheetViews>
  <sheetFormatPr defaultRowHeight="15" x14ac:dyDescent="0.25"/>
  <cols>
    <col min="10" max="10" width="19.7109375" bestFit="1" customWidth="1"/>
  </cols>
  <sheetData>
    <row r="1" spans="1:13" ht="15.75" thickBot="1" x14ac:dyDescent="0.3">
      <c r="A1" s="48" t="s">
        <v>99</v>
      </c>
      <c r="B1" s="49"/>
      <c r="C1" s="49"/>
      <c r="D1" s="49"/>
      <c r="E1" s="49"/>
      <c r="F1" s="49"/>
      <c r="G1" s="49"/>
      <c r="J1" t="s">
        <v>132</v>
      </c>
    </row>
    <row r="2" spans="1:13" ht="26.25" x14ac:dyDescent="0.25">
      <c r="A2" s="50" t="s">
        <v>100</v>
      </c>
      <c r="B2" s="52" t="s">
        <v>101</v>
      </c>
      <c r="C2" s="52" t="s">
        <v>102</v>
      </c>
      <c r="D2" s="25" t="s">
        <v>103</v>
      </c>
      <c r="E2" s="25" t="s">
        <v>105</v>
      </c>
      <c r="F2" s="52" t="s">
        <v>107</v>
      </c>
      <c r="G2" s="54" t="s">
        <v>108</v>
      </c>
      <c r="J2" t="s">
        <v>116</v>
      </c>
    </row>
    <row r="3" spans="1:13" ht="27" thickBot="1" x14ac:dyDescent="0.3">
      <c r="A3" s="51"/>
      <c r="B3" s="53"/>
      <c r="C3" s="53"/>
      <c r="D3" s="26" t="s">
        <v>104</v>
      </c>
      <c r="E3" s="26" t="s">
        <v>106</v>
      </c>
      <c r="F3" s="53"/>
      <c r="G3" s="55"/>
      <c r="J3" t="s">
        <v>117</v>
      </c>
      <c r="K3" t="s">
        <v>118</v>
      </c>
      <c r="L3" t="s">
        <v>119</v>
      </c>
      <c r="M3" t="s">
        <v>120</v>
      </c>
    </row>
    <row r="4" spans="1:13" ht="15.75" thickBot="1" x14ac:dyDescent="0.3">
      <c r="A4" s="28" t="s">
        <v>109</v>
      </c>
      <c r="B4" s="10">
        <v>1</v>
      </c>
      <c r="C4" s="10">
        <v>0.99399999999999999</v>
      </c>
      <c r="D4" s="10">
        <v>0.1668</v>
      </c>
      <c r="E4" s="10">
        <v>35.523899999999998</v>
      </c>
      <c r="F4" s="10" t="s">
        <v>110</v>
      </c>
      <c r="G4" s="11"/>
    </row>
    <row r="5" spans="1:13" ht="26.25" thickBot="1" x14ac:dyDescent="0.3">
      <c r="A5" s="28" t="s">
        <v>35</v>
      </c>
      <c r="B5" s="10">
        <v>1</v>
      </c>
      <c r="C5" s="34">
        <v>-0.1067</v>
      </c>
      <c r="D5" s="10">
        <v>2.63E-2</v>
      </c>
      <c r="E5" s="10">
        <v>16.4528</v>
      </c>
      <c r="F5" s="10" t="s">
        <v>110</v>
      </c>
      <c r="G5" s="35">
        <v>-2.53E-2</v>
      </c>
      <c r="J5" t="str">
        <f>CONCATENATE($J$3,$A5,$K$3,$C5,$L$3,$M$3)</f>
        <v>(CHILDREN*-0.1067)+</v>
      </c>
    </row>
    <row r="6" spans="1:13" ht="15.75" thickBot="1" x14ac:dyDescent="0.3">
      <c r="A6" s="28" t="s">
        <v>39</v>
      </c>
      <c r="B6" s="10">
        <v>1</v>
      </c>
      <c r="C6" s="10">
        <v>0.1845</v>
      </c>
      <c r="D6" s="10">
        <v>3.4500000000000003E-2</v>
      </c>
      <c r="E6" s="10">
        <v>28.577200000000001</v>
      </c>
      <c r="F6" s="10" t="s">
        <v>110</v>
      </c>
      <c r="G6" s="11">
        <v>3.0700000000000002E-2</v>
      </c>
      <c r="J6" t="str">
        <f t="shared" ref="J6:J29" si="0">CONCATENATE($J$3,$A6,$K$3,$C6,$L$3,$M$3)</f>
        <v>(CREDITC*0.1845)+</v>
      </c>
    </row>
    <row r="7" spans="1:13" ht="26.25" thickBot="1" x14ac:dyDescent="0.3">
      <c r="A7" s="28" t="s">
        <v>40</v>
      </c>
      <c r="B7" s="10">
        <v>1</v>
      </c>
      <c r="C7" s="10">
        <v>0.3891</v>
      </c>
      <c r="D7" s="10">
        <v>3.3300000000000003E-2</v>
      </c>
      <c r="E7" s="10">
        <v>136.59979999999999</v>
      </c>
      <c r="F7" s="10" t="s">
        <v>110</v>
      </c>
      <c r="G7" s="11">
        <v>6.93E-2</v>
      </c>
      <c r="J7" t="str">
        <f t="shared" si="0"/>
        <v>(CREDITDE*0.3891)+</v>
      </c>
    </row>
    <row r="8" spans="1:13" ht="26.25" thickBot="1" x14ac:dyDescent="0.3">
      <c r="A8" s="28" t="s">
        <v>44</v>
      </c>
      <c r="B8" s="10">
        <v>1</v>
      </c>
      <c r="C8" s="10">
        <v>5.0200000000000002E-2</v>
      </c>
      <c r="D8" s="10">
        <v>2.2100000000000002E-2</v>
      </c>
      <c r="E8" s="10">
        <v>5.1318999999999999</v>
      </c>
      <c r="F8" s="10">
        <v>2.35E-2</v>
      </c>
      <c r="G8" s="11">
        <v>1.29E-2</v>
      </c>
      <c r="J8" t="str">
        <f t="shared" si="0"/>
        <v>(PRIZMUB*0.0502)+</v>
      </c>
    </row>
    <row r="9" spans="1:13" ht="15.75" thickBot="1" x14ac:dyDescent="0.3">
      <c r="A9" s="28" t="s">
        <v>46</v>
      </c>
      <c r="B9" s="10">
        <v>1</v>
      </c>
      <c r="C9" s="34">
        <v>-0.2291</v>
      </c>
      <c r="D9" s="10">
        <v>3.1399999999999997E-2</v>
      </c>
      <c r="E9" s="10">
        <v>53.191400000000002</v>
      </c>
      <c r="F9" s="10" t="s">
        <v>110</v>
      </c>
      <c r="G9" s="35">
        <v>-4.4400000000000002E-2</v>
      </c>
      <c r="J9" t="str">
        <f t="shared" si="0"/>
        <v>(REFURB*-0.2291)+</v>
      </c>
    </row>
    <row r="10" spans="1:13" ht="15.75" thickBot="1" x14ac:dyDescent="0.3">
      <c r="A10" s="28" t="s">
        <v>47</v>
      </c>
      <c r="B10" s="10">
        <v>1</v>
      </c>
      <c r="C10" s="10">
        <v>0.27500000000000002</v>
      </c>
      <c r="D10" s="10">
        <v>3.6400000000000002E-2</v>
      </c>
      <c r="E10" s="10">
        <v>57.163699999999999</v>
      </c>
      <c r="F10" s="10" t="s">
        <v>110</v>
      </c>
      <c r="G10" s="11">
        <v>4.65E-2</v>
      </c>
      <c r="J10" t="str">
        <f t="shared" si="0"/>
        <v>(WEBCAP*0.275)+</v>
      </c>
    </row>
    <row r="11" spans="1:13" ht="26.25" thickBot="1" x14ac:dyDescent="0.3">
      <c r="A11" s="28" t="s">
        <v>62</v>
      </c>
      <c r="B11" s="10">
        <v>1</v>
      </c>
      <c r="C11" s="10">
        <v>0.13120000000000001</v>
      </c>
      <c r="D11" s="10">
        <v>2.5899999999999999E-2</v>
      </c>
      <c r="E11" s="10">
        <v>25.5853</v>
      </c>
      <c r="F11" s="10" t="s">
        <v>110</v>
      </c>
      <c r="G11" s="11">
        <v>3.5000000000000003E-2</v>
      </c>
      <c r="J11" t="str">
        <f t="shared" si="0"/>
        <v>(MAILRES*0.1312)+</v>
      </c>
    </row>
    <row r="12" spans="1:13" ht="26.25" thickBot="1" x14ac:dyDescent="0.3">
      <c r="A12" s="28" t="s">
        <v>76</v>
      </c>
      <c r="B12" s="10">
        <v>1</v>
      </c>
      <c r="C12" s="10">
        <v>0.13930000000000001</v>
      </c>
      <c r="D12" s="10">
        <v>3.6299999999999999E-2</v>
      </c>
      <c r="E12" s="10">
        <v>14.689500000000001</v>
      </c>
      <c r="F12" s="10">
        <v>1E-4</v>
      </c>
      <c r="G12" s="11">
        <v>3.7900000000000003E-2</v>
      </c>
      <c r="J12" t="str">
        <f t="shared" si="0"/>
        <v>(SETPRCM*0.1393)+</v>
      </c>
    </row>
    <row r="13" spans="1:13" ht="26.25" thickBot="1" x14ac:dyDescent="0.3">
      <c r="A13" s="28" t="s">
        <v>111</v>
      </c>
      <c r="B13" s="10">
        <v>1</v>
      </c>
      <c r="C13" s="34">
        <v>-0.42370000000000002</v>
      </c>
      <c r="D13" s="10">
        <v>1.9400000000000001E-2</v>
      </c>
      <c r="E13" s="10">
        <v>474.82420000000002</v>
      </c>
      <c r="F13" s="10" t="s">
        <v>110</v>
      </c>
      <c r="G13" s="35">
        <v>-0.18479999999999999</v>
      </c>
      <c r="J13" t="str">
        <f t="shared" si="0"/>
        <v>(lneqpdays*-0.4237)+</v>
      </c>
    </row>
    <row r="14" spans="1:13" ht="26.25" thickBot="1" x14ac:dyDescent="0.3">
      <c r="A14" s="28" t="s">
        <v>112</v>
      </c>
      <c r="B14" s="10">
        <v>1</v>
      </c>
      <c r="C14" s="34">
        <v>-0.249</v>
      </c>
      <c r="D14" s="10">
        <v>0.05</v>
      </c>
      <c r="E14" s="10">
        <v>24.795200000000001</v>
      </c>
      <c r="F14" s="10" t="s">
        <v>110</v>
      </c>
      <c r="G14" s="35">
        <v>-7.4499999999999997E-2</v>
      </c>
      <c r="J14" t="str">
        <f t="shared" si="0"/>
        <v>(lnRevenue*-0.249)+</v>
      </c>
    </row>
    <row r="15" spans="1:13" ht="15.75" thickBot="1" x14ac:dyDescent="0.3">
      <c r="A15" s="28" t="s">
        <v>113</v>
      </c>
      <c r="B15" s="10">
        <v>1</v>
      </c>
      <c r="C15" s="10">
        <v>0.20849999999999999</v>
      </c>
      <c r="D15" s="10">
        <v>1.5100000000000001E-2</v>
      </c>
      <c r="E15" s="10">
        <v>190.69810000000001</v>
      </c>
      <c r="F15" s="10" t="s">
        <v>110</v>
      </c>
      <c r="G15" s="11">
        <v>0.1336</v>
      </c>
      <c r="J15" t="str">
        <f t="shared" si="0"/>
        <v>(lnmou*0.2085)+</v>
      </c>
    </row>
    <row r="16" spans="1:13" ht="26.25" thickBot="1" x14ac:dyDescent="0.3">
      <c r="A16" s="28" t="s">
        <v>114</v>
      </c>
      <c r="B16" s="10">
        <v>1</v>
      </c>
      <c r="C16" s="10">
        <v>0.1671</v>
      </c>
      <c r="D16" s="10">
        <v>3.6799999999999999E-2</v>
      </c>
      <c r="E16" s="10">
        <v>20.638999999999999</v>
      </c>
      <c r="F16" s="10" t="s">
        <v>110</v>
      </c>
      <c r="G16" s="11">
        <v>5.0599999999999999E-2</v>
      </c>
      <c r="J16" t="str">
        <f t="shared" si="0"/>
        <v>(lnRECCHRGE*0.1671)+</v>
      </c>
    </row>
    <row r="17" spans="1:10" ht="26.25" thickBot="1" x14ac:dyDescent="0.3">
      <c r="A17" s="28" t="s">
        <v>115</v>
      </c>
      <c r="B17" s="10">
        <v>1</v>
      </c>
      <c r="C17" s="34">
        <v>-3.4700000000000002E-2</v>
      </c>
      <c r="D17" s="10">
        <v>4.1200000000000004E-3</v>
      </c>
      <c r="E17" s="10">
        <v>70.880099999999999</v>
      </c>
      <c r="F17" s="10" t="s">
        <v>110</v>
      </c>
      <c r="G17" s="35">
        <v>-8.3699999999999997E-2</v>
      </c>
      <c r="J17" t="str">
        <f t="shared" si="0"/>
        <v>(lnOVERAGE*-0.0347)+</v>
      </c>
    </row>
    <row r="18" spans="1:10" ht="15.75" thickBot="1" x14ac:dyDescent="0.3">
      <c r="A18" s="28" t="s">
        <v>10</v>
      </c>
      <c r="B18" s="10">
        <v>1</v>
      </c>
      <c r="C18" s="34">
        <v>-3.4799999999999998E-2</v>
      </c>
      <c r="D18" s="10">
        <v>8.5199999999999998E-3</v>
      </c>
      <c r="E18" s="10">
        <v>16.6999</v>
      </c>
      <c r="F18" s="10" t="s">
        <v>110</v>
      </c>
      <c r="G18" s="35">
        <v>-2.4299999999999999E-2</v>
      </c>
      <c r="J18" t="str">
        <f t="shared" si="0"/>
        <v>(ROAM*-0.0348)+</v>
      </c>
    </row>
    <row r="19" spans="1:10" ht="26.25" thickBot="1" x14ac:dyDescent="0.3">
      <c r="A19" s="28" t="s">
        <v>11</v>
      </c>
      <c r="B19" s="10">
        <v>1</v>
      </c>
      <c r="C19" s="10">
        <v>8.3000000000000001E-4</v>
      </c>
      <c r="D19" s="10">
        <v>8.2000000000000001E-5</v>
      </c>
      <c r="E19" s="10">
        <v>103.6277</v>
      </c>
      <c r="F19" s="10" t="s">
        <v>110</v>
      </c>
      <c r="G19" s="11">
        <v>7.3300000000000004E-2</v>
      </c>
      <c r="J19" t="str">
        <f t="shared" si="0"/>
        <v>(CHANGEM*0.00083)+</v>
      </c>
    </row>
    <row r="20" spans="1:10" ht="26.25" thickBot="1" x14ac:dyDescent="0.3">
      <c r="A20" s="28" t="s">
        <v>12</v>
      </c>
      <c r="B20" s="10">
        <v>1</v>
      </c>
      <c r="C20" s="34">
        <v>-1.7700000000000001E-3</v>
      </c>
      <c r="D20" s="10">
        <v>6.6799999999999997E-4</v>
      </c>
      <c r="E20" s="10">
        <v>7.0106000000000002</v>
      </c>
      <c r="F20" s="10">
        <v>8.0999999999999996E-3</v>
      </c>
      <c r="G20" s="35">
        <v>-1.9E-2</v>
      </c>
      <c r="J20" t="str">
        <f t="shared" si="0"/>
        <v>(CHANGER*-0.00177)+</v>
      </c>
    </row>
    <row r="21" spans="1:10" ht="26.25" thickBot="1" x14ac:dyDescent="0.3">
      <c r="A21" s="28" t="s">
        <v>15</v>
      </c>
      <c r="B21" s="10">
        <v>1</v>
      </c>
      <c r="C21" s="34">
        <v>-1.3799999999999999E-3</v>
      </c>
      <c r="D21" s="10">
        <v>6.29E-4</v>
      </c>
      <c r="E21" s="10">
        <v>4.8013000000000003</v>
      </c>
      <c r="F21" s="10">
        <v>2.8400000000000002E-2</v>
      </c>
      <c r="G21" s="35">
        <v>-1.9900000000000001E-2</v>
      </c>
      <c r="J21" t="str">
        <f t="shared" si="0"/>
        <v>(UNANSVCE*-0.00138)+</v>
      </c>
    </row>
    <row r="22" spans="1:10" ht="26.25" thickBot="1" x14ac:dyDescent="0.3">
      <c r="A22" s="28" t="s">
        <v>17</v>
      </c>
      <c r="B22" s="10">
        <v>1</v>
      </c>
      <c r="C22" s="10">
        <v>0.1192</v>
      </c>
      <c r="D22" s="10">
        <v>3.09E-2</v>
      </c>
      <c r="E22" s="10">
        <v>14.8871</v>
      </c>
      <c r="F22" s="10">
        <v>1E-4</v>
      </c>
      <c r="G22" s="11">
        <v>2.4400000000000002E-2</v>
      </c>
      <c r="J22" t="str">
        <f t="shared" si="0"/>
        <v>(THREEWAY*0.1192)+</v>
      </c>
    </row>
    <row r="23" spans="1:10" ht="15.75" thickBot="1" x14ac:dyDescent="0.3">
      <c r="A23" s="28" t="s">
        <v>20</v>
      </c>
      <c r="B23" s="10">
        <v>1</v>
      </c>
      <c r="C23" s="10">
        <v>4.1999999999999997E-3</v>
      </c>
      <c r="D23" s="10">
        <v>1.3699999999999999E-3</v>
      </c>
      <c r="E23" s="10">
        <v>9.4633000000000003</v>
      </c>
      <c r="F23" s="10">
        <v>2.0999999999999999E-3</v>
      </c>
      <c r="G23" s="11">
        <v>2.29E-2</v>
      </c>
      <c r="J23" t="str">
        <f t="shared" si="0"/>
        <v>(INCALLS*0.0042)+</v>
      </c>
    </row>
    <row r="24" spans="1:10" ht="26.25" thickBot="1" x14ac:dyDescent="0.3">
      <c r="A24" s="28" t="s">
        <v>21</v>
      </c>
      <c r="B24" s="10">
        <v>1</v>
      </c>
      <c r="C24" s="10">
        <v>1.0200000000000001E-3</v>
      </c>
      <c r="D24" s="10">
        <v>2.5900000000000001E-4</v>
      </c>
      <c r="E24" s="10">
        <v>15.6472</v>
      </c>
      <c r="F24" s="10" t="s">
        <v>110</v>
      </c>
      <c r="G24" s="11">
        <v>4.4400000000000002E-2</v>
      </c>
      <c r="J24" t="str">
        <f t="shared" si="0"/>
        <v>(PEAKVCE*0.00102)+</v>
      </c>
    </row>
    <row r="25" spans="1:10" ht="26.25" thickBot="1" x14ac:dyDescent="0.3">
      <c r="A25" s="28" t="s">
        <v>23</v>
      </c>
      <c r="B25" s="10">
        <v>1</v>
      </c>
      <c r="C25" s="34">
        <v>-1.17E-2</v>
      </c>
      <c r="D25" s="10">
        <v>1.6299999999999999E-3</v>
      </c>
      <c r="E25" s="10">
        <v>51.6798</v>
      </c>
      <c r="F25" s="10" t="s">
        <v>110</v>
      </c>
      <c r="G25" s="35">
        <v>-6.0900000000000003E-2</v>
      </c>
      <c r="J25" t="str">
        <f t="shared" si="0"/>
        <v>(DROPBLK*-0.0117)+</v>
      </c>
    </row>
    <row r="26" spans="1:10" ht="15.75" thickBot="1" x14ac:dyDescent="0.3">
      <c r="A26" s="28" t="s">
        <v>27</v>
      </c>
      <c r="B26" s="10">
        <v>1</v>
      </c>
      <c r="C26" s="10">
        <v>2.0400000000000001E-2</v>
      </c>
      <c r="D26" s="10">
        <v>1.75E-3</v>
      </c>
      <c r="E26" s="10">
        <v>136.3681</v>
      </c>
      <c r="F26" s="10" t="s">
        <v>110</v>
      </c>
      <c r="G26" s="11">
        <v>9.4399999999999998E-2</v>
      </c>
      <c r="J26" t="str">
        <f t="shared" si="0"/>
        <v>(MONTHS*0.0204)+</v>
      </c>
    </row>
    <row r="27" spans="1:10" ht="15.75" thickBot="1" x14ac:dyDescent="0.3">
      <c r="A27" s="28" t="s">
        <v>30</v>
      </c>
      <c r="B27" s="10">
        <v>1</v>
      </c>
      <c r="C27" s="34">
        <v>-0.106</v>
      </c>
      <c r="D27" s="10">
        <v>1.77E-2</v>
      </c>
      <c r="E27" s="10">
        <v>35.810099999999998</v>
      </c>
      <c r="F27" s="10" t="s">
        <v>110</v>
      </c>
      <c r="G27" s="35">
        <v>-6.2399999999999997E-2</v>
      </c>
      <c r="J27" t="str">
        <f t="shared" si="0"/>
        <v>(PHONES*-0.106)+</v>
      </c>
    </row>
    <row r="28" spans="1:10" ht="15.75" thickBot="1" x14ac:dyDescent="0.3">
      <c r="A28" s="28" t="s">
        <v>33</v>
      </c>
      <c r="B28" s="10">
        <v>1</v>
      </c>
      <c r="C28" s="10">
        <v>4.5599999999999998E-3</v>
      </c>
      <c r="D28" s="10">
        <v>5.8600000000000004E-4</v>
      </c>
      <c r="E28" s="10">
        <v>60.526699999999998</v>
      </c>
      <c r="F28" s="10" t="s">
        <v>110</v>
      </c>
      <c r="G28" s="11">
        <v>5.3400000000000003E-2</v>
      </c>
      <c r="J28" t="str">
        <f t="shared" si="0"/>
        <v>(AGE1*0.00456)+</v>
      </c>
    </row>
    <row r="29" spans="1:10" ht="25.5" x14ac:dyDescent="0.25">
      <c r="A29" s="9" t="s">
        <v>75</v>
      </c>
      <c r="B29" s="12">
        <v>1</v>
      </c>
      <c r="C29" s="12">
        <v>0.13389999999999999</v>
      </c>
      <c r="D29" s="12">
        <v>5.9299999999999999E-2</v>
      </c>
      <c r="E29" s="12">
        <v>5.0956999999999999</v>
      </c>
      <c r="F29" s="12">
        <v>2.4E-2</v>
      </c>
      <c r="G29" s="16">
        <v>1.35E-2</v>
      </c>
      <c r="J29" t="str">
        <f t="shared" si="0"/>
        <v>(CREDITAD*0.1339)+</v>
      </c>
    </row>
    <row r="30" spans="1:10" ht="15.75" thickBot="1" x14ac:dyDescent="0.3">
      <c r="A30" s="28"/>
      <c r="B30" s="24"/>
      <c r="C30" s="24"/>
      <c r="D30" s="24"/>
      <c r="E30" s="24"/>
      <c r="F30" s="24"/>
      <c r="G30" s="29"/>
    </row>
    <row r="31" spans="1:10" ht="15.75" thickBot="1" x14ac:dyDescent="0.3">
      <c r="A31" s="28"/>
      <c r="B31" s="24"/>
      <c r="C31" s="27"/>
      <c r="D31" s="24"/>
      <c r="E31" s="24"/>
      <c r="F31" s="24"/>
      <c r="G31" s="30"/>
    </row>
    <row r="32" spans="1:10" ht="15.75" thickBot="1" x14ac:dyDescent="0.3">
      <c r="A32" s="28"/>
      <c r="B32" s="24"/>
      <c r="C32" s="27"/>
      <c r="D32" s="24"/>
      <c r="E32" s="24"/>
      <c r="F32" s="24"/>
      <c r="G32" s="30"/>
    </row>
    <row r="33" spans="1:7" ht="15.75" thickBot="1" x14ac:dyDescent="0.3">
      <c r="A33" s="28"/>
      <c r="B33" s="24"/>
      <c r="C33" s="27"/>
      <c r="D33" s="24"/>
      <c r="E33" s="24"/>
      <c r="F33" s="24"/>
      <c r="G33" s="30"/>
    </row>
    <row r="34" spans="1:7" ht="15.75" thickBot="1" x14ac:dyDescent="0.3">
      <c r="A34" s="28"/>
      <c r="B34" s="24"/>
      <c r="C34" s="27"/>
      <c r="D34" s="24"/>
      <c r="E34" s="24"/>
      <c r="F34" s="24"/>
      <c r="G34" s="30"/>
    </row>
    <row r="35" spans="1:7" ht="15.75" thickBot="1" x14ac:dyDescent="0.3">
      <c r="A35" s="28"/>
      <c r="B35" s="24"/>
      <c r="C35" s="24"/>
      <c r="D35" s="24"/>
      <c r="E35" s="24"/>
      <c r="F35" s="24"/>
      <c r="G35" s="29"/>
    </row>
    <row r="36" spans="1:7" ht="15.75" thickBot="1" x14ac:dyDescent="0.3">
      <c r="A36" s="28"/>
      <c r="B36" s="24"/>
      <c r="C36" s="24"/>
      <c r="D36" s="24"/>
      <c r="E36" s="24"/>
      <c r="F36" s="24"/>
      <c r="G36" s="29"/>
    </row>
    <row r="37" spans="1:7" ht="15.75" thickBot="1" x14ac:dyDescent="0.3">
      <c r="A37" s="28"/>
      <c r="B37" s="24"/>
      <c r="C37" s="27"/>
      <c r="D37" s="24"/>
      <c r="E37" s="24"/>
      <c r="F37" s="24"/>
      <c r="G37" s="30"/>
    </row>
    <row r="38" spans="1:7" ht="15.75" thickBot="1" x14ac:dyDescent="0.3">
      <c r="A38" s="28"/>
      <c r="B38" s="24"/>
      <c r="C38" s="24"/>
      <c r="D38" s="24"/>
      <c r="E38" s="24"/>
      <c r="F38" s="24"/>
      <c r="G38" s="29"/>
    </row>
    <row r="39" spans="1:7" ht="15.75" thickBot="1" x14ac:dyDescent="0.3">
      <c r="A39" s="28"/>
      <c r="B39" s="24"/>
      <c r="C39" s="27"/>
      <c r="D39" s="24"/>
      <c r="E39" s="24"/>
      <c r="F39" s="24"/>
      <c r="G39" s="30"/>
    </row>
    <row r="40" spans="1:7" x14ac:dyDescent="0.25">
      <c r="A40" s="9"/>
      <c r="B40" s="31"/>
      <c r="C40" s="32"/>
      <c r="D40" s="31"/>
      <c r="E40" s="31"/>
      <c r="F40" s="31"/>
      <c r="G40" s="33"/>
    </row>
  </sheetData>
  <mergeCells count="6">
    <mergeCell ref="A1:G1"/>
    <mergeCell ref="A2:A3"/>
    <mergeCell ref="B2:B3"/>
    <mergeCell ref="C2:C3"/>
    <mergeCell ref="F2:F3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D043-FE51-48A2-9F91-D8697B646C40}">
  <dimension ref="A1:O27"/>
  <sheetViews>
    <sheetView workbookViewId="0">
      <selection activeCell="Q8" sqref="Q8"/>
    </sheetView>
  </sheetViews>
  <sheetFormatPr defaultRowHeight="15" x14ac:dyDescent="0.25"/>
  <sheetData>
    <row r="1" spans="1:15" ht="39.75" thickBot="1" x14ac:dyDescent="0.3">
      <c r="A1" s="13" t="s">
        <v>86</v>
      </c>
      <c r="B1" s="4" t="s">
        <v>87</v>
      </c>
      <c r="C1" s="4" t="s">
        <v>88</v>
      </c>
      <c r="D1" s="4" t="s">
        <v>89</v>
      </c>
      <c r="E1" s="4" t="s">
        <v>90</v>
      </c>
      <c r="F1" s="5" t="s">
        <v>91</v>
      </c>
      <c r="G1" s="8" t="s">
        <v>124</v>
      </c>
      <c r="H1" s="8" t="s">
        <v>125</v>
      </c>
      <c r="I1" s="8" t="s">
        <v>126</v>
      </c>
      <c r="J1" s="8" t="s">
        <v>127</v>
      </c>
      <c r="K1" s="8" t="s">
        <v>128</v>
      </c>
      <c r="M1" s="43" t="s">
        <v>129</v>
      </c>
      <c r="N1" s="43" t="s">
        <v>130</v>
      </c>
      <c r="O1" s="43" t="s">
        <v>131</v>
      </c>
    </row>
    <row r="2" spans="1:15" ht="15.75" thickBot="1" x14ac:dyDescent="0.3">
      <c r="A2" s="14">
        <v>9</v>
      </c>
      <c r="B2" s="10">
        <v>4000</v>
      </c>
      <c r="C2" s="10">
        <v>2639</v>
      </c>
      <c r="D2" s="10">
        <v>1361</v>
      </c>
      <c r="E2" s="10">
        <v>0.141482</v>
      </c>
      <c r="F2" s="11">
        <v>0.37064399999999997</v>
      </c>
      <c r="G2" s="17">
        <f>C2/SUM($C$2:$C$11)</f>
        <v>0.13195000000000001</v>
      </c>
      <c r="H2" s="17">
        <f>D2/SUM($D$2:$D$11)</f>
        <v>6.8049999999999999E-2</v>
      </c>
      <c r="I2" s="17">
        <f>G2</f>
        <v>0.13195000000000001</v>
      </c>
      <c r="J2" s="17">
        <f>H2</f>
        <v>6.8049999999999999E-2</v>
      </c>
      <c r="K2" s="17">
        <f>ABS(I2-J2)</f>
        <v>6.3900000000000012E-2</v>
      </c>
      <c r="M2" s="44">
        <v>0.1</v>
      </c>
      <c r="N2" s="45">
        <f>J2/I2</f>
        <v>0.5157256536566881</v>
      </c>
      <c r="O2" s="46">
        <v>1</v>
      </c>
    </row>
    <row r="3" spans="1:15" ht="15.75" thickBot="1" x14ac:dyDescent="0.3">
      <c r="A3" s="14">
        <v>8</v>
      </c>
      <c r="B3" s="10">
        <v>4000</v>
      </c>
      <c r="C3" s="10">
        <v>2463</v>
      </c>
      <c r="D3" s="10">
        <v>1537</v>
      </c>
      <c r="E3" s="10">
        <v>0.370645</v>
      </c>
      <c r="F3" s="11">
        <v>0.411964</v>
      </c>
      <c r="G3" s="17">
        <f t="shared" ref="G3:G11" si="0">C3/SUM($C$2:$C$11)</f>
        <v>0.12315</v>
      </c>
      <c r="H3" s="17">
        <f t="shared" ref="H3:H11" si="1">D3/SUM($D$2:$D$11)</f>
        <v>7.6850000000000002E-2</v>
      </c>
      <c r="I3" s="17">
        <f>G3+I2</f>
        <v>0.25509999999999999</v>
      </c>
      <c r="J3" s="17">
        <f>H3+J2</f>
        <v>0.1449</v>
      </c>
      <c r="K3" s="17">
        <f t="shared" ref="K3:K10" si="2">ABS(I3-J3)</f>
        <v>0.11019999999999999</v>
      </c>
      <c r="M3" s="44">
        <v>0.2</v>
      </c>
      <c r="N3" s="45">
        <f t="shared" ref="N3:N11" si="3">J3/I3</f>
        <v>0.56801254410035285</v>
      </c>
      <c r="O3" s="46">
        <v>1</v>
      </c>
    </row>
    <row r="4" spans="1:15" ht="15.75" thickBot="1" x14ac:dyDescent="0.3">
      <c r="A4" s="14">
        <v>7</v>
      </c>
      <c r="B4" s="10">
        <v>4000</v>
      </c>
      <c r="C4" s="10">
        <v>2322</v>
      </c>
      <c r="D4" s="10">
        <v>1678</v>
      </c>
      <c r="E4" s="10">
        <v>0.41196700000000003</v>
      </c>
      <c r="F4" s="11">
        <v>0.44236500000000001</v>
      </c>
      <c r="G4" s="17">
        <f t="shared" si="0"/>
        <v>0.11609999999999999</v>
      </c>
      <c r="H4" s="17">
        <f t="shared" si="1"/>
        <v>8.3900000000000002E-2</v>
      </c>
      <c r="I4" s="17">
        <f t="shared" ref="I4:J11" si="4">G4+I3</f>
        <v>0.37119999999999997</v>
      </c>
      <c r="J4" s="17">
        <f t="shared" si="4"/>
        <v>0.2288</v>
      </c>
      <c r="K4" s="17">
        <f t="shared" si="2"/>
        <v>0.14239999999999997</v>
      </c>
      <c r="M4" s="44">
        <v>0.3</v>
      </c>
      <c r="N4" s="45">
        <f t="shared" si="3"/>
        <v>0.61637931034482762</v>
      </c>
      <c r="O4" s="46">
        <v>1</v>
      </c>
    </row>
    <row r="5" spans="1:15" ht="15.75" thickBot="1" x14ac:dyDescent="0.3">
      <c r="A5" s="37">
        <v>6</v>
      </c>
      <c r="B5" s="38">
        <v>4000</v>
      </c>
      <c r="C5" s="38">
        <v>2241</v>
      </c>
      <c r="D5" s="38">
        <v>1759</v>
      </c>
      <c r="E5" s="38">
        <v>0.44236799999999998</v>
      </c>
      <c r="F5" s="39">
        <v>0.46823500000000001</v>
      </c>
      <c r="G5" s="41">
        <f t="shared" si="0"/>
        <v>0.11205</v>
      </c>
      <c r="H5" s="41">
        <f t="shared" si="1"/>
        <v>8.795E-2</v>
      </c>
      <c r="I5" s="41">
        <f t="shared" si="4"/>
        <v>0.48324999999999996</v>
      </c>
      <c r="J5" s="41">
        <f t="shared" si="4"/>
        <v>0.31674999999999998</v>
      </c>
      <c r="K5" s="41">
        <f t="shared" si="2"/>
        <v>0.16649999999999998</v>
      </c>
      <c r="M5" s="44">
        <v>0.4</v>
      </c>
      <c r="N5" s="45">
        <f t="shared" si="3"/>
        <v>0.65545783755819975</v>
      </c>
      <c r="O5" s="46">
        <v>1</v>
      </c>
    </row>
    <row r="6" spans="1:15" ht="15.75" thickBot="1" x14ac:dyDescent="0.3">
      <c r="A6" s="14">
        <v>5</v>
      </c>
      <c r="B6" s="10">
        <v>4000</v>
      </c>
      <c r="C6" s="10">
        <v>2081</v>
      </c>
      <c r="D6" s="10">
        <v>1919</v>
      </c>
      <c r="E6" s="10">
        <v>0.46823900000000002</v>
      </c>
      <c r="F6" s="11">
        <v>0.49368299999999998</v>
      </c>
      <c r="G6" s="17">
        <f t="shared" si="0"/>
        <v>0.10405</v>
      </c>
      <c r="H6" s="17">
        <f t="shared" si="1"/>
        <v>9.5949999999999994E-2</v>
      </c>
      <c r="I6" s="17">
        <f t="shared" si="4"/>
        <v>0.58729999999999993</v>
      </c>
      <c r="J6" s="17">
        <f t="shared" si="4"/>
        <v>0.41269999999999996</v>
      </c>
      <c r="K6" s="17">
        <f t="shared" si="2"/>
        <v>0.17459999999999998</v>
      </c>
      <c r="M6" s="44">
        <v>0.5</v>
      </c>
      <c r="N6" s="45">
        <f t="shared" si="3"/>
        <v>0.70270730461433684</v>
      </c>
      <c r="O6" s="46">
        <v>1</v>
      </c>
    </row>
    <row r="7" spans="1:15" ht="15.75" thickBot="1" x14ac:dyDescent="0.3">
      <c r="A7" s="14">
        <v>4</v>
      </c>
      <c r="B7" s="10">
        <v>4000</v>
      </c>
      <c r="C7" s="10">
        <v>1950</v>
      </c>
      <c r="D7" s="10">
        <v>2050</v>
      </c>
      <c r="E7" s="10">
        <v>0.49370000000000003</v>
      </c>
      <c r="F7" s="11">
        <v>0.52014800000000005</v>
      </c>
      <c r="G7" s="17">
        <f t="shared" si="0"/>
        <v>9.7500000000000003E-2</v>
      </c>
      <c r="H7" s="17">
        <f t="shared" si="1"/>
        <v>0.10249999999999999</v>
      </c>
      <c r="I7" s="17">
        <f t="shared" si="4"/>
        <v>0.68479999999999996</v>
      </c>
      <c r="J7" s="17">
        <f t="shared" si="4"/>
        <v>0.51519999999999999</v>
      </c>
      <c r="K7" s="17">
        <f t="shared" si="2"/>
        <v>0.16959999999999997</v>
      </c>
      <c r="M7" s="44">
        <v>0.6</v>
      </c>
      <c r="N7" s="45">
        <f t="shared" si="3"/>
        <v>0.75233644859813087</v>
      </c>
      <c r="O7" s="46">
        <v>1</v>
      </c>
    </row>
    <row r="8" spans="1:15" ht="15.75" thickBot="1" x14ac:dyDescent="0.3">
      <c r="A8" s="14">
        <v>3</v>
      </c>
      <c r="B8" s="10">
        <v>4000</v>
      </c>
      <c r="C8" s="10">
        <v>1893</v>
      </c>
      <c r="D8" s="10">
        <v>2107</v>
      </c>
      <c r="E8" s="10">
        <v>0.52014899999999997</v>
      </c>
      <c r="F8" s="11">
        <v>0.549373</v>
      </c>
      <c r="G8" s="17">
        <f t="shared" si="0"/>
        <v>9.4649999999999998E-2</v>
      </c>
      <c r="H8" s="17">
        <f t="shared" si="1"/>
        <v>0.10535</v>
      </c>
      <c r="I8" s="17">
        <f t="shared" si="4"/>
        <v>0.77944999999999998</v>
      </c>
      <c r="J8" s="17">
        <f t="shared" si="4"/>
        <v>0.62054999999999993</v>
      </c>
      <c r="K8" s="17">
        <f t="shared" si="2"/>
        <v>0.15890000000000004</v>
      </c>
      <c r="M8" s="44">
        <v>0.7</v>
      </c>
      <c r="N8" s="45">
        <f t="shared" si="3"/>
        <v>0.79613830264930396</v>
      </c>
      <c r="O8" s="46">
        <v>1</v>
      </c>
    </row>
    <row r="9" spans="1:15" ht="15.75" thickBot="1" x14ac:dyDescent="0.3">
      <c r="A9" s="14">
        <v>2</v>
      </c>
      <c r="B9" s="10">
        <v>4000</v>
      </c>
      <c r="C9" s="10">
        <v>1686</v>
      </c>
      <c r="D9" s="10">
        <v>2314</v>
      </c>
      <c r="E9" s="10">
        <v>0.54938299999999995</v>
      </c>
      <c r="F9" s="11">
        <v>0.585256</v>
      </c>
      <c r="G9" s="17">
        <f t="shared" si="0"/>
        <v>8.43E-2</v>
      </c>
      <c r="H9" s="17">
        <f t="shared" si="1"/>
        <v>0.1157</v>
      </c>
      <c r="I9" s="17">
        <f t="shared" si="4"/>
        <v>0.86375000000000002</v>
      </c>
      <c r="J9" s="17">
        <f t="shared" si="4"/>
        <v>0.73624999999999996</v>
      </c>
      <c r="K9" s="17">
        <f t="shared" si="2"/>
        <v>0.12750000000000006</v>
      </c>
      <c r="M9" s="44">
        <v>0.8</v>
      </c>
      <c r="N9" s="45">
        <f t="shared" si="3"/>
        <v>0.85238784370477561</v>
      </c>
      <c r="O9" s="46">
        <v>1</v>
      </c>
    </row>
    <row r="10" spans="1:15" ht="15.75" thickBot="1" x14ac:dyDescent="0.3">
      <c r="A10" s="14">
        <v>1</v>
      </c>
      <c r="B10" s="10">
        <v>4000</v>
      </c>
      <c r="C10" s="10">
        <v>1496</v>
      </c>
      <c r="D10" s="10">
        <v>2504</v>
      </c>
      <c r="E10" s="10">
        <v>0.585256</v>
      </c>
      <c r="F10" s="11">
        <v>0.63776999999999995</v>
      </c>
      <c r="G10" s="17">
        <f t="shared" si="0"/>
        <v>7.4800000000000005E-2</v>
      </c>
      <c r="H10" s="17">
        <f t="shared" si="1"/>
        <v>0.12520000000000001</v>
      </c>
      <c r="I10" s="17">
        <f t="shared" si="4"/>
        <v>0.93855</v>
      </c>
      <c r="J10" s="17">
        <f t="shared" si="4"/>
        <v>0.86144999999999994</v>
      </c>
      <c r="K10" s="17">
        <f t="shared" si="2"/>
        <v>7.7100000000000057E-2</v>
      </c>
      <c r="M10" s="44">
        <v>0.9</v>
      </c>
      <c r="N10" s="45">
        <f t="shared" si="3"/>
        <v>0.91785200575355597</v>
      </c>
      <c r="O10" s="46">
        <v>1</v>
      </c>
    </row>
    <row r="11" spans="1:15" x14ac:dyDescent="0.25">
      <c r="A11" s="15">
        <v>0</v>
      </c>
      <c r="B11" s="12">
        <v>4000</v>
      </c>
      <c r="C11" s="12">
        <v>1229</v>
      </c>
      <c r="D11" s="12">
        <v>2771</v>
      </c>
      <c r="E11" s="12">
        <v>0.63777799999999996</v>
      </c>
      <c r="F11" s="16">
        <v>0.89208399999999999</v>
      </c>
      <c r="G11" s="17">
        <f t="shared" si="0"/>
        <v>6.1449999999999998E-2</v>
      </c>
      <c r="H11" s="17">
        <f t="shared" si="1"/>
        <v>0.13855000000000001</v>
      </c>
      <c r="I11" s="17">
        <f t="shared" si="4"/>
        <v>1</v>
      </c>
      <c r="J11" s="17">
        <f t="shared" si="4"/>
        <v>1</v>
      </c>
      <c r="K11" s="17">
        <f>ABS(I11-J11)</f>
        <v>0</v>
      </c>
      <c r="M11" s="44">
        <v>1</v>
      </c>
      <c r="N11" s="45">
        <f t="shared" si="3"/>
        <v>1</v>
      </c>
      <c r="O11" s="47">
        <v>1</v>
      </c>
    </row>
    <row r="15" spans="1:15" ht="15.75" thickBot="1" x14ac:dyDescent="0.3"/>
    <row r="16" spans="1:15" ht="39.75" thickBot="1" x14ac:dyDescent="0.3">
      <c r="A16" s="13" t="s">
        <v>86</v>
      </c>
      <c r="B16" s="4" t="s">
        <v>87</v>
      </c>
      <c r="C16" s="4" t="s">
        <v>92</v>
      </c>
      <c r="D16" s="4" t="s">
        <v>89</v>
      </c>
      <c r="E16" s="4" t="s">
        <v>90</v>
      </c>
      <c r="F16" s="5" t="s">
        <v>91</v>
      </c>
      <c r="G16" s="8" t="s">
        <v>124</v>
      </c>
      <c r="H16" s="8" t="s">
        <v>125</v>
      </c>
      <c r="I16" s="8" t="s">
        <v>126</v>
      </c>
      <c r="J16" s="8" t="s">
        <v>127</v>
      </c>
      <c r="K16" s="8" t="s">
        <v>128</v>
      </c>
    </row>
    <row r="17" spans="1:11" ht="15.75" thickBot="1" x14ac:dyDescent="0.3">
      <c r="A17" s="14">
        <v>9</v>
      </c>
      <c r="B17" s="10">
        <v>3104</v>
      </c>
      <c r="C17" s="10">
        <v>111</v>
      </c>
      <c r="D17" s="10">
        <v>2993</v>
      </c>
      <c r="E17" s="10">
        <v>0.22537599999999999</v>
      </c>
      <c r="F17" s="11">
        <v>0.46360099999999999</v>
      </c>
      <c r="G17">
        <f t="shared" ref="G17:G26" si="5">C17/$C$27</f>
        <v>0.18226600985221675</v>
      </c>
      <c r="H17">
        <f t="shared" ref="H17:H26" si="6">D17/$D$27</f>
        <v>9.8334264217892695E-2</v>
      </c>
      <c r="I17">
        <f>G17</f>
        <v>0.18226600985221675</v>
      </c>
      <c r="J17">
        <f>H17</f>
        <v>9.8334264217892695E-2</v>
      </c>
      <c r="K17" s="17">
        <f t="shared" ref="K17:K26" si="7">ABS(I17-J17)</f>
        <v>8.3931745634324054E-2</v>
      </c>
    </row>
    <row r="18" spans="1:11" ht="15.75" thickBot="1" x14ac:dyDescent="0.3">
      <c r="A18" s="14">
        <v>8</v>
      </c>
      <c r="B18" s="10">
        <v>3105</v>
      </c>
      <c r="C18" s="10">
        <v>93</v>
      </c>
      <c r="D18" s="10">
        <v>3012</v>
      </c>
      <c r="E18" s="10">
        <v>0.46360099999999999</v>
      </c>
      <c r="F18" s="11">
        <v>0.5071</v>
      </c>
      <c r="G18">
        <f t="shared" si="5"/>
        <v>0.15270935960591134</v>
      </c>
      <c r="H18">
        <f t="shared" si="6"/>
        <v>9.8958504451818516E-2</v>
      </c>
      <c r="I18">
        <f t="shared" ref="I18:I26" si="8">G18+I17</f>
        <v>0.33497536945812811</v>
      </c>
      <c r="J18">
        <f t="shared" ref="J18:J26" si="9">H18+J17</f>
        <v>0.19729276866971121</v>
      </c>
      <c r="K18" s="17">
        <f t="shared" si="7"/>
        <v>0.1376826007884169</v>
      </c>
    </row>
    <row r="19" spans="1:11" ht="15.75" thickBot="1" x14ac:dyDescent="0.3">
      <c r="A19" s="37">
        <v>7</v>
      </c>
      <c r="B19" s="38">
        <v>3105</v>
      </c>
      <c r="C19" s="38">
        <v>79</v>
      </c>
      <c r="D19" s="38">
        <v>3026</v>
      </c>
      <c r="E19" s="38">
        <v>0.50712999999999997</v>
      </c>
      <c r="F19" s="39">
        <v>0.53830100000000003</v>
      </c>
      <c r="G19" s="40">
        <f t="shared" si="5"/>
        <v>0.1297208538587849</v>
      </c>
      <c r="H19" s="40">
        <f t="shared" si="6"/>
        <v>9.9418470939974371E-2</v>
      </c>
      <c r="I19" s="40">
        <f t="shared" si="8"/>
        <v>0.46469622331691302</v>
      </c>
      <c r="J19" s="40">
        <f t="shared" si="9"/>
        <v>0.2967112396096856</v>
      </c>
      <c r="K19" s="41">
        <f t="shared" si="7"/>
        <v>0.16798498370722742</v>
      </c>
    </row>
    <row r="20" spans="1:11" ht="15.75" thickBot="1" x14ac:dyDescent="0.3">
      <c r="A20" s="14">
        <v>6</v>
      </c>
      <c r="B20" s="10">
        <v>3104</v>
      </c>
      <c r="C20" s="10">
        <v>63</v>
      </c>
      <c r="D20" s="10">
        <v>3041</v>
      </c>
      <c r="E20" s="10">
        <v>0.53830999999999996</v>
      </c>
      <c r="F20" s="11">
        <v>0.56452800000000003</v>
      </c>
      <c r="G20">
        <f t="shared" si="5"/>
        <v>0.10344827586206896</v>
      </c>
      <c r="H20">
        <f t="shared" si="6"/>
        <v>9.9911292177284228E-2</v>
      </c>
      <c r="I20">
        <f t="shared" si="8"/>
        <v>0.56814449917898202</v>
      </c>
      <c r="J20">
        <f t="shared" si="9"/>
        <v>0.39662253178696982</v>
      </c>
      <c r="K20" s="17">
        <f t="shared" si="7"/>
        <v>0.1715219673920122</v>
      </c>
    </row>
    <row r="21" spans="1:11" ht="15.75" thickBot="1" x14ac:dyDescent="0.3">
      <c r="A21" s="14">
        <v>5</v>
      </c>
      <c r="B21" s="10">
        <v>3105</v>
      </c>
      <c r="C21" s="10">
        <v>68</v>
      </c>
      <c r="D21" s="10">
        <v>3037</v>
      </c>
      <c r="E21" s="10">
        <v>0.56453299999999995</v>
      </c>
      <c r="F21" s="11">
        <v>0.59030400000000005</v>
      </c>
      <c r="G21">
        <f t="shared" si="5"/>
        <v>0.1116584564860427</v>
      </c>
      <c r="H21">
        <f t="shared" si="6"/>
        <v>9.9779873180668263E-2</v>
      </c>
      <c r="I21">
        <f t="shared" si="8"/>
        <v>0.67980295566502469</v>
      </c>
      <c r="J21">
        <f t="shared" si="9"/>
        <v>0.4964024049676381</v>
      </c>
      <c r="K21" s="17">
        <f t="shared" si="7"/>
        <v>0.18340055069738659</v>
      </c>
    </row>
    <row r="22" spans="1:11" ht="15.75" thickBot="1" x14ac:dyDescent="0.3">
      <c r="A22" s="14">
        <v>4</v>
      </c>
      <c r="B22" s="10">
        <v>3105</v>
      </c>
      <c r="C22" s="10">
        <v>50</v>
      </c>
      <c r="D22" s="10">
        <v>3055</v>
      </c>
      <c r="E22" s="10">
        <v>0.59031199999999995</v>
      </c>
      <c r="F22" s="11">
        <v>0.61533700000000002</v>
      </c>
      <c r="G22">
        <f t="shared" si="5"/>
        <v>8.2101806239737271E-2</v>
      </c>
      <c r="H22">
        <f t="shared" si="6"/>
        <v>0.10037125866544008</v>
      </c>
      <c r="I22">
        <f t="shared" si="8"/>
        <v>0.76190476190476197</v>
      </c>
      <c r="J22">
        <f t="shared" si="9"/>
        <v>0.59677366363307816</v>
      </c>
      <c r="K22" s="17">
        <f t="shared" si="7"/>
        <v>0.16513109827168382</v>
      </c>
    </row>
    <row r="23" spans="1:11" ht="15.75" thickBot="1" x14ac:dyDescent="0.3">
      <c r="A23" s="14">
        <v>3</v>
      </c>
      <c r="B23" s="10">
        <v>3104</v>
      </c>
      <c r="C23" s="10">
        <v>52</v>
      </c>
      <c r="D23" s="10">
        <v>3052</v>
      </c>
      <c r="E23" s="10">
        <v>0.615344</v>
      </c>
      <c r="F23" s="11">
        <v>0.64300400000000002</v>
      </c>
      <c r="G23">
        <f t="shared" si="5"/>
        <v>8.5385878489326772E-2</v>
      </c>
      <c r="H23">
        <f t="shared" si="6"/>
        <v>0.10027269441797812</v>
      </c>
      <c r="I23">
        <f t="shared" si="8"/>
        <v>0.84729064039408875</v>
      </c>
      <c r="J23">
        <f t="shared" si="9"/>
        <v>0.6970463580510563</v>
      </c>
      <c r="K23" s="17">
        <f t="shared" si="7"/>
        <v>0.15024428234303244</v>
      </c>
    </row>
    <row r="24" spans="1:11" ht="15.75" thickBot="1" x14ac:dyDescent="0.3">
      <c r="A24" s="14">
        <v>2</v>
      </c>
      <c r="B24" s="10">
        <v>3105</v>
      </c>
      <c r="C24" s="10">
        <v>33</v>
      </c>
      <c r="D24" s="10">
        <v>3072</v>
      </c>
      <c r="E24" s="10">
        <v>0.64303299999999997</v>
      </c>
      <c r="F24" s="11">
        <v>0.67704699999999995</v>
      </c>
      <c r="G24">
        <f t="shared" si="5"/>
        <v>5.4187192118226604E-2</v>
      </c>
      <c r="H24">
        <f t="shared" si="6"/>
        <v>0.10092978940105793</v>
      </c>
      <c r="I24">
        <f t="shared" si="8"/>
        <v>0.90147783251231539</v>
      </c>
      <c r="J24">
        <f t="shared" si="9"/>
        <v>0.7979761474521142</v>
      </c>
      <c r="K24" s="17">
        <f t="shared" si="7"/>
        <v>0.10350168506020119</v>
      </c>
    </row>
    <row r="25" spans="1:11" ht="15.75" thickBot="1" x14ac:dyDescent="0.3">
      <c r="A25" s="14">
        <v>1</v>
      </c>
      <c r="B25" s="10">
        <v>3105</v>
      </c>
      <c r="C25" s="10">
        <v>43</v>
      </c>
      <c r="D25" s="10">
        <v>3062</v>
      </c>
      <c r="E25" s="10">
        <v>0.67704900000000001</v>
      </c>
      <c r="F25" s="11">
        <v>0.72422600000000004</v>
      </c>
      <c r="G25">
        <f t="shared" si="5"/>
        <v>7.0607553366174053E-2</v>
      </c>
      <c r="H25">
        <f t="shared" si="6"/>
        <v>0.10060124190951802</v>
      </c>
      <c r="I25">
        <f t="shared" si="8"/>
        <v>0.97208538587848947</v>
      </c>
      <c r="J25">
        <f t="shared" si="9"/>
        <v>0.89857738936163223</v>
      </c>
      <c r="K25" s="17">
        <f t="shared" si="7"/>
        <v>7.3507996516857244E-2</v>
      </c>
    </row>
    <row r="26" spans="1:11" x14ac:dyDescent="0.25">
      <c r="A26" s="15">
        <v>0</v>
      </c>
      <c r="B26" s="12">
        <v>3104</v>
      </c>
      <c r="C26" s="12">
        <v>17</v>
      </c>
      <c r="D26" s="12">
        <v>3087</v>
      </c>
      <c r="E26" s="12">
        <v>0.72423899999999997</v>
      </c>
      <c r="F26" s="16">
        <v>0.914269</v>
      </c>
      <c r="G26">
        <f t="shared" si="5"/>
        <v>2.7914614121510674E-2</v>
      </c>
      <c r="H26">
        <f t="shared" si="6"/>
        <v>0.10142261063836777</v>
      </c>
      <c r="I26">
        <f t="shared" si="8"/>
        <v>1.0000000000000002</v>
      </c>
      <c r="J26">
        <f t="shared" si="9"/>
        <v>1</v>
      </c>
      <c r="K26" s="17">
        <f t="shared" si="7"/>
        <v>2.2204460492503131E-16</v>
      </c>
    </row>
    <row r="27" spans="1:11" x14ac:dyDescent="0.25">
      <c r="C27">
        <f>SUM(C17:C26)</f>
        <v>609</v>
      </c>
      <c r="D27">
        <f>SUM(D17:D26)</f>
        <v>30437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C965E-C9F7-4F64-A0A0-4F174379C1D7}">
  <dimension ref="A1:J16"/>
  <sheetViews>
    <sheetView tabSelected="1" workbookViewId="0">
      <selection activeCell="L6" sqref="L6"/>
    </sheetView>
  </sheetViews>
  <sheetFormatPr defaultRowHeight="15" x14ac:dyDescent="0.25"/>
  <cols>
    <col min="7" max="7" width="10.85546875" bestFit="1" customWidth="1"/>
    <col min="8" max="8" width="11.140625" bestFit="1" customWidth="1"/>
  </cols>
  <sheetData>
    <row r="1" spans="1:10" ht="15.75" thickBot="1" x14ac:dyDescent="0.3"/>
    <row r="2" spans="1:10" ht="26.25" customHeight="1" thickBot="1" x14ac:dyDescent="0.3">
      <c r="A2" s="18" t="s">
        <v>93</v>
      </c>
      <c r="B2" s="57" t="s">
        <v>94</v>
      </c>
      <c r="C2" s="58"/>
      <c r="D2" s="58"/>
      <c r="E2" s="58"/>
    </row>
    <row r="3" spans="1:10" ht="16.5" customHeight="1" thickBot="1" x14ac:dyDescent="0.3">
      <c r="A3" s="19"/>
      <c r="B3" s="59" t="s">
        <v>26</v>
      </c>
      <c r="C3" s="61" t="s">
        <v>95</v>
      </c>
      <c r="D3" s="62"/>
      <c r="E3" s="62"/>
    </row>
    <row r="4" spans="1:10" ht="15.75" thickBot="1" x14ac:dyDescent="0.3">
      <c r="A4" s="19"/>
      <c r="B4" s="60"/>
      <c r="C4" s="20">
        <v>0</v>
      </c>
      <c r="D4" s="20">
        <v>1</v>
      </c>
      <c r="E4" s="21" t="s">
        <v>96</v>
      </c>
      <c r="G4" s="65" t="s">
        <v>121</v>
      </c>
      <c r="H4" s="65" t="s">
        <v>122</v>
      </c>
      <c r="I4" s="65"/>
      <c r="J4" s="65" t="s">
        <v>123</v>
      </c>
    </row>
    <row r="5" spans="1:10" ht="15.75" thickBot="1" x14ac:dyDescent="0.3">
      <c r="A5" s="19"/>
      <c r="B5" s="22">
        <v>0</v>
      </c>
      <c r="C5" s="2">
        <v>7966</v>
      </c>
      <c r="D5" s="2">
        <v>12034</v>
      </c>
      <c r="E5" s="23">
        <v>20000</v>
      </c>
      <c r="G5" s="64">
        <f>D5/E5</f>
        <v>0.60170000000000001</v>
      </c>
      <c r="H5" s="64"/>
      <c r="I5" s="63"/>
      <c r="J5" s="64"/>
    </row>
    <row r="6" spans="1:10" ht="15.75" thickBot="1" x14ac:dyDescent="0.3">
      <c r="A6" s="19"/>
      <c r="B6" s="22">
        <v>1</v>
      </c>
      <c r="C6" s="2">
        <v>11467</v>
      </c>
      <c r="D6" s="2">
        <v>8533</v>
      </c>
      <c r="E6" s="23">
        <v>20000</v>
      </c>
      <c r="G6" s="64"/>
      <c r="H6" s="64">
        <f>C6/E6</f>
        <v>0.57335000000000003</v>
      </c>
      <c r="I6" s="63"/>
      <c r="J6" s="42">
        <f>H6+G5</f>
        <v>1.1750500000000001</v>
      </c>
    </row>
    <row r="7" spans="1:10" x14ac:dyDescent="0.25">
      <c r="A7" s="19"/>
      <c r="B7" s="9" t="s">
        <v>96</v>
      </c>
      <c r="C7" s="1">
        <v>19433</v>
      </c>
      <c r="D7" s="1">
        <v>20567</v>
      </c>
      <c r="E7" s="7">
        <v>40000</v>
      </c>
    </row>
    <row r="8" spans="1:10" x14ac:dyDescent="0.25">
      <c r="A8" s="19"/>
      <c r="B8" s="56"/>
      <c r="C8" s="56"/>
      <c r="D8" s="56"/>
      <c r="E8" s="56"/>
    </row>
    <row r="9" spans="1:10" ht="15.75" thickBot="1" x14ac:dyDescent="0.3"/>
    <row r="10" spans="1:10" ht="26.25" customHeight="1" thickBot="1" x14ac:dyDescent="0.3">
      <c r="A10" s="18" t="s">
        <v>93</v>
      </c>
      <c r="B10" s="57" t="s">
        <v>97</v>
      </c>
      <c r="C10" s="58"/>
      <c r="D10" s="58"/>
      <c r="E10" s="58"/>
    </row>
    <row r="11" spans="1:10" ht="16.5" customHeight="1" thickBot="1" x14ac:dyDescent="0.3">
      <c r="A11" s="19"/>
      <c r="B11" s="59" t="s">
        <v>26</v>
      </c>
      <c r="C11" s="61" t="s">
        <v>98</v>
      </c>
      <c r="D11" s="62"/>
      <c r="E11" s="62"/>
    </row>
    <row r="12" spans="1:10" ht="15.75" thickBot="1" x14ac:dyDescent="0.3">
      <c r="A12" s="19"/>
      <c r="B12" s="60"/>
      <c r="C12" s="20">
        <v>0</v>
      </c>
      <c r="D12" s="20">
        <v>1</v>
      </c>
      <c r="E12" s="21" t="s">
        <v>96</v>
      </c>
      <c r="G12" s="65" t="s">
        <v>121</v>
      </c>
      <c r="H12" s="65" t="s">
        <v>122</v>
      </c>
      <c r="I12" s="65"/>
      <c r="J12" s="65" t="s">
        <v>123</v>
      </c>
    </row>
    <row r="13" spans="1:10" ht="15.75" thickBot="1" x14ac:dyDescent="0.3">
      <c r="A13" s="19"/>
      <c r="B13" s="22">
        <v>0</v>
      </c>
      <c r="C13" s="2">
        <v>10289</v>
      </c>
      <c r="D13" s="2">
        <v>9711</v>
      </c>
      <c r="E13" s="23">
        <v>20000</v>
      </c>
      <c r="G13" s="17">
        <f>D13/E13</f>
        <v>0.48554999999999998</v>
      </c>
      <c r="H13" s="17"/>
      <c r="J13" s="17"/>
    </row>
    <row r="14" spans="1:10" ht="15.75" thickBot="1" x14ac:dyDescent="0.3">
      <c r="A14" s="19"/>
      <c r="B14" s="22">
        <v>1</v>
      </c>
      <c r="C14" s="2">
        <v>13683</v>
      </c>
      <c r="D14" s="2">
        <v>6317</v>
      </c>
      <c r="E14" s="23">
        <v>20000</v>
      </c>
      <c r="G14" s="17"/>
      <c r="H14" s="17">
        <f>C14/E14</f>
        <v>0.68415000000000004</v>
      </c>
      <c r="J14" s="36">
        <f>H14+G13</f>
        <v>1.1697</v>
      </c>
    </row>
    <row r="15" spans="1:10" x14ac:dyDescent="0.25">
      <c r="A15" s="19"/>
      <c r="B15" s="9" t="s">
        <v>96</v>
      </c>
      <c r="C15" s="1">
        <v>23972</v>
      </c>
      <c r="D15" s="1">
        <v>16028</v>
      </c>
      <c r="E15" s="7">
        <v>40000</v>
      </c>
    </row>
    <row r="16" spans="1:10" x14ac:dyDescent="0.25">
      <c r="A16" s="19"/>
      <c r="B16" s="56"/>
      <c r="C16" s="56"/>
      <c r="D16" s="56"/>
      <c r="E16" s="56"/>
    </row>
  </sheetData>
  <mergeCells count="8">
    <mergeCell ref="B16:E16"/>
    <mergeCell ref="B2:E2"/>
    <mergeCell ref="B3:B4"/>
    <mergeCell ref="C3:E3"/>
    <mergeCell ref="B8:E8"/>
    <mergeCell ref="B10:E10"/>
    <mergeCell ref="B11:B12"/>
    <mergeCell ref="C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Outlier</vt:lpstr>
      <vt:lpstr>Analysis of Maximum Likelihood</vt:lpstr>
      <vt:lpstr>KS</vt:lpstr>
      <vt:lpstr>Specificity &amp; Senstivity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Upadhyay</dc:creator>
  <cp:lastModifiedBy>Abhishek Upadhyay</cp:lastModifiedBy>
  <dcterms:created xsi:type="dcterms:W3CDTF">2018-05-06T07:05:41Z</dcterms:created>
  <dcterms:modified xsi:type="dcterms:W3CDTF">2018-05-20T18:03:08Z</dcterms:modified>
</cp:coreProperties>
</file>