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ankitarawat/Downloads/"/>
    </mc:Choice>
  </mc:AlternateContent>
  <xr:revisionPtr revIDLastSave="0" documentId="13_ncr:1_{35FBFE69-61FB-1E4C-9DF6-128206D11914}" xr6:coauthVersionLast="47" xr6:coauthVersionMax="47" xr10:uidLastSave="{00000000-0000-0000-0000-000000000000}"/>
  <bookViews>
    <workbookView xWindow="2280" yWindow="4520" windowWidth="27340" windowHeight="1476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" l="1"/>
  <c r="H8" i="3"/>
  <c r="G8" i="3"/>
  <c r="E8" i="3"/>
  <c r="D8" i="3"/>
  <c r="I6" i="3"/>
  <c r="H6" i="3"/>
  <c r="G6" i="3"/>
  <c r="E6" i="3"/>
  <c r="D6" i="3"/>
  <c r="I5" i="3"/>
  <c r="H5" i="3"/>
  <c r="G5" i="3"/>
  <c r="E5" i="3"/>
  <c r="D5" i="3"/>
  <c r="I4" i="3"/>
  <c r="H4" i="3"/>
  <c r="G4" i="3"/>
  <c r="E4" i="3"/>
  <c r="D4" i="3"/>
  <c r="I3" i="3"/>
  <c r="H3" i="3"/>
  <c r="G3" i="3"/>
  <c r="E3" i="3"/>
  <c r="D3" i="3"/>
  <c r="I13" i="1"/>
  <c r="H13" i="1"/>
  <c r="G13" i="1"/>
  <c r="E13" i="1"/>
  <c r="D13" i="1"/>
  <c r="I9" i="1"/>
  <c r="H9" i="1"/>
  <c r="G9" i="1"/>
  <c r="E9" i="1"/>
  <c r="D9" i="1"/>
  <c r="I15" i="1"/>
  <c r="H15" i="1"/>
  <c r="G15" i="1"/>
  <c r="E15" i="1"/>
  <c r="D15" i="1"/>
  <c r="I14" i="1"/>
  <c r="H14" i="1"/>
  <c r="G14" i="1"/>
  <c r="E14" i="1"/>
  <c r="D14" i="1"/>
  <c r="I11" i="1"/>
  <c r="H11" i="1"/>
  <c r="G11" i="1"/>
  <c r="E11" i="1"/>
  <c r="D11" i="1"/>
  <c r="I10" i="1"/>
  <c r="H10" i="1"/>
  <c r="G10" i="1"/>
  <c r="E10" i="1"/>
  <c r="D10" i="1"/>
  <c r="I8" i="1"/>
  <c r="H8" i="1"/>
  <c r="G8" i="1"/>
  <c r="E8" i="1"/>
  <c r="D8" i="1"/>
  <c r="I7" i="1"/>
  <c r="H7" i="1"/>
  <c r="G7" i="1"/>
  <c r="E7" i="1"/>
  <c r="D7" i="1"/>
</calcChain>
</file>

<file path=xl/sharedStrings.xml><?xml version="1.0" encoding="utf-8"?>
<sst xmlns="http://schemas.openxmlformats.org/spreadsheetml/2006/main" count="96" uniqueCount="52">
  <si>
    <t>Student Name: Ankita  Rawat</t>
  </si>
  <si>
    <t>Contact Detail: 7378617047</t>
  </si>
  <si>
    <r>
      <t xml:space="preserve">Education: </t>
    </r>
    <r>
      <rPr>
        <sz val="11"/>
        <color theme="1"/>
        <rFont val="Times New Roman"/>
        <family val="1"/>
      </rPr>
      <t>B.Tech (CS),Kumaon Engineering College ,UTU,CGPA-76%</t>
    </r>
  </si>
  <si>
    <r>
      <t xml:space="preserve">Course Desired: </t>
    </r>
    <r>
      <rPr>
        <sz val="11"/>
        <color theme="1"/>
        <rFont val="Times New Roman"/>
        <family val="1"/>
      </rPr>
      <t>MS in CS,other options</t>
    </r>
  </si>
  <si>
    <t>Email ID: ankitarawat1310@gmail.com</t>
  </si>
  <si>
    <t>Work Experience:  5+ years</t>
  </si>
  <si>
    <r>
      <rPr>
        <b/>
        <sz val="11"/>
        <color theme="1"/>
        <rFont val="Times New Roman"/>
        <family val="1"/>
      </rPr>
      <t xml:space="preserve">Desired Term: </t>
    </r>
    <r>
      <rPr>
        <sz val="11"/>
        <color theme="1"/>
        <rFont val="Times New Roman"/>
        <family val="1"/>
      </rPr>
      <t>Fall 2022</t>
    </r>
  </si>
  <si>
    <t>Scores GRE - 281(Giving second attempt )</t>
  </si>
  <si>
    <t xml:space="preserve"> </t>
  </si>
  <si>
    <t>Country:USA</t>
  </si>
  <si>
    <r>
      <rPr>
        <b/>
        <sz val="11"/>
        <color theme="1"/>
        <rFont val="Times New Roman"/>
        <family val="1"/>
      </rPr>
      <t xml:space="preserve">TOEFL - </t>
    </r>
    <r>
      <rPr>
        <sz val="11"/>
        <color theme="1"/>
        <rFont val="Times New Roman"/>
        <family val="1"/>
      </rPr>
      <t>Yet to be given (Estimated 100+)</t>
    </r>
  </si>
  <si>
    <t>S No</t>
  </si>
  <si>
    <t>University</t>
  </si>
  <si>
    <t>Location</t>
  </si>
  <si>
    <t xml:space="preserve">Tuition Cost </t>
  </si>
  <si>
    <t>Program Link</t>
  </si>
  <si>
    <t>Target score/Chances of Admission</t>
  </si>
  <si>
    <t>TOEFL Cut-Off</t>
  </si>
  <si>
    <t>GRE Cut-Off</t>
  </si>
  <si>
    <t>Deadlines-Fall 2022</t>
  </si>
  <si>
    <t>Q-160,V-155</t>
  </si>
  <si>
    <t xml:space="preserve">San Jose State University </t>
  </si>
  <si>
    <t>San Jose</t>
  </si>
  <si>
    <t>Q-160,V-150</t>
  </si>
  <si>
    <t>San Jose State University</t>
  </si>
  <si>
    <t xml:space="preserve">San Jose </t>
  </si>
  <si>
    <t>Good</t>
  </si>
  <si>
    <t xml:space="preserve">California State University </t>
  </si>
  <si>
    <t xml:space="preserve">San Francisco State University </t>
  </si>
  <si>
    <t>San Francisco</t>
  </si>
  <si>
    <t>Q-155,V-150</t>
  </si>
  <si>
    <t xml:space="preserve">East Bay </t>
  </si>
  <si>
    <t xml:space="preserve">University Of San Francisco </t>
  </si>
  <si>
    <t xml:space="preserve">San Francisco </t>
  </si>
  <si>
    <t xml:space="preserve">University of San Francisco </t>
  </si>
  <si>
    <t xml:space="preserve">Santa Clara University </t>
  </si>
  <si>
    <t>Santa Clara</t>
  </si>
  <si>
    <t>Deadline</t>
  </si>
  <si>
    <t>1st Feb</t>
  </si>
  <si>
    <t>1st May</t>
  </si>
  <si>
    <t>1st March</t>
  </si>
  <si>
    <t>University of San Fran</t>
  </si>
  <si>
    <t>graduate@usfca.edu</t>
  </si>
  <si>
    <t>Data Science</t>
  </si>
  <si>
    <t>MIS</t>
  </si>
  <si>
    <t>1st April</t>
  </si>
  <si>
    <t>7th June</t>
  </si>
  <si>
    <t>1st June</t>
  </si>
  <si>
    <t>gradengineer@scu.edu</t>
  </si>
  <si>
    <t>cie@csueastbay.edu</t>
  </si>
  <si>
    <t>East Bay</t>
  </si>
  <si>
    <t>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</si>
</sst>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"/>
    <numFmt numFmtId="165" formatCode="&quot;$&quot;#,##0_);[Red]\(&quot;$&quot;#,##0\)"/>
  </numFmts>
  <fonts count="25" x14ac:knownFonts="1">
    <font>
      <sz val="10"/>
      <color rgb="FF000000"/>
      <name val="Arial"/>
    </font>
    <font>
      <b/>
      <sz val="11"/>
      <color theme="1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0"/>
      <color rgb="FF1155CC"/>
      <name val="Arial"/>
      <family val="2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sz val="11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1155CC"/>
      <name val="Times New Roman"/>
      <family val="1"/>
    </font>
    <font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69696"/>
        <bgColor rgb="FF969696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0" xfId="0" applyFont="1" applyAlignment="1"/>
    <xf numFmtId="0" fontId="3" fillId="0" borderId="11" xfId="0" applyFont="1" applyBorder="1" applyAlignment="1"/>
    <xf numFmtId="0" fontId="3" fillId="0" borderId="10" xfId="0" applyFont="1" applyBorder="1" applyAlignment="1"/>
    <xf numFmtId="0" fontId="3" fillId="0" borderId="14" xfId="0" applyFont="1" applyBorder="1" applyAlignment="1"/>
    <xf numFmtId="0" fontId="3" fillId="0" borderId="9" xfId="0" applyFont="1" applyBorder="1" applyAlignment="1"/>
    <xf numFmtId="0" fontId="3" fillId="5" borderId="10" xfId="0" applyFont="1" applyFill="1" applyBorder="1" applyAlignment="1"/>
    <xf numFmtId="0" fontId="22" fillId="0" borderId="0" xfId="0" applyFont="1" applyAlignment="1"/>
    <xf numFmtId="164" fontId="3" fillId="0" borderId="11" xfId="0" applyNumberFormat="1" applyFont="1" applyBorder="1" applyAlignment="1"/>
    <xf numFmtId="0" fontId="3" fillId="0" borderId="15" xfId="0" applyFont="1" applyBorder="1" applyAlignment="1"/>
    <xf numFmtId="0" fontId="2" fillId="0" borderId="10" xfId="0" applyFont="1" applyBorder="1"/>
    <xf numFmtId="0" fontId="4" fillId="0" borderId="12" xfId="0" applyFont="1" applyBorder="1" applyAlignment="1">
      <alignment wrapText="1"/>
    </xf>
    <xf numFmtId="0" fontId="2" fillId="0" borderId="13" xfId="0" applyFont="1" applyBorder="1"/>
    <xf numFmtId="0" fontId="1" fillId="0" borderId="9" xfId="0" applyFont="1" applyBorder="1" applyAlignment="1">
      <alignment wrapText="1"/>
    </xf>
    <xf numFmtId="0" fontId="2" fillId="0" borderId="9" xfId="0" applyFont="1" applyBorder="1"/>
    <xf numFmtId="0" fontId="2" fillId="0" borderId="8" xfId="0" applyFont="1" applyBorder="1"/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1" fillId="0" borderId="3" xfId="0" applyFont="1" applyBorder="1" applyAlignment="1">
      <alignment wrapText="1"/>
    </xf>
    <xf numFmtId="0" fontId="2" fillId="0" borderId="4" xfId="0" applyFont="1" applyBorder="1"/>
    <xf numFmtId="0" fontId="2" fillId="0" borderId="3" xfId="0" applyFont="1" applyBorder="1"/>
    <xf numFmtId="0" fontId="1" fillId="0" borderId="7" xfId="0" applyFont="1" applyBorder="1" applyAlignment="1">
      <alignment wrapText="1"/>
    </xf>
    <xf numFmtId="0" fontId="3" fillId="5" borderId="15" xfId="0" applyFont="1" applyFill="1" applyBorder="1" applyAlignment="1"/>
    <xf numFmtId="0" fontId="1" fillId="0" borderId="12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2" fillId="0" borderId="15" xfId="0" applyFont="1" applyBorder="1"/>
    <xf numFmtId="0" fontId="1" fillId="3" borderId="16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wrapText="1"/>
    </xf>
    <xf numFmtId="0" fontId="2" fillId="0" borderId="16" xfId="0" applyFont="1" applyBorder="1"/>
    <xf numFmtId="0" fontId="5" fillId="0" borderId="16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165" fontId="9" fillId="0" borderId="16" xfId="0" applyNumberFormat="1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164" fontId="8" fillId="0" borderId="16" xfId="0" applyNumberFormat="1" applyFont="1" applyBorder="1" applyAlignment="1">
      <alignment horizontal="center" wrapText="1"/>
    </xf>
    <xf numFmtId="0" fontId="3" fillId="0" borderId="16" xfId="0" applyFont="1" applyBorder="1" applyAlignment="1"/>
    <xf numFmtId="165" fontId="10" fillId="0" borderId="16" xfId="0" applyNumberFormat="1" applyFont="1" applyBorder="1" applyAlignment="1">
      <alignment horizontal="center" wrapText="1"/>
    </xf>
    <xf numFmtId="0" fontId="11" fillId="0" borderId="16" xfId="0" applyFont="1" applyBorder="1" applyAlignment="1">
      <alignment horizontal="center" wrapText="1"/>
    </xf>
    <xf numFmtId="0" fontId="12" fillId="0" borderId="16" xfId="0" applyFont="1" applyBorder="1" applyAlignment="1">
      <alignment horizontal="center"/>
    </xf>
    <xf numFmtId="164" fontId="13" fillId="0" borderId="16" xfId="0" applyNumberFormat="1" applyFont="1" applyBorder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20" fillId="0" borderId="16" xfId="0" applyFont="1" applyBorder="1" applyAlignment="1">
      <alignment horizontal="center" wrapText="1"/>
    </xf>
    <xf numFmtId="164" fontId="21" fillId="0" borderId="16" xfId="0" applyNumberFormat="1" applyFont="1" applyBorder="1" applyAlignment="1">
      <alignment horizontal="center" wrapText="1"/>
    </xf>
    <xf numFmtId="16" fontId="16" fillId="0" borderId="16" xfId="0" applyNumberFormat="1" applyFont="1" applyBorder="1" applyAlignment="1">
      <alignment horizontal="center" wrapText="1"/>
    </xf>
    <xf numFmtId="0" fontId="5" fillId="5" borderId="16" xfId="0" applyFont="1" applyFill="1" applyBorder="1" applyAlignment="1">
      <alignment horizontal="center" wrapText="1"/>
    </xf>
    <xf numFmtId="0" fontId="15" fillId="0" borderId="16" xfId="0" applyFont="1" applyBorder="1" applyAlignment="1">
      <alignment horizontal="center"/>
    </xf>
    <xf numFmtId="165" fontId="17" fillId="5" borderId="16" xfId="0" applyNumberFormat="1" applyFont="1" applyFill="1" applyBorder="1" applyAlignment="1">
      <alignment horizontal="center"/>
    </xf>
    <xf numFmtId="0" fontId="18" fillId="5" borderId="16" xfId="0" applyFont="1" applyFill="1" applyBorder="1" applyAlignment="1">
      <alignment horizontal="center" wrapText="1"/>
    </xf>
    <xf numFmtId="0" fontId="15" fillId="5" borderId="16" xfId="0" applyFont="1" applyFill="1" applyBorder="1" applyAlignment="1">
      <alignment horizontal="center" wrapText="1"/>
    </xf>
    <xf numFmtId="16" fontId="19" fillId="5" borderId="16" xfId="0" applyNumberFormat="1" applyFont="1" applyFill="1" applyBorder="1" applyAlignment="1">
      <alignment horizontal="center" wrapText="1"/>
    </xf>
    <xf numFmtId="0" fontId="7" fillId="5" borderId="16" xfId="0" applyFont="1" applyFill="1" applyBorder="1" applyAlignment="1">
      <alignment horizontal="center" wrapText="1"/>
    </xf>
    <xf numFmtId="0" fontId="3" fillId="5" borderId="16" xfId="0" applyFont="1" applyFill="1" applyBorder="1" applyAlignment="1"/>
    <xf numFmtId="0" fontId="3" fillId="0" borderId="16" xfId="0" applyFont="1" applyBorder="1" applyAlignment="1">
      <alignment horizontal="center"/>
    </xf>
    <xf numFmtId="17" fontId="3" fillId="0" borderId="16" xfId="0" applyNumberFormat="1" applyFont="1" applyBorder="1" applyAlignment="1"/>
    <xf numFmtId="0" fontId="5" fillId="0" borderId="16" xfId="0" applyFont="1" applyFill="1" applyBorder="1" applyAlignment="1">
      <alignment horizontal="center" wrapText="1"/>
    </xf>
    <xf numFmtId="0" fontId="0" fillId="0" borderId="16" xfId="0" applyFont="1" applyBorder="1" applyAlignment="1"/>
    <xf numFmtId="17" fontId="2" fillId="0" borderId="16" xfId="0" applyNumberFormat="1" applyFont="1" applyBorder="1" applyAlignment="1"/>
    <xf numFmtId="0" fontId="23" fillId="0" borderId="0" xfId="1" applyAlignment="1"/>
    <xf numFmtId="0" fontId="2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ie@csueastbay.edu" TargetMode="External"/><Relationship Id="rId2" Type="http://schemas.openxmlformats.org/officeDocument/2006/relationships/hyperlink" Target="mailto:graduate@usfca.edu" TargetMode="External"/><Relationship Id="rId1" Type="http://schemas.openxmlformats.org/officeDocument/2006/relationships/hyperlink" Target="mailto:gradengineer@sc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workbookViewId="0">
      <selection activeCell="A5" sqref="A5:J16"/>
    </sheetView>
  </sheetViews>
  <sheetFormatPr baseColWidth="10" defaultColWidth="14.5" defaultRowHeight="15.75" customHeight="1" x14ac:dyDescent="0.15"/>
  <cols>
    <col min="3" max="3" width="18" customWidth="1"/>
  </cols>
  <sheetData>
    <row r="1" spans="1:26" ht="47.25" customHeight="1" x14ac:dyDescent="0.15">
      <c r="A1" s="18" t="s">
        <v>0</v>
      </c>
      <c r="B1" s="19"/>
      <c r="C1" s="20" t="s">
        <v>1</v>
      </c>
      <c r="D1" s="21"/>
      <c r="E1" s="20" t="s">
        <v>2</v>
      </c>
      <c r="F1" s="22"/>
      <c r="G1" s="22"/>
      <c r="H1" s="19"/>
      <c r="I1" s="1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" x14ac:dyDescent="0.15">
      <c r="A2" s="23" t="s">
        <v>3</v>
      </c>
      <c r="B2" s="17"/>
      <c r="C2" s="15" t="s">
        <v>4</v>
      </c>
      <c r="D2" s="12"/>
      <c r="E2" s="15" t="s">
        <v>5</v>
      </c>
      <c r="F2" s="16"/>
      <c r="G2" s="16"/>
      <c r="H2" s="17"/>
      <c r="I2" s="4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x14ac:dyDescent="0.15">
      <c r="A3" s="13" t="s">
        <v>6</v>
      </c>
      <c r="B3" s="14"/>
      <c r="C3" s="3"/>
      <c r="D3" s="4"/>
      <c r="E3" s="15" t="s">
        <v>7</v>
      </c>
      <c r="F3" s="16"/>
      <c r="G3" s="16"/>
      <c r="H3" s="17"/>
      <c r="I3" s="4"/>
      <c r="J3" s="5" t="s">
        <v>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25" t="s">
        <v>9</v>
      </c>
      <c r="B4" s="14"/>
      <c r="C4" s="11"/>
      <c r="D4" s="4"/>
      <c r="E4" s="26" t="s">
        <v>10</v>
      </c>
      <c r="F4" s="27"/>
      <c r="G4" s="27"/>
      <c r="H4" s="1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28" t="s">
        <v>11</v>
      </c>
      <c r="B5" s="28" t="s">
        <v>12</v>
      </c>
      <c r="C5" s="28" t="s">
        <v>13</v>
      </c>
      <c r="D5" s="28" t="s">
        <v>14</v>
      </c>
      <c r="E5" s="28" t="s">
        <v>15</v>
      </c>
      <c r="F5" s="28" t="s">
        <v>16</v>
      </c>
      <c r="G5" s="28" t="s">
        <v>17</v>
      </c>
      <c r="H5" s="28" t="s">
        <v>18</v>
      </c>
      <c r="I5" s="28" t="s">
        <v>19</v>
      </c>
      <c r="J5" s="29" t="s">
        <v>37</v>
      </c>
      <c r="K5" s="1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1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1.25" customHeight="1" x14ac:dyDescent="0.15">
      <c r="A7" s="31">
        <v>1</v>
      </c>
      <c r="B7" s="32" t="s">
        <v>21</v>
      </c>
      <c r="C7" s="33" t="s">
        <v>22</v>
      </c>
      <c r="D7" s="34" t="str">
        <f>HYPERLINK("https://www.sjsu.edu/bursar/fees-due-dates/tuition-other-fees/index.php","$396 per unit")</f>
        <v>$396 per unit</v>
      </c>
      <c r="E7" s="35" t="str">
        <f>HYPERLINK("https://www.sjsu.edu/cs/academic-programs/mscs/index.php","MS CS")</f>
        <v>MS CS</v>
      </c>
      <c r="F7" s="33" t="s">
        <v>23</v>
      </c>
      <c r="G7" s="35" t="str">
        <f>HYPERLINK("https://www.sjsu.edu/admissions/graduate/admission-requirements/test-requirements/","80")</f>
        <v>80</v>
      </c>
      <c r="H7" s="35" t="str">
        <f>HYPERLINK("https://www.sjsu.edu/admissions/graduate/admission-requirements/test-requirements/","No minimum")</f>
        <v>No minimum</v>
      </c>
      <c r="I7" s="36" t="str">
        <f>HYPERLINK("https://sjsu.edu/admissions/graduate/deadlines/international-deadlines/index.php","October 1")</f>
        <v>October 1</v>
      </c>
      <c r="J7" s="37" t="s">
        <v>38</v>
      </c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40.5" customHeight="1" x14ac:dyDescent="0.15">
      <c r="A8" s="31">
        <v>2</v>
      </c>
      <c r="B8" s="32" t="s">
        <v>24</v>
      </c>
      <c r="C8" s="33" t="s">
        <v>25</v>
      </c>
      <c r="D8" s="38" t="str">
        <f>HYPERLINK("https://www.sjsu.edu/pdp/programs/msda/","$22,500")</f>
        <v>$22,500</v>
      </c>
      <c r="E8" s="39" t="str">
        <f>HYPERLINK("https://www.sjsu.edu/pdp/programs/msda/","MS Data Analytics")</f>
        <v>MS Data Analytics</v>
      </c>
      <c r="F8" s="33" t="s">
        <v>26</v>
      </c>
      <c r="G8" s="40" t="str">
        <f>HYPERLINK("https://www.sjsu.edu/admissions/graduate/admission-requirements/test-requirements/index.php","80")</f>
        <v>80</v>
      </c>
      <c r="H8" s="39" t="str">
        <f>HYPERLINK("https://www.sjsu.edu/pdp/programs/msda/requirements/?","Not Required")</f>
        <v>Not Required</v>
      </c>
      <c r="I8" s="41" t="str">
        <f>HYPERLINK("https://www.sjsu.edu/admissions/graduate/deadlines/international-deadlines/index.php","Opens October 1")</f>
        <v>Opens October 1</v>
      </c>
      <c r="J8" s="37" t="s">
        <v>39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0.5" customHeight="1" x14ac:dyDescent="0.15">
      <c r="A9" s="31">
        <v>3</v>
      </c>
      <c r="B9" s="31" t="s">
        <v>21</v>
      </c>
      <c r="C9" s="42" t="s">
        <v>22</v>
      </c>
      <c r="D9" s="43" t="str">
        <f>HYPERLINK("https://www.sjsu.edu/bursar/fees-due-dates/tuition-other-fees/fall.php","$4643 per 6 credit")</f>
        <v>$4643 per 6 credit</v>
      </c>
      <c r="E9" s="43" t="str">
        <f>HYPERLINK("https://sjsu.edu/msse/","MSSE")</f>
        <v>MSSE</v>
      </c>
      <c r="F9" s="42" t="s">
        <v>23</v>
      </c>
      <c r="G9" s="43" t="str">
        <f>HYPERLINK("https://www.sjsu.edu/admissions/graduate/admission-requirements/test-requirements/","80")</f>
        <v>80</v>
      </c>
      <c r="H9" s="44" t="str">
        <f>HYPERLINK("https://sjsu.edu/msse/admissions/","294+")</f>
        <v>294+</v>
      </c>
      <c r="I9" s="45" t="str">
        <f>HYPERLINK("https://www.sjsu.edu/admissions/graduate/deadlines/international-deadlines/index.php","Opens Oct 1")</f>
        <v>Opens Oct 1</v>
      </c>
      <c r="J9" s="59" t="s">
        <v>45</v>
      </c>
      <c r="K9" s="7"/>
      <c r="L9" s="7"/>
      <c r="M9" s="7"/>
      <c r="N9" s="7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44.25" customHeight="1" x14ac:dyDescent="0.15">
      <c r="A10" s="31">
        <v>4</v>
      </c>
      <c r="B10" s="31" t="s">
        <v>28</v>
      </c>
      <c r="C10" s="42" t="s">
        <v>29</v>
      </c>
      <c r="D10" s="38" t="str">
        <f>HYPERLINK("https://financialaid.sfsu.edu/coa2019-2020","$8,704")</f>
        <v>$8,704</v>
      </c>
      <c r="E10" s="39" t="str">
        <f>HYPERLINK("http://bulletin.sfsu.edu/colleges/science-engineering/computer-science/ms-computer-science/","MS CS")</f>
        <v>MS CS</v>
      </c>
      <c r="F10" s="42" t="s">
        <v>30</v>
      </c>
      <c r="G10" s="39" t="str">
        <f>HYPERLINK("https://cs.sfsu.edu/graduate-program/apply","No Minimum")</f>
        <v>No Minimum</v>
      </c>
      <c r="H10" s="39" t="str">
        <f>HYPERLINK("https://cs.sfsu.edu/graduate-program/apply","Required")</f>
        <v>Required</v>
      </c>
      <c r="I10" s="46" t="str">
        <f>HYPERLINK("https://cs.sfsu.edu/graduate-program/apply","March 1")</f>
        <v>March 1</v>
      </c>
      <c r="J10" s="37" t="s">
        <v>40</v>
      </c>
      <c r="K10" s="7"/>
      <c r="L10" s="7"/>
      <c r="M10" s="7"/>
      <c r="N10" s="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41.25" customHeight="1" x14ac:dyDescent="0.15">
      <c r="A11" s="31">
        <v>5</v>
      </c>
      <c r="B11" s="47" t="s">
        <v>27</v>
      </c>
      <c r="C11" s="48" t="s">
        <v>31</v>
      </c>
      <c r="D11" s="49" t="str">
        <f>HYPERLINK("https://www.csueastbay.edu/financialaid/prospective-students1/cost-of-attendance.html","$8429")</f>
        <v>$8429</v>
      </c>
      <c r="E11" s="50" t="str">
        <f>HYPERLINK("https://www.csueastbay.edu/cs/degrees-programs1/csms.html","MS CS")</f>
        <v>MS CS</v>
      </c>
      <c r="F11" s="51" t="s">
        <v>23</v>
      </c>
      <c r="G11" s="50" t="str">
        <f>HYPERLINK("https://www.csueastbay.edu/msa/applying.html","No Minimum")</f>
        <v>No Minimum</v>
      </c>
      <c r="H11" s="50" t="str">
        <f>HYPERLINK("https://www.csueastbay.edu/cs/degrees-programs1/csms.html","Required")</f>
        <v>Required</v>
      </c>
      <c r="I11" s="52" t="str">
        <f>HYPERLINK("https://www.csueastbay.edu/msa/deadlines.html","June 1")</f>
        <v>June 1</v>
      </c>
      <c r="J11" s="37" t="s">
        <v>47</v>
      </c>
      <c r="K11" s="8"/>
      <c r="L11" s="8"/>
      <c r="M11" s="8"/>
      <c r="N11" s="8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3.75" customHeight="1" x14ac:dyDescent="0.15">
      <c r="A12" s="31">
        <v>6</v>
      </c>
      <c r="B12" s="47" t="s">
        <v>32</v>
      </c>
      <c r="C12" s="48" t="s">
        <v>33</v>
      </c>
      <c r="D12" s="49"/>
      <c r="E12" s="53" t="s">
        <v>43</v>
      </c>
      <c r="F12" s="51"/>
      <c r="G12" s="50"/>
      <c r="H12" s="50"/>
      <c r="I12" s="52"/>
      <c r="J12" s="54"/>
      <c r="K12" s="8"/>
      <c r="L12" s="8"/>
      <c r="M12" s="8"/>
      <c r="N12" s="8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3.75" customHeight="1" x14ac:dyDescent="0.15">
      <c r="A13" s="31">
        <v>7</v>
      </c>
      <c r="B13" s="47" t="s">
        <v>32</v>
      </c>
      <c r="C13" s="48" t="s">
        <v>33</v>
      </c>
      <c r="D13" s="49" t="str">
        <f>HYPERLINK("https://www.usfca.edu/management/graduate-programs/admission/tuition-aid","$43,920")</f>
        <v>$43,920</v>
      </c>
      <c r="E13" s="50" t="str">
        <f>HYPERLINK("https://www.usfca.edu/management/graduate-programs/information-systems","MIS")</f>
        <v>MIS</v>
      </c>
      <c r="F13" s="51" t="s">
        <v>26</v>
      </c>
      <c r="G13" s="50" t="str">
        <f>HYPERLINK("https://www.usfca.edu/management/graduate-programs/admission/how-to-apply","No Minimum")</f>
        <v>No Minimum</v>
      </c>
      <c r="H13" s="50" t="str">
        <f>HYPERLINK("https://www.usfca.edu/management/graduate-programs/admission/how-to-apply","Not Required")</f>
        <v>Not Required</v>
      </c>
      <c r="I13" s="52" t="str">
        <f>HYPERLINK("https://www.usfca.edu/management/graduate-programs/admission/how-to-apply","January 15")</f>
        <v>January 15</v>
      </c>
      <c r="J13" s="54"/>
      <c r="K13" s="24"/>
      <c r="L13" s="24"/>
      <c r="M13" s="24"/>
      <c r="N13" s="2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3" customHeight="1" x14ac:dyDescent="0.15">
      <c r="A14" s="31">
        <v>8</v>
      </c>
      <c r="B14" s="31" t="s">
        <v>34</v>
      </c>
      <c r="C14" s="42" t="s">
        <v>33</v>
      </c>
      <c r="D14" s="38" t="str">
        <f>HYPERLINK("https://www.usfca.edu/arts-sciences/graduate-programs/computer-science/financing-your-education","$24,160")</f>
        <v>$24,160</v>
      </c>
      <c r="E14" s="39" t="str">
        <f>HYPERLINK("https://www.usfca.edu/arts-sciences/graduate-programs/computer-science","MS CS")</f>
        <v>MS CS</v>
      </c>
      <c r="F14" s="42" t="s">
        <v>23</v>
      </c>
      <c r="G14" s="39" t="str">
        <f>HYPERLINK("https://www.usfca.edu/arts-sciences/graduate-programs/computer-science/how-to-apply","No Minimum")</f>
        <v>No Minimum</v>
      </c>
      <c r="H14" s="39" t="str">
        <f>HYPERLINK("https://www.usfca.edu/arts-sciences/graduate-programs/computer-science/how-to-apply","Qualifies for waiver")</f>
        <v>Qualifies for waiver</v>
      </c>
      <c r="I14" s="46" t="str">
        <f>HYPERLINK("https://www.usfca.edu/arts-sciences/graduate-programs/computer-science/how-to-apply","January 15")</f>
        <v>January 15</v>
      </c>
      <c r="J14" s="55"/>
      <c r="K14" s="1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6" customHeight="1" x14ac:dyDescent="0.15">
      <c r="A15" s="31">
        <v>9</v>
      </c>
      <c r="B15" s="31" t="s">
        <v>35</v>
      </c>
      <c r="C15" s="42" t="s">
        <v>36</v>
      </c>
      <c r="D15" s="38" t="str">
        <f>HYPERLINK("https://www.scu.edu/engineering/graduate/tuition-and-fees/","$1088 per credit")</f>
        <v>$1088 per credit</v>
      </c>
      <c r="E15" s="39" t="str">
        <f>HYPERLINK("https://www.scu.edu/engineering/academic-programs/department-of-computer-engineering/graduate/ms-in-computer-science-and-engineering/","MS CS")</f>
        <v>MS CS</v>
      </c>
      <c r="F15" s="42" t="s">
        <v>20</v>
      </c>
      <c r="G15" s="39" t="str">
        <f>HYPERLINK("https://www.scu.edu/engineering/graduate/prospective-graduate-student-resources/computer-science-and-engineering/","80")</f>
        <v>80</v>
      </c>
      <c r="H15" s="39" t="str">
        <f>HYPERLINK("https://www.scu.edu/engineering/graduate/prospective-graduate-student-resources/computer-science-and-engineering/","Required")</f>
        <v>Required</v>
      </c>
      <c r="I15" s="46" t="str">
        <f>HYPERLINK("https://www.scu.edu/engineering/graduate/prospective-graduate-student-resources/computer-science-and-engineering/","January 7")</f>
        <v>January 7</v>
      </c>
      <c r="J15" s="56" t="s">
        <v>46</v>
      </c>
      <c r="K15" s="1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9" customHeight="1" x14ac:dyDescent="0.15">
      <c r="A16" s="57">
        <v>10</v>
      </c>
      <c r="B16" s="31" t="s">
        <v>35</v>
      </c>
      <c r="C16" s="42" t="s">
        <v>36</v>
      </c>
      <c r="D16" s="58"/>
      <c r="E16" s="58" t="s">
        <v>44</v>
      </c>
      <c r="F16" s="58"/>
      <c r="G16" s="58"/>
      <c r="H16" s="58"/>
      <c r="I16" s="58"/>
      <c r="J16" s="58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" x14ac:dyDescent="0.15">
      <c r="A17" s="3"/>
      <c r="B17" s="3"/>
      <c r="C17" s="3"/>
      <c r="D17" s="3"/>
      <c r="E17" s="3"/>
      <c r="F17" s="3"/>
      <c r="G17" s="3"/>
      <c r="H17" s="3"/>
      <c r="I17" s="10"/>
      <c r="J17" s="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3"/>
      <c r="B18" s="3"/>
      <c r="C18" s="3"/>
      <c r="D18" s="3"/>
      <c r="E18" s="3"/>
      <c r="F18" s="3"/>
      <c r="G18" s="3"/>
      <c r="H18" s="3"/>
      <c r="I18" s="4"/>
      <c r="J18" s="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3"/>
      <c r="B19" s="3"/>
      <c r="C19" s="3"/>
      <c r="D19" s="3"/>
      <c r="E19" s="3"/>
      <c r="F19" s="3"/>
      <c r="G19" s="3"/>
      <c r="H19" s="3"/>
      <c r="I19" s="4"/>
      <c r="J19" s="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3"/>
      <c r="B20" s="3"/>
      <c r="C20" s="3"/>
      <c r="D20" s="3"/>
      <c r="E20" s="3"/>
      <c r="F20" s="3"/>
      <c r="G20" s="3"/>
      <c r="H20" s="3"/>
      <c r="I20" s="4"/>
      <c r="J20" s="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3"/>
      <c r="B21" s="3"/>
      <c r="C21" s="3"/>
      <c r="D21" s="3"/>
      <c r="E21" s="3"/>
      <c r="F21" s="3"/>
      <c r="G21" s="3"/>
      <c r="H21" s="3"/>
      <c r="I21" s="4"/>
      <c r="J21" s="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3"/>
      <c r="B22" s="3"/>
      <c r="C22" s="3"/>
      <c r="D22" s="3"/>
      <c r="E22" s="3"/>
      <c r="F22" s="11"/>
      <c r="G22" s="3"/>
      <c r="H22" s="3"/>
      <c r="I22" s="4"/>
      <c r="J22" s="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3"/>
      <c r="B23" s="3"/>
      <c r="C23" s="3"/>
      <c r="D23" s="3"/>
      <c r="E23" s="3"/>
      <c r="F23" s="11"/>
      <c r="G23" s="3"/>
      <c r="H23" s="3"/>
      <c r="I23" s="4"/>
      <c r="J23" s="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3"/>
      <c r="B24" s="3"/>
      <c r="C24" s="3"/>
      <c r="D24" s="3"/>
      <c r="E24" s="3"/>
      <c r="F24" s="11"/>
      <c r="G24" s="3"/>
      <c r="H24" s="3"/>
      <c r="I24" s="4"/>
      <c r="J24" s="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3"/>
      <c r="B25" s="3"/>
      <c r="C25" s="3"/>
      <c r="D25" s="3"/>
      <c r="E25" s="3"/>
      <c r="F25" s="3"/>
      <c r="G25" s="3"/>
      <c r="H25" s="3"/>
      <c r="I25" s="4"/>
      <c r="J25" s="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3"/>
      <c r="B26" s="3"/>
      <c r="C26" s="3"/>
      <c r="D26" s="3"/>
      <c r="E26" s="3"/>
      <c r="F26" s="11"/>
      <c r="G26" s="3"/>
      <c r="H26" s="3"/>
      <c r="I26" s="4"/>
      <c r="J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3"/>
      <c r="B27" s="3"/>
      <c r="C27" s="3"/>
      <c r="D27" s="3"/>
      <c r="E27" s="3"/>
      <c r="F27" s="3"/>
      <c r="G27" s="3"/>
      <c r="H27" s="3"/>
      <c r="I27" s="4"/>
      <c r="J27" s="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3"/>
      <c r="B28" s="3"/>
      <c r="C28" s="3"/>
      <c r="D28" s="3"/>
      <c r="E28" s="3"/>
      <c r="F28" s="3"/>
      <c r="G28" s="3"/>
      <c r="H28" s="3"/>
      <c r="I28" s="4"/>
      <c r="J28" s="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3"/>
      <c r="B29" s="3"/>
      <c r="C29" s="3"/>
      <c r="D29" s="3"/>
      <c r="E29" s="3"/>
      <c r="F29" s="11"/>
      <c r="G29" s="3"/>
      <c r="H29" s="3"/>
      <c r="I29" s="4"/>
      <c r="J29" s="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3"/>
      <c r="B30" s="3"/>
      <c r="C30" s="3"/>
      <c r="D30" s="3"/>
      <c r="E30" s="3"/>
      <c r="F30" s="3"/>
      <c r="G30" s="3"/>
      <c r="H30" s="3"/>
      <c r="I30" s="4"/>
      <c r="J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3"/>
      <c r="B31" s="3"/>
      <c r="C31" s="3"/>
      <c r="D31" s="3"/>
      <c r="E31" s="3"/>
      <c r="F31" s="3"/>
      <c r="G31" s="3"/>
      <c r="H31" s="3"/>
      <c r="I31" s="4"/>
      <c r="J31" s="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3"/>
      <c r="B32" s="3"/>
      <c r="C32" s="3"/>
      <c r="D32" s="3"/>
      <c r="E32" s="3"/>
      <c r="F32" s="3"/>
      <c r="G32" s="3"/>
      <c r="H32" s="3"/>
      <c r="I32" s="4"/>
      <c r="J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3"/>
      <c r="B33" s="3"/>
      <c r="C33" s="3"/>
      <c r="D33" s="3"/>
      <c r="E33" s="3"/>
      <c r="F33" s="3"/>
      <c r="G33" s="3"/>
      <c r="H33" s="3"/>
      <c r="I33" s="4"/>
      <c r="J33" s="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3"/>
      <c r="B34" s="3"/>
      <c r="C34" s="3"/>
      <c r="D34" s="3"/>
      <c r="E34" s="3"/>
      <c r="F34" s="3"/>
      <c r="G34" s="3"/>
      <c r="H34" s="3"/>
      <c r="I34" s="4"/>
      <c r="J34" s="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3"/>
      <c r="B35" s="3"/>
      <c r="C35" s="3"/>
      <c r="D35" s="3"/>
      <c r="E35" s="3"/>
      <c r="F35" s="3"/>
      <c r="G35" s="3"/>
      <c r="H35" s="3"/>
      <c r="I35" s="4"/>
      <c r="J35" s="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3"/>
      <c r="B36" s="3"/>
      <c r="C36" s="3"/>
      <c r="D36" s="3"/>
      <c r="E36" s="3"/>
      <c r="F36" s="3"/>
      <c r="G36" s="3"/>
      <c r="H36" s="3"/>
      <c r="I36" s="4"/>
      <c r="J36" s="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3"/>
      <c r="B37" s="3"/>
      <c r="C37" s="3"/>
      <c r="D37" s="3"/>
      <c r="E37" s="3"/>
      <c r="F37" s="3"/>
      <c r="G37" s="3"/>
      <c r="H37" s="3"/>
      <c r="I37" s="4"/>
      <c r="J37" s="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3"/>
      <c r="B38" s="3"/>
      <c r="C38" s="3"/>
      <c r="D38" s="3"/>
      <c r="E38" s="3"/>
      <c r="F38" s="3"/>
      <c r="G38" s="3"/>
      <c r="H38" s="3"/>
      <c r="I38" s="4"/>
      <c r="J38" s="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3"/>
      <c r="B39" s="3"/>
      <c r="C39" s="3"/>
      <c r="D39" s="3"/>
      <c r="E39" s="3"/>
      <c r="F39" s="3"/>
      <c r="G39" s="3"/>
      <c r="H39" s="3"/>
      <c r="I39" s="4"/>
      <c r="J39" s="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3"/>
      <c r="B40" s="3"/>
      <c r="C40" s="3"/>
      <c r="D40" s="3"/>
      <c r="E40" s="3"/>
      <c r="F40" s="3"/>
      <c r="G40" s="3"/>
      <c r="H40" s="3"/>
      <c r="I40" s="4"/>
      <c r="J40" s="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3"/>
      <c r="B41" s="3"/>
      <c r="C41" s="3"/>
      <c r="D41" s="3"/>
      <c r="E41" s="3"/>
      <c r="F41" s="3"/>
      <c r="G41" s="3"/>
      <c r="H41" s="3"/>
      <c r="I41" s="4"/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3"/>
      <c r="B42" s="3"/>
      <c r="C42" s="3"/>
      <c r="D42" s="3"/>
      <c r="E42" s="3"/>
      <c r="F42" s="3"/>
      <c r="G42" s="3"/>
      <c r="H42" s="3"/>
      <c r="I42" s="4"/>
      <c r="J42" s="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3"/>
      <c r="B43" s="3"/>
      <c r="C43" s="3"/>
      <c r="D43" s="3"/>
      <c r="E43" s="3"/>
      <c r="F43" s="3"/>
      <c r="G43" s="3"/>
      <c r="H43" s="3"/>
      <c r="I43" s="4"/>
      <c r="J43" s="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3"/>
      <c r="B44" s="3"/>
      <c r="C44" s="3"/>
      <c r="D44" s="3"/>
      <c r="E44" s="3"/>
      <c r="F44" s="3"/>
      <c r="G44" s="3"/>
      <c r="H44" s="3"/>
      <c r="I44" s="4"/>
      <c r="J44" s="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4"/>
      <c r="J45" s="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4"/>
      <c r="J46" s="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4"/>
      <c r="J47" s="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4"/>
      <c r="J48" s="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4"/>
      <c r="J49" s="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4"/>
      <c r="J50" s="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4"/>
      <c r="J51" s="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4"/>
      <c r="J52" s="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4"/>
      <c r="J53" s="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4"/>
      <c r="J54" s="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4"/>
      <c r="J55" s="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4"/>
      <c r="J56" s="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4"/>
      <c r="J57" s="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4"/>
      <c r="J58" s="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4"/>
      <c r="J59" s="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4"/>
      <c r="J60" s="5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4"/>
      <c r="J61" s="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4"/>
      <c r="J62" s="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4"/>
      <c r="J63" s="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4"/>
      <c r="J64" s="5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4"/>
      <c r="J65" s="5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4"/>
      <c r="J66" s="5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4"/>
      <c r="J67" s="5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4"/>
      <c r="J68" s="5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4"/>
      <c r="J69" s="5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4"/>
      <c r="J70" s="5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4"/>
      <c r="J71" s="5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4"/>
      <c r="J72" s="5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4"/>
      <c r="J73" s="5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4"/>
      <c r="J74" s="5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4"/>
      <c r="J75" s="5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4"/>
      <c r="J76" s="5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4"/>
      <c r="J77" s="5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4"/>
      <c r="J78" s="5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4"/>
      <c r="J79" s="5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4"/>
      <c r="J80" s="5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4"/>
      <c r="J81" s="5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4"/>
      <c r="J82" s="5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4"/>
      <c r="J83" s="5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4"/>
      <c r="J84" s="5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4"/>
      <c r="J85" s="5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4"/>
      <c r="J86" s="5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4"/>
      <c r="J87" s="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4"/>
      <c r="J88" s="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4"/>
      <c r="J89" s="5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4"/>
      <c r="J90" s="5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4"/>
      <c r="J91" s="5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4"/>
      <c r="J92" s="5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4"/>
      <c r="J93" s="5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4"/>
      <c r="J94" s="5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4"/>
      <c r="J95" s="5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4"/>
      <c r="J96" s="5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4"/>
      <c r="J97" s="5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4"/>
      <c r="J98" s="5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4"/>
      <c r="J99" s="5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4"/>
      <c r="J100" s="5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4"/>
      <c r="J101" s="5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4"/>
      <c r="J102" s="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4"/>
      <c r="J103" s="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4"/>
      <c r="J104" s="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4"/>
      <c r="J105" s="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4"/>
      <c r="J106" s="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4"/>
      <c r="J107" s="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4"/>
      <c r="J108" s="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4"/>
      <c r="J109" s="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4"/>
      <c r="J110" s="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4"/>
      <c r="J111" s="5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4"/>
      <c r="J112" s="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4"/>
      <c r="J113" s="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4"/>
      <c r="J114" s="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4"/>
      <c r="J115" s="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4"/>
      <c r="J116" s="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4"/>
      <c r="J117" s="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4"/>
      <c r="J118" s="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4"/>
      <c r="J119" s="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4"/>
      <c r="J120" s="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4"/>
      <c r="J121" s="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4"/>
      <c r="J122" s="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4"/>
      <c r="J123" s="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4"/>
      <c r="J124" s="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4"/>
      <c r="J125" s="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4"/>
      <c r="J126" s="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4"/>
      <c r="J127" s="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4"/>
      <c r="J128" s="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4"/>
      <c r="J129" s="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4"/>
      <c r="J130" s="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4"/>
      <c r="J131" s="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4"/>
      <c r="J132" s="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4"/>
      <c r="J133" s="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4"/>
      <c r="J134" s="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4"/>
      <c r="J135" s="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4"/>
      <c r="J136" s="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4"/>
      <c r="J137" s="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4"/>
      <c r="J138" s="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4"/>
      <c r="J139" s="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4"/>
      <c r="J140" s="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4"/>
      <c r="J141" s="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4"/>
      <c r="J142" s="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4"/>
      <c r="J143" s="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4"/>
      <c r="J144" s="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4"/>
      <c r="J145" s="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4"/>
      <c r="J146" s="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4"/>
      <c r="J147" s="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4"/>
      <c r="J148" s="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4"/>
      <c r="J149" s="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4"/>
      <c r="J150" s="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4"/>
      <c r="J151" s="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4"/>
      <c r="J152" s="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4"/>
      <c r="J153" s="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4"/>
      <c r="J154" s="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4"/>
      <c r="J155" s="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4"/>
      <c r="J156" s="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4"/>
      <c r="J157" s="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4"/>
      <c r="J158" s="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4"/>
      <c r="J159" s="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4"/>
      <c r="J160" s="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4"/>
      <c r="J161" s="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4"/>
      <c r="J162" s="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4"/>
      <c r="J163" s="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4"/>
      <c r="J164" s="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4"/>
      <c r="J165" s="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4"/>
      <c r="J166" s="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4"/>
      <c r="J167" s="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4"/>
      <c r="J168" s="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4"/>
      <c r="J169" s="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4"/>
      <c r="J170" s="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4"/>
      <c r="J171" s="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4"/>
      <c r="J172" s="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4"/>
      <c r="J173" s="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4"/>
      <c r="J174" s="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4"/>
      <c r="J175" s="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4"/>
      <c r="J176" s="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4"/>
      <c r="J177" s="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4"/>
      <c r="J178" s="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4"/>
      <c r="J179" s="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4"/>
      <c r="J180" s="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4"/>
      <c r="J181" s="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4"/>
      <c r="J182" s="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4"/>
      <c r="J183" s="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4"/>
      <c r="J184" s="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4"/>
      <c r="J185" s="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4"/>
      <c r="J186" s="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4"/>
      <c r="J187" s="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4"/>
      <c r="J188" s="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4"/>
      <c r="J189" s="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4"/>
      <c r="J190" s="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4"/>
      <c r="J191" s="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4"/>
      <c r="J192" s="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4"/>
      <c r="J193" s="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4"/>
      <c r="J194" s="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4"/>
      <c r="J195" s="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4"/>
      <c r="J196" s="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4"/>
      <c r="J197" s="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4"/>
      <c r="J198" s="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4"/>
      <c r="J199" s="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4"/>
      <c r="J200" s="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4"/>
      <c r="J201" s="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4"/>
      <c r="J202" s="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4"/>
      <c r="J203" s="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4"/>
      <c r="J204" s="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4"/>
      <c r="J205" s="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4"/>
      <c r="J206" s="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4"/>
      <c r="J207" s="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4"/>
      <c r="J208" s="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4"/>
      <c r="J209" s="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4"/>
      <c r="J210" s="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4"/>
      <c r="J211" s="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4"/>
      <c r="J212" s="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4"/>
      <c r="J213" s="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4"/>
      <c r="J214" s="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4"/>
      <c r="J215" s="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4"/>
      <c r="J216" s="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4"/>
      <c r="J217" s="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4"/>
      <c r="J218" s="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4"/>
      <c r="J219" s="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4"/>
      <c r="J220" s="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4"/>
      <c r="J221" s="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4"/>
      <c r="J222" s="5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4"/>
      <c r="J223" s="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4"/>
      <c r="J224" s="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4"/>
      <c r="J225" s="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4"/>
      <c r="J226" s="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4"/>
      <c r="J227" s="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4"/>
      <c r="J228" s="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4"/>
      <c r="J229" s="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4"/>
      <c r="J230" s="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4"/>
      <c r="J231" s="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4"/>
      <c r="J232" s="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4"/>
      <c r="J233" s="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4"/>
      <c r="J234" s="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4"/>
      <c r="J235" s="5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4"/>
      <c r="J236" s="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4"/>
      <c r="J237" s="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4"/>
      <c r="J238" s="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4"/>
      <c r="J239" s="5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4"/>
      <c r="J240" s="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4"/>
      <c r="J241" s="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4"/>
      <c r="J242" s="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4"/>
      <c r="J243" s="5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4"/>
      <c r="J244" s="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4"/>
      <c r="J245" s="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4"/>
      <c r="J246" s="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4"/>
      <c r="J247" s="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4"/>
      <c r="J248" s="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4"/>
      <c r="J249" s="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4"/>
      <c r="J250" s="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4"/>
      <c r="J251" s="5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4"/>
      <c r="J252" s="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4"/>
      <c r="J253" s="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4"/>
      <c r="J254" s="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4"/>
      <c r="J255" s="5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4"/>
      <c r="J256" s="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4"/>
      <c r="J257" s="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4"/>
      <c r="J258" s="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4"/>
      <c r="J259" s="5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4"/>
      <c r="J260" s="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4"/>
      <c r="J261" s="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4"/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4"/>
      <c r="J263" s="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4"/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4"/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4"/>
      <c r="J266" s="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4"/>
      <c r="J267" s="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4"/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4"/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4"/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4"/>
      <c r="J271" s="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4"/>
      <c r="J272" s="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4"/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4"/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4"/>
      <c r="J275" s="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4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4"/>
      <c r="J277" s="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4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4"/>
      <c r="J279" s="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4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4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4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4"/>
      <c r="J283" s="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4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4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4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4"/>
      <c r="J287" s="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4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4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4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4"/>
      <c r="J291" s="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4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4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4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4"/>
      <c r="J295" s="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4"/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4"/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4"/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4"/>
      <c r="J299" s="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4"/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4"/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4"/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4"/>
      <c r="J303" s="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4"/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4"/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4"/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4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4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4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4"/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4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4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4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4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4"/>
      <c r="J315" s="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4"/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4"/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4"/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4"/>
      <c r="J319" s="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4"/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4"/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4"/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4"/>
      <c r="J323" s="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4"/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4"/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4"/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4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4"/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4"/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4"/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4"/>
      <c r="J331" s="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4"/>
      <c r="J332" s="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4"/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4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4"/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4"/>
      <c r="J336" s="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4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4"/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4"/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4"/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4"/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4"/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4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4"/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4"/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4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4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4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4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4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4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4"/>
      <c r="J352" s="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4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4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4"/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4"/>
      <c r="J356" s="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4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4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4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4"/>
      <c r="J360" s="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4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4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4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4"/>
      <c r="J364" s="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4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4"/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4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4"/>
      <c r="J368" s="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4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4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4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4"/>
      <c r="J372" s="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4"/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4"/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4"/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4"/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4"/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4"/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4"/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4"/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4"/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4"/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4"/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4"/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4"/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4"/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4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4"/>
      <c r="J388" s="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4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4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4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4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4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4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4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4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4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4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4"/>
      <c r="J399" s="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4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4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4"/>
      <c r="J402" s="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4"/>
      <c r="J403" s="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4"/>
      <c r="J404" s="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4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4"/>
      <c r="J406" s="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4"/>
      <c r="J407" s="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4"/>
      <c r="J408" s="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4"/>
      <c r="J409" s="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4"/>
      <c r="J410" s="5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4"/>
      <c r="J411" s="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4"/>
      <c r="J412" s="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4"/>
      <c r="J413" s="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4"/>
      <c r="J414" s="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4"/>
      <c r="J415" s="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4"/>
      <c r="J416" s="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4"/>
      <c r="J417" s="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4"/>
      <c r="J418" s="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4"/>
      <c r="J419" s="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4"/>
      <c r="J420" s="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4"/>
      <c r="J421" s="5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4"/>
      <c r="J422" s="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4"/>
      <c r="J423" s="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4"/>
      <c r="J424" s="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4"/>
      <c r="J425" s="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4"/>
      <c r="J426" s="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4"/>
      <c r="J427" s="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4"/>
      <c r="J428" s="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4"/>
      <c r="J429" s="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4"/>
      <c r="J430" s="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4"/>
      <c r="J431" s="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4"/>
      <c r="J432" s="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4"/>
      <c r="J433" s="5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4"/>
      <c r="J434" s="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4"/>
      <c r="J435" s="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4"/>
      <c r="J436" s="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4"/>
      <c r="J437" s="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4"/>
      <c r="J438" s="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4"/>
      <c r="J439" s="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4"/>
      <c r="J440" s="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4"/>
      <c r="J441" s="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4"/>
      <c r="J442" s="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4"/>
      <c r="J443" s="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4"/>
      <c r="J444" s="5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4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4"/>
      <c r="J446" s="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4"/>
      <c r="J447" s="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4"/>
      <c r="J448" s="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4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4"/>
      <c r="J450" s="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4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4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4"/>
      <c r="J453" s="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4"/>
      <c r="J454" s="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4"/>
      <c r="J455" s="5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4"/>
      <c r="J456" s="5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4"/>
      <c r="J457" s="5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4"/>
      <c r="J458" s="5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4"/>
      <c r="J459" s="5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4"/>
      <c r="J460" s="5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4"/>
      <c r="J461" s="5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4"/>
      <c r="J462" s="5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4"/>
      <c r="J463" s="5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4"/>
      <c r="J464" s="5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4"/>
      <c r="J465" s="5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4"/>
      <c r="J466" s="5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4"/>
      <c r="J467" s="5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4"/>
      <c r="J468" s="5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4"/>
      <c r="J469" s="5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4"/>
      <c r="J470" s="5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4"/>
      <c r="J471" s="5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4"/>
      <c r="J472" s="5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4"/>
      <c r="J473" s="5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4"/>
      <c r="J474" s="5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4"/>
      <c r="J475" s="5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4"/>
      <c r="J476" s="5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4"/>
      <c r="J477" s="5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4"/>
      <c r="J478" s="5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4"/>
      <c r="J479" s="5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4"/>
      <c r="J480" s="5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4"/>
      <c r="J481" s="5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4"/>
      <c r="J482" s="5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4"/>
      <c r="J483" s="5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4"/>
      <c r="J484" s="5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4"/>
      <c r="J485" s="5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4"/>
      <c r="J486" s="5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4"/>
      <c r="J487" s="5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4"/>
      <c r="J488" s="5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4"/>
      <c r="J489" s="5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4"/>
      <c r="J490" s="5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4"/>
      <c r="J491" s="5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4"/>
      <c r="J492" s="5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4"/>
      <c r="J493" s="5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4"/>
      <c r="J494" s="5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4"/>
      <c r="J495" s="5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4"/>
      <c r="J496" s="5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4"/>
      <c r="J497" s="5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4"/>
      <c r="J498" s="5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4"/>
      <c r="J499" s="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4"/>
      <c r="J500" s="5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4"/>
      <c r="J501" s="5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4"/>
      <c r="J502" s="5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4"/>
      <c r="J503" s="5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4"/>
      <c r="J504" s="5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4"/>
      <c r="J505" s="5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4"/>
      <c r="J506" s="5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4"/>
      <c r="J507" s="5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4"/>
      <c r="J508" s="5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4"/>
      <c r="J509" s="5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4"/>
      <c r="J510" s="5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4"/>
      <c r="J511" s="5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4"/>
      <c r="J512" s="5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4"/>
      <c r="J513" s="5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4"/>
      <c r="J514" s="5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4"/>
      <c r="J515" s="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4"/>
      <c r="J516" s="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4"/>
      <c r="J517" s="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4"/>
      <c r="J518" s="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4"/>
      <c r="J519" s="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4"/>
      <c r="J520" s="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4"/>
      <c r="J521" s="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4"/>
      <c r="J522" s="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4"/>
      <c r="J523" s="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4"/>
      <c r="J524" s="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4"/>
      <c r="J525" s="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4"/>
      <c r="J526" s="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4"/>
      <c r="J527" s="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4"/>
      <c r="J528" s="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4"/>
      <c r="J529" s="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4"/>
      <c r="J530" s="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4"/>
      <c r="J531" s="5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4"/>
      <c r="J532" s="5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4"/>
      <c r="J533" s="5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4"/>
      <c r="J534" s="5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4"/>
      <c r="J535" s="5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4"/>
      <c r="J536" s="5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4"/>
      <c r="J537" s="5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4"/>
      <c r="J538" s="5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4"/>
      <c r="J539" s="5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4"/>
      <c r="J540" s="5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4"/>
      <c r="J541" s="5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4"/>
      <c r="J542" s="5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4"/>
      <c r="J543" s="5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4"/>
      <c r="J544" s="5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4"/>
      <c r="J545" s="5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4"/>
      <c r="J546" s="5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4"/>
      <c r="J547" s="5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4"/>
      <c r="J548" s="5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4"/>
      <c r="J549" s="5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4"/>
      <c r="J550" s="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4"/>
      <c r="J551" s="5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4"/>
      <c r="J552" s="5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4"/>
      <c r="J553" s="5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4"/>
      <c r="J554" s="5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4"/>
      <c r="J555" s="5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4"/>
      <c r="J556" s="5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4"/>
      <c r="J557" s="5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4"/>
      <c r="J558" s="5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4"/>
      <c r="J559" s="5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4"/>
      <c r="J560" s="5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4"/>
      <c r="J561" s="5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4"/>
      <c r="J562" s="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4"/>
      <c r="J563" s="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4"/>
      <c r="J564" s="5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4"/>
      <c r="J565" s="5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4"/>
      <c r="J566" s="5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4"/>
      <c r="J567" s="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4"/>
      <c r="J568" s="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4"/>
      <c r="J569" s="5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4"/>
      <c r="J570" s="5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4"/>
      <c r="J571" s="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4"/>
      <c r="J572" s="5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4"/>
      <c r="J573" s="5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4"/>
      <c r="J574" s="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4"/>
      <c r="J575" s="5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4"/>
      <c r="J576" s="5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4"/>
      <c r="J577" s="5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4"/>
      <c r="J578" s="5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4"/>
      <c r="J579" s="5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4"/>
      <c r="J580" s="5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4"/>
      <c r="J581" s="5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4"/>
      <c r="J582" s="5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4"/>
      <c r="J583" s="5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4"/>
      <c r="J584" s="5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4"/>
      <c r="J585" s="5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4"/>
      <c r="J586" s="5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4"/>
      <c r="J587" s="5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4"/>
      <c r="J588" s="5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4"/>
      <c r="J589" s="5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4"/>
      <c r="J590" s="5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4"/>
      <c r="J591" s="5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4"/>
      <c r="J592" s="5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4"/>
      <c r="J593" s="5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4"/>
      <c r="J594" s="5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4"/>
      <c r="J595" s="5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4"/>
      <c r="J596" s="5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4"/>
      <c r="J597" s="5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4"/>
      <c r="J598" s="5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4"/>
      <c r="J599" s="5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4"/>
      <c r="J600" s="5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4"/>
      <c r="J601" s="5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4"/>
      <c r="J602" s="5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4"/>
      <c r="J603" s="5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4"/>
      <c r="J604" s="5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4"/>
      <c r="J605" s="5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4"/>
      <c r="J606" s="5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4"/>
      <c r="J607" s="5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4"/>
      <c r="J608" s="5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4"/>
      <c r="J609" s="5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4"/>
      <c r="J610" s="5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4"/>
      <c r="J611" s="5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4"/>
      <c r="J612" s="5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4"/>
      <c r="J613" s="5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4"/>
      <c r="J614" s="5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4"/>
      <c r="J615" s="5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4"/>
      <c r="J616" s="5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4"/>
      <c r="J617" s="5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4"/>
      <c r="J618" s="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4"/>
      <c r="J619" s="5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4"/>
      <c r="J620" s="5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4"/>
      <c r="J621" s="5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4"/>
      <c r="J622" s="5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4"/>
      <c r="J623" s="5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4"/>
      <c r="J624" s="5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4"/>
      <c r="J625" s="5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4"/>
      <c r="J626" s="5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4"/>
      <c r="J627" s="5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4"/>
      <c r="J628" s="5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4"/>
      <c r="J629" s="5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4"/>
      <c r="J630" s="5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4"/>
      <c r="J631" s="5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4"/>
      <c r="J632" s="5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4"/>
      <c r="J633" s="5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4"/>
      <c r="J634" s="5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4"/>
      <c r="J635" s="5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4"/>
      <c r="J636" s="5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4"/>
      <c r="J637" s="5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4"/>
      <c r="J638" s="5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4"/>
      <c r="J639" s="5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4"/>
      <c r="J640" s="5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4"/>
      <c r="J641" s="5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4"/>
      <c r="J642" s="5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4"/>
      <c r="J643" s="5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4"/>
      <c r="J644" s="5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4"/>
      <c r="J645" s="5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4"/>
      <c r="J646" s="5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4"/>
      <c r="J647" s="5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4"/>
      <c r="J648" s="5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4"/>
      <c r="J649" s="5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4"/>
      <c r="J650" s="5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4"/>
      <c r="J651" s="5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4"/>
      <c r="J652" s="5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4"/>
      <c r="J653" s="5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4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4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4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4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4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4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4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4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4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4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4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4"/>
      <c r="J665" s="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4"/>
      <c r="J666" s="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4"/>
      <c r="J667" s="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4"/>
      <c r="J668" s="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4"/>
      <c r="J669" s="5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4"/>
      <c r="J670" s="5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4"/>
      <c r="J671" s="5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4"/>
      <c r="J672" s="5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4"/>
      <c r="J673" s="5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4"/>
      <c r="J674" s="5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4"/>
      <c r="J675" s="5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4"/>
      <c r="J676" s="5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4"/>
      <c r="J677" s="5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4"/>
      <c r="J678" s="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4"/>
      <c r="J679" s="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4"/>
      <c r="J680" s="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4"/>
      <c r="J681" s="5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4"/>
      <c r="J682" s="5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4"/>
      <c r="J683" s="5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4"/>
      <c r="J684" s="5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4"/>
      <c r="J685" s="5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4"/>
      <c r="J686" s="5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4"/>
      <c r="J687" s="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4"/>
      <c r="J688" s="5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4"/>
      <c r="J689" s="5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4"/>
      <c r="J690" s="5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4"/>
      <c r="J691" s="5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4"/>
      <c r="J692" s="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4"/>
      <c r="J693" s="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4"/>
      <c r="J694" s="5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4"/>
      <c r="J695" s="5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4"/>
      <c r="J696" s="5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4"/>
      <c r="J697" s="5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4"/>
      <c r="J698" s="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4"/>
      <c r="J699" s="5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4"/>
      <c r="J700" s="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4"/>
      <c r="J701" s="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4"/>
      <c r="J702" s="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4"/>
      <c r="J703" s="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4"/>
      <c r="J704" s="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4"/>
      <c r="J705" s="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4"/>
      <c r="J706" s="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4"/>
      <c r="J707" s="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4"/>
      <c r="J708" s="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4"/>
      <c r="J709" s="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4"/>
      <c r="J710" s="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4"/>
      <c r="J711" s="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4"/>
      <c r="J712" s="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4"/>
      <c r="J713" s="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4"/>
      <c r="J714" s="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4"/>
      <c r="J715" s="5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4"/>
      <c r="J716" s="5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4"/>
      <c r="J717" s="5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4"/>
      <c r="J718" s="5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4"/>
      <c r="J719" s="5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4"/>
      <c r="J720" s="5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4"/>
      <c r="J721" s="5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4"/>
      <c r="J722" s="5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4"/>
      <c r="J723" s="5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4"/>
      <c r="J724" s="5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4"/>
      <c r="J725" s="5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4"/>
      <c r="J726" s="5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4"/>
      <c r="J727" s="5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4"/>
      <c r="J728" s="5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4"/>
      <c r="J729" s="5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4"/>
      <c r="J730" s="5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4"/>
      <c r="J731" s="5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4"/>
      <c r="J732" s="5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4"/>
      <c r="J733" s="5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4"/>
      <c r="J734" s="5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4"/>
      <c r="J735" s="5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4"/>
      <c r="J736" s="5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4"/>
      <c r="J737" s="5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4"/>
      <c r="J738" s="5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4"/>
      <c r="J739" s="5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4"/>
      <c r="J740" s="5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4"/>
      <c r="J741" s="5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4"/>
      <c r="J742" s="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4"/>
      <c r="J743" s="5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4"/>
      <c r="J744" s="5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4"/>
      <c r="J745" s="5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4"/>
      <c r="J746" s="5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4"/>
      <c r="J747" s="5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4"/>
      <c r="J748" s="5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4"/>
      <c r="J749" s="5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4"/>
      <c r="J750" s="5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4"/>
      <c r="J751" s="5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4"/>
      <c r="J752" s="5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4"/>
      <c r="J753" s="5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4"/>
      <c r="J754" s="5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4"/>
      <c r="J755" s="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4"/>
      <c r="J756" s="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4"/>
      <c r="J757" s="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4"/>
      <c r="J758" s="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4"/>
      <c r="J759" s="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4"/>
      <c r="J760" s="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4"/>
      <c r="J761" s="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4"/>
      <c r="J762" s="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4"/>
      <c r="J763" s="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4"/>
      <c r="J764" s="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4"/>
      <c r="J765" s="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4"/>
      <c r="J766" s="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4"/>
      <c r="J767" s="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4"/>
      <c r="J768" s="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4"/>
      <c r="J769" s="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4"/>
      <c r="J770" s="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4"/>
      <c r="J771" s="5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4"/>
      <c r="J772" s="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4"/>
      <c r="J773" s="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4"/>
      <c r="J774" s="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4"/>
      <c r="J775" s="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4"/>
      <c r="J776" s="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4"/>
      <c r="J777" s="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4"/>
      <c r="J778" s="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4"/>
      <c r="J779" s="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4"/>
      <c r="J780" s="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4"/>
      <c r="J781" s="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4"/>
      <c r="J782" s="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4"/>
      <c r="J783" s="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4"/>
      <c r="J784" s="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4"/>
      <c r="J785" s="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4"/>
      <c r="J786" s="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4"/>
      <c r="J787" s="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4"/>
      <c r="J788" s="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4"/>
      <c r="J789" s="5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4"/>
      <c r="J790" s="5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4"/>
      <c r="J791" s="5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4"/>
      <c r="J792" s="5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4"/>
      <c r="J793" s="5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4"/>
      <c r="J794" s="5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4"/>
      <c r="J795" s="5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4"/>
      <c r="J796" s="5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4"/>
      <c r="J797" s="5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4"/>
      <c r="J798" s="5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4"/>
      <c r="J799" s="5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4"/>
      <c r="J800" s="5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4"/>
      <c r="J801" s="5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4"/>
      <c r="J802" s="5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4"/>
      <c r="J803" s="5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4"/>
      <c r="J804" s="5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4"/>
      <c r="J805" s="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4"/>
      <c r="J806" s="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4"/>
      <c r="J807" s="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4"/>
      <c r="J808" s="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4"/>
      <c r="J809" s="5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4"/>
      <c r="J810" s="5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4"/>
      <c r="J811" s="5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4"/>
      <c r="J812" s="5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4"/>
      <c r="J813" s="5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4"/>
      <c r="J814" s="5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4"/>
      <c r="J815" s="5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4"/>
      <c r="J816" s="5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4"/>
      <c r="J817" s="5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4"/>
      <c r="J818" s="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4"/>
      <c r="J819" s="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4"/>
      <c r="J820" s="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4"/>
      <c r="J821" s="5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4"/>
      <c r="J822" s="5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4"/>
      <c r="J823" s="5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4"/>
      <c r="J824" s="5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4"/>
      <c r="J825" s="5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4"/>
      <c r="J826" s="5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4"/>
      <c r="J827" s="5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4"/>
      <c r="J828" s="5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4"/>
      <c r="J829" s="5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4"/>
      <c r="J830" s="5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4"/>
      <c r="J831" s="5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4"/>
      <c r="J832" s="5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4"/>
      <c r="J833" s="5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4"/>
      <c r="J834" s="5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4"/>
      <c r="J835" s="5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4"/>
      <c r="J836" s="5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4"/>
      <c r="J837" s="5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4"/>
      <c r="J838" s="5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4"/>
      <c r="J839" s="5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4"/>
      <c r="J840" s="5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4"/>
      <c r="J841" s="5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4"/>
      <c r="J842" s="5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4"/>
      <c r="J843" s="5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4"/>
      <c r="J844" s="5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4"/>
      <c r="J845" s="5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4"/>
      <c r="J846" s="5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4"/>
      <c r="J847" s="5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4"/>
      <c r="J848" s="5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4"/>
      <c r="J849" s="5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4"/>
      <c r="J850" s="5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4"/>
      <c r="J851" s="5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4"/>
      <c r="J852" s="5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4"/>
      <c r="J853" s="5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4"/>
      <c r="J854" s="5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4"/>
      <c r="J855" s="5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4"/>
      <c r="J856" s="5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4"/>
      <c r="J857" s="5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4"/>
      <c r="J858" s="5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4"/>
      <c r="J859" s="5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4"/>
      <c r="J860" s="5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4"/>
      <c r="J861" s="5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4"/>
      <c r="J862" s="5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4"/>
      <c r="J863" s="5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4"/>
      <c r="J864" s="5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4"/>
      <c r="J865" s="5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4"/>
      <c r="J866" s="5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4"/>
      <c r="J867" s="5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4"/>
      <c r="J868" s="5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4"/>
      <c r="J869" s="5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4"/>
      <c r="J870" s="5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4"/>
      <c r="J871" s="5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4"/>
      <c r="J872" s="5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4"/>
      <c r="J873" s="5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4"/>
      <c r="J874" s="5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4"/>
      <c r="J875" s="5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4"/>
      <c r="J876" s="5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4"/>
      <c r="J877" s="5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4"/>
      <c r="J878" s="5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4"/>
      <c r="J879" s="5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4"/>
      <c r="J880" s="5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4"/>
      <c r="J881" s="5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4"/>
      <c r="J882" s="5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4"/>
      <c r="J883" s="5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4"/>
      <c r="J884" s="5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4"/>
      <c r="J885" s="5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4"/>
      <c r="J886" s="5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4"/>
      <c r="J887" s="5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4"/>
      <c r="J888" s="5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4"/>
      <c r="J889" s="5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4"/>
      <c r="J890" s="5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4"/>
      <c r="J891" s="5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4"/>
      <c r="J892" s="5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4"/>
      <c r="J893" s="5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4"/>
      <c r="J894" s="5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4"/>
      <c r="J895" s="5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4"/>
      <c r="J896" s="5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4"/>
      <c r="J897" s="5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4"/>
      <c r="J898" s="5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4"/>
      <c r="J899" s="5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4"/>
      <c r="J900" s="5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4"/>
      <c r="J901" s="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4"/>
      <c r="J902" s="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4"/>
      <c r="J903" s="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4"/>
      <c r="J904" s="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4"/>
      <c r="J905" s="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4"/>
      <c r="J906" s="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4"/>
      <c r="J907" s="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4"/>
      <c r="J908" s="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4"/>
      <c r="J909" s="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4"/>
      <c r="J910" s="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4"/>
      <c r="J911" s="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4"/>
      <c r="J912" s="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4"/>
      <c r="J913" s="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4"/>
      <c r="J914" s="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4"/>
      <c r="J915" s="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4"/>
      <c r="J916" s="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4"/>
      <c r="J917" s="5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4"/>
      <c r="J918" s="5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4"/>
      <c r="J919" s="5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4"/>
      <c r="J920" s="5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4"/>
      <c r="J921" s="5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4"/>
      <c r="J922" s="5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4"/>
      <c r="J923" s="5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4"/>
      <c r="J924" s="5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4"/>
      <c r="J925" s="5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4"/>
      <c r="J926" s="5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4"/>
      <c r="J927" s="5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4"/>
      <c r="J928" s="5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4"/>
      <c r="J929" s="5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4"/>
      <c r="J930" s="5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4"/>
      <c r="J931" s="5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4"/>
      <c r="J932" s="5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4"/>
      <c r="J933" s="5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4"/>
      <c r="J934" s="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4"/>
      <c r="J935" s="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4"/>
      <c r="J936" s="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4"/>
      <c r="J937" s="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4"/>
      <c r="J938" s="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4"/>
      <c r="J939" s="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4"/>
      <c r="J940" s="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4"/>
      <c r="J941" s="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4"/>
      <c r="J942" s="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4"/>
      <c r="J943" s="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4"/>
      <c r="J944" s="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4"/>
      <c r="J945" s="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4"/>
      <c r="J946" s="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4"/>
      <c r="J947" s="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4"/>
      <c r="J948" s="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4"/>
      <c r="J949" s="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4"/>
      <c r="J950" s="5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4"/>
      <c r="J951" s="5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4"/>
      <c r="J952" s="5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4"/>
      <c r="J953" s="5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4"/>
      <c r="J954" s="5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4"/>
      <c r="J955" s="5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4"/>
      <c r="J956" s="5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4"/>
      <c r="J957" s="5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4"/>
      <c r="J958" s="5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4"/>
      <c r="J959" s="5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4"/>
      <c r="J960" s="5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4"/>
      <c r="J961" s="5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4"/>
      <c r="J962" s="5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4"/>
      <c r="J963" s="5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4"/>
      <c r="J964" s="5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4"/>
      <c r="J965" s="5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4"/>
      <c r="J966" s="5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4"/>
      <c r="J967" s="5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4"/>
      <c r="J968" s="5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4"/>
      <c r="J969" s="5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4"/>
      <c r="J970" s="5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4"/>
      <c r="J971" s="5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4"/>
      <c r="J972" s="5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4"/>
      <c r="J973" s="5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4"/>
      <c r="J974" s="5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4"/>
      <c r="J975" s="5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4"/>
      <c r="J976" s="5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4"/>
      <c r="J977" s="5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4"/>
      <c r="J978" s="5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4"/>
      <c r="J979" s="5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4"/>
      <c r="J980" s="5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4"/>
      <c r="J981" s="5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4"/>
      <c r="J982" s="5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4"/>
      <c r="J983" s="5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4"/>
      <c r="J984" s="5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4"/>
      <c r="J985" s="5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4"/>
      <c r="J986" s="5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4"/>
      <c r="J987" s="5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4"/>
      <c r="J988" s="5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4"/>
      <c r="J989" s="5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4"/>
      <c r="J990" s="5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4"/>
      <c r="J991" s="5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4"/>
      <c r="J992" s="5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4"/>
      <c r="J993" s="5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4"/>
      <c r="J994" s="5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mergeCells count="20">
    <mergeCell ref="A1:B1"/>
    <mergeCell ref="C1:D1"/>
    <mergeCell ref="E1:H1"/>
    <mergeCell ref="A2:B2"/>
    <mergeCell ref="C2:D2"/>
    <mergeCell ref="E2:H2"/>
    <mergeCell ref="I5:I6"/>
    <mergeCell ref="J5:J6"/>
    <mergeCell ref="A3:B3"/>
    <mergeCell ref="A4:B4"/>
    <mergeCell ref="A5:A6"/>
    <mergeCell ref="B5:B6"/>
    <mergeCell ref="C5:C6"/>
    <mergeCell ref="D5:D6"/>
    <mergeCell ref="E5:E6"/>
    <mergeCell ref="E3:H3"/>
    <mergeCell ref="E4:H4"/>
    <mergeCell ref="F5:F6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2C59-112F-714F-8ECB-92DD26927841}">
  <dimension ref="A1:J8"/>
  <sheetViews>
    <sheetView tabSelected="1" workbookViewId="0">
      <selection sqref="A1:J8"/>
    </sheetView>
  </sheetViews>
  <sheetFormatPr baseColWidth="10" defaultRowHeight="13" x14ac:dyDescent="0.15"/>
  <sheetData>
    <row r="1" spans="1:10" x14ac:dyDescent="0.15">
      <c r="A1" s="28" t="s">
        <v>11</v>
      </c>
      <c r="B1" s="28" t="s">
        <v>12</v>
      </c>
      <c r="C1" s="28" t="s">
        <v>13</v>
      </c>
      <c r="D1" s="28" t="s">
        <v>14</v>
      </c>
      <c r="E1" s="28" t="s">
        <v>15</v>
      </c>
      <c r="F1" s="28" t="s">
        <v>16</v>
      </c>
      <c r="G1" s="28" t="s">
        <v>17</v>
      </c>
      <c r="H1" s="28" t="s">
        <v>18</v>
      </c>
      <c r="I1" s="28" t="s">
        <v>19</v>
      </c>
      <c r="J1" s="29" t="s">
        <v>37</v>
      </c>
    </row>
    <row r="2" spans="1:10" x14ac:dyDescent="0.1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0" ht="45" x14ac:dyDescent="0.15">
      <c r="A3" s="31">
        <v>1</v>
      </c>
      <c r="B3" s="32" t="s">
        <v>21</v>
      </c>
      <c r="C3" s="33" t="s">
        <v>22</v>
      </c>
      <c r="D3" s="34" t="str">
        <f>HYPERLINK("https://www.sjsu.edu/bursar/fees-due-dates/tuition-other-fees/index.php","$396 per unit")</f>
        <v>$396 per unit</v>
      </c>
      <c r="E3" s="35" t="str">
        <f>HYPERLINK("https://www.sjsu.edu/cs/academic-programs/mscs/index.php","MS CS")</f>
        <v>MS CS</v>
      </c>
      <c r="F3" s="33" t="s">
        <v>23</v>
      </c>
      <c r="G3" s="35" t="str">
        <f>HYPERLINK("https://www.sjsu.edu/admissions/graduate/admission-requirements/test-requirements/","80")</f>
        <v>80</v>
      </c>
      <c r="H3" s="35" t="str">
        <f>HYPERLINK("https://www.sjsu.edu/admissions/graduate/admission-requirements/test-requirements/","No minimum")</f>
        <v>No minimum</v>
      </c>
      <c r="I3" s="36" t="str">
        <f>HYPERLINK("https://sjsu.edu/admissions/graduate/deadlines/international-deadlines/index.php","October 1")</f>
        <v>October 1</v>
      </c>
      <c r="J3" s="37" t="s">
        <v>38</v>
      </c>
    </row>
    <row r="4" spans="1:10" ht="45" x14ac:dyDescent="0.15">
      <c r="A4" s="31">
        <v>2</v>
      </c>
      <c r="B4" s="32" t="s">
        <v>24</v>
      </c>
      <c r="C4" s="33" t="s">
        <v>25</v>
      </c>
      <c r="D4" s="38" t="str">
        <f>HYPERLINK("https://www.sjsu.edu/pdp/programs/msda/","$22,500")</f>
        <v>$22,500</v>
      </c>
      <c r="E4" s="39" t="str">
        <f>HYPERLINK("https://www.sjsu.edu/pdp/programs/msda/","MS Data Analytics")</f>
        <v>MS Data Analytics</v>
      </c>
      <c r="F4" s="33" t="s">
        <v>26</v>
      </c>
      <c r="G4" s="40" t="str">
        <f>HYPERLINK("https://www.sjsu.edu/admissions/graduate/admission-requirements/test-requirements/index.php","80")</f>
        <v>80</v>
      </c>
      <c r="H4" s="39" t="str">
        <f>HYPERLINK("https://www.sjsu.edu/pdp/programs/msda/requirements/?","Not Required")</f>
        <v>Not Required</v>
      </c>
      <c r="I4" s="41" t="str">
        <f>HYPERLINK("https://www.sjsu.edu/admissions/graduate/deadlines/international-deadlines/index.php","Opens October 1")</f>
        <v>Opens October 1</v>
      </c>
      <c r="J4" s="37" t="s">
        <v>39</v>
      </c>
    </row>
    <row r="5" spans="1:10" ht="60" x14ac:dyDescent="0.15">
      <c r="A5" s="31">
        <v>3</v>
      </c>
      <c r="B5" s="31" t="s">
        <v>28</v>
      </c>
      <c r="C5" s="42" t="s">
        <v>29</v>
      </c>
      <c r="D5" s="38" t="str">
        <f>HYPERLINK("https://financialaid.sfsu.edu/coa2019-2020","$8,704")</f>
        <v>$8,704</v>
      </c>
      <c r="E5" s="39" t="str">
        <f>HYPERLINK("http://bulletin.sfsu.edu/colleges/science-engineering/computer-science/ms-computer-science/","MS CS")</f>
        <v>MS CS</v>
      </c>
      <c r="F5" s="42" t="s">
        <v>30</v>
      </c>
      <c r="G5" s="39" t="str">
        <f>HYPERLINK("https://cs.sfsu.edu/graduate-program/apply","No Minimum")</f>
        <v>No Minimum</v>
      </c>
      <c r="H5" s="39" t="str">
        <f>HYPERLINK("https://cs.sfsu.edu/graduate-program/apply","Required")</f>
        <v>Required</v>
      </c>
      <c r="I5" s="46" t="str">
        <f>HYPERLINK("https://cs.sfsu.edu/graduate-program/apply","March 1")</f>
        <v>March 1</v>
      </c>
      <c r="J5" s="37" t="s">
        <v>40</v>
      </c>
    </row>
    <row r="6" spans="1:10" ht="45" x14ac:dyDescent="0.15">
      <c r="A6" s="31">
        <v>4</v>
      </c>
      <c r="B6" s="47" t="s">
        <v>27</v>
      </c>
      <c r="C6" s="48" t="s">
        <v>31</v>
      </c>
      <c r="D6" s="49" t="str">
        <f>HYPERLINK("https://www.csueastbay.edu/financialaid/prospective-students1/cost-of-attendance.html","$8429")</f>
        <v>$8429</v>
      </c>
      <c r="E6" s="50" t="str">
        <f>HYPERLINK("https://www.csueastbay.edu/cs/degrees-programs1/csms.html","MS CS")</f>
        <v>MS CS</v>
      </c>
      <c r="F6" s="51" t="s">
        <v>23</v>
      </c>
      <c r="G6" s="50" t="str">
        <f>HYPERLINK("https://www.csueastbay.edu/msa/applying.html","No Minimum")</f>
        <v>No Minimum</v>
      </c>
      <c r="H6" s="50" t="str">
        <f>HYPERLINK("https://www.csueastbay.edu/cs/degrees-programs1/csms.html","Required")</f>
        <v>Required</v>
      </c>
      <c r="I6" s="52" t="str">
        <f>HYPERLINK("https://www.csueastbay.edu/msa/deadlines.html","June 1")</f>
        <v>June 1</v>
      </c>
      <c r="J6" s="37" t="s">
        <v>47</v>
      </c>
    </row>
    <row r="7" spans="1:10" ht="45" x14ac:dyDescent="0.15">
      <c r="A7" s="31">
        <v>5</v>
      </c>
      <c r="B7" s="47" t="s">
        <v>32</v>
      </c>
      <c r="C7" s="48" t="s">
        <v>33</v>
      </c>
      <c r="D7" s="49"/>
      <c r="E7" s="53" t="s">
        <v>51</v>
      </c>
      <c r="F7" s="51"/>
      <c r="G7" s="50"/>
      <c r="H7" s="50"/>
      <c r="I7" s="52"/>
      <c r="J7" s="54"/>
    </row>
    <row r="8" spans="1:10" ht="45" x14ac:dyDescent="0.15">
      <c r="A8" s="31">
        <v>6</v>
      </c>
      <c r="B8" s="31" t="s">
        <v>35</v>
      </c>
      <c r="C8" s="42" t="s">
        <v>36</v>
      </c>
      <c r="D8" s="38" t="str">
        <f>HYPERLINK("https://www.scu.edu/engineering/graduate/tuition-and-fees/","$1088 per credit")</f>
        <v>$1088 per credit</v>
      </c>
      <c r="E8" s="39" t="str">
        <f>HYPERLINK("https://www.scu.edu/engineering/academic-programs/department-of-computer-engineering/graduate/ms-in-computer-science-and-engineering/","MS CS")</f>
        <v>MS CS</v>
      </c>
      <c r="F8" s="42" t="s">
        <v>20</v>
      </c>
      <c r="G8" s="39" t="str">
        <f>HYPERLINK("https://www.scu.edu/engineering/graduate/prospective-graduate-student-resources/computer-science-and-engineering/","80")</f>
        <v>80</v>
      </c>
      <c r="H8" s="39" t="str">
        <f>HYPERLINK("https://www.scu.edu/engineering/graduate/prospective-graduate-student-resources/computer-science-and-engineering/","Required")</f>
        <v>Required</v>
      </c>
      <c r="I8" s="46" t="str">
        <f>HYPERLINK("https://www.scu.edu/engineering/graduate/prospective-graduate-student-resources/computer-science-and-engineering/","January 7")</f>
        <v>January 7</v>
      </c>
      <c r="J8" s="56" t="s">
        <v>46</v>
      </c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CBEF-0130-604C-8832-ED022C5073FC}">
  <dimension ref="A1:B5"/>
  <sheetViews>
    <sheetView workbookViewId="0">
      <selection activeCell="Q18" sqref="Q18"/>
    </sheetView>
  </sheetViews>
  <sheetFormatPr baseColWidth="10" defaultRowHeight="13" x14ac:dyDescent="0.15"/>
  <cols>
    <col min="1" max="1" width="18.33203125" bestFit="1" customWidth="1"/>
  </cols>
  <sheetData>
    <row r="1" spans="1:2" x14ac:dyDescent="0.15">
      <c r="A1" t="s">
        <v>41</v>
      </c>
      <c r="B1" s="60" t="s">
        <v>42</v>
      </c>
    </row>
    <row r="3" spans="1:2" x14ac:dyDescent="0.15">
      <c r="A3" s="61" t="s">
        <v>36</v>
      </c>
      <c r="B3" s="60" t="s">
        <v>48</v>
      </c>
    </row>
    <row r="5" spans="1:2" x14ac:dyDescent="0.15">
      <c r="A5" s="61" t="s">
        <v>50</v>
      </c>
      <c r="B5" s="60" t="s">
        <v>49</v>
      </c>
    </row>
  </sheetData>
  <hyperlinks>
    <hyperlink ref="B3" r:id="rId1" xr:uid="{CFBDDFEB-0D15-CF47-8B8B-C074260742A4}"/>
    <hyperlink ref="B1" r:id="rId2" xr:uid="{F3E934DA-2F56-0B40-8860-F7F55B094A2E}"/>
    <hyperlink ref="B5" r:id="rId3" xr:uid="{8F419F9B-01E5-DC4A-8D3B-69F0230242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</dc:creator>
  <cp:lastModifiedBy>Microsoft Office User</cp:lastModifiedBy>
  <dcterms:created xsi:type="dcterms:W3CDTF">2021-09-27T17:01:11Z</dcterms:created>
  <dcterms:modified xsi:type="dcterms:W3CDTF">2021-12-15T03:06:14Z</dcterms:modified>
</cp:coreProperties>
</file>