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kitasawant/Documents/bootcamp/"/>
    </mc:Choice>
  </mc:AlternateContent>
  <xr:revisionPtr revIDLastSave="0" documentId="13_ncr:1_{1B332EBF-43FE-2041-8B95-687176CD5BD5}" xr6:coauthVersionLast="43" xr6:coauthVersionMax="43" xr10:uidLastSave="{00000000-0000-0000-0000-000000000000}"/>
  <bookViews>
    <workbookView xWindow="0" yWindow="460" windowWidth="28780" windowHeight="16020" xr2:uid="{00000000-000D-0000-FFFF-FFFF00000000}"/>
  </bookViews>
  <sheets>
    <sheet name="Data" sheetId="1" r:id="rId1"/>
    <sheet name="Category" sheetId="2" r:id="rId2"/>
    <sheet name="Sub-category" sheetId="3" r:id="rId3"/>
    <sheet name="Year" sheetId="4" r:id="rId4"/>
    <sheet name="Coversion days" sheetId="10" r:id="rId5"/>
    <sheet name="Goal Vs Pledge" sheetId="12" r:id="rId6"/>
    <sheet name="Outcome based Goal" sheetId="13" r:id="rId7"/>
  </sheets>
  <definedNames>
    <definedName name="_xlnm._FilterDatabase" localSheetId="0" hidden="1">Data!$A$1:$U$4115</definedName>
    <definedName name="_xlnm.Print_Titles" localSheetId="2">'Sub-category'!$A:$A,'Sub-category'!$1:$5</definedName>
  </definedNames>
  <calcPr calcId="191029"/>
  <pivotCaches>
    <pivotCache cacheId="41" r:id="rId8"/>
    <pivotCache cacheId="42" r:id="rId9"/>
    <pivotCache cacheId="4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4" i="13" l="1"/>
  <c r="I5" i="13"/>
  <c r="I6" i="13"/>
  <c r="I7" i="13"/>
  <c r="I8" i="13"/>
  <c r="I9" i="13"/>
  <c r="I10" i="13"/>
  <c r="I11" i="13"/>
  <c r="I12" i="13"/>
  <c r="I13" i="13"/>
  <c r="I14" i="13"/>
  <c r="I3" i="13"/>
  <c r="H4" i="13"/>
  <c r="H5" i="13"/>
  <c r="H6" i="13"/>
  <c r="H7" i="13"/>
  <c r="H8" i="13"/>
  <c r="H9" i="13"/>
  <c r="H10" i="13"/>
  <c r="H11" i="13"/>
  <c r="H12" i="13"/>
  <c r="H13" i="13"/>
  <c r="H14" i="13"/>
  <c r="H3" i="13"/>
  <c r="G4" i="13"/>
  <c r="G5" i="13"/>
  <c r="G6" i="13"/>
  <c r="G7" i="13"/>
  <c r="G8" i="13"/>
  <c r="G9" i="13"/>
  <c r="G10" i="13"/>
  <c r="G11" i="13"/>
  <c r="G12" i="13"/>
  <c r="G13" i="13"/>
  <c r="G14" i="13"/>
  <c r="G3" i="13"/>
  <c r="F4" i="13"/>
  <c r="F5" i="13"/>
  <c r="F6" i="13"/>
  <c r="F7" i="13"/>
  <c r="F8" i="13"/>
  <c r="F9" i="13"/>
  <c r="F10" i="13"/>
  <c r="F11" i="13"/>
  <c r="F12" i="13"/>
  <c r="F13" i="13"/>
  <c r="F14" i="13"/>
  <c r="F3" i="13"/>
  <c r="E14" i="13"/>
  <c r="E13" i="13"/>
  <c r="E12" i="13"/>
  <c r="E11" i="13"/>
  <c r="E10" i="13"/>
  <c r="E9" i="13"/>
  <c r="E8" i="13"/>
  <c r="E7" i="13"/>
  <c r="E6" i="13"/>
  <c r="E5" i="13"/>
  <c r="E4" i="13"/>
  <c r="D14" i="13"/>
  <c r="D13" i="13"/>
  <c r="D12" i="13"/>
  <c r="D11" i="13"/>
  <c r="D10" i="13"/>
  <c r="D9" i="13"/>
  <c r="D8" i="13"/>
  <c r="D7" i="13"/>
  <c r="D6" i="13"/>
  <c r="D5" i="13"/>
  <c r="D4" i="13"/>
  <c r="C14" i="13"/>
  <c r="C13" i="13"/>
  <c r="C12" i="13"/>
  <c r="C11" i="13"/>
  <c r="C10" i="13"/>
  <c r="C9" i="13"/>
  <c r="C8" i="13"/>
  <c r="C7" i="13"/>
  <c r="C6" i="13"/>
  <c r="C5" i="13"/>
  <c r="C4" i="13"/>
  <c r="C3" i="13"/>
  <c r="E3" i="13"/>
  <c r="D3" i="13"/>
  <c r="T3985" i="1" l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3" i="1"/>
  <c r="T4" i="1"/>
  <c r="T5" i="1"/>
  <c r="T6" i="1"/>
  <c r="T2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3" i="1"/>
  <c r="S4" i="1"/>
  <c r="S5" i="1"/>
  <c r="S6" i="1"/>
  <c r="S7" i="1"/>
  <c r="S8" i="1"/>
  <c r="S2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U722" i="1" l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2177" i="1"/>
  <c r="U2153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3326" i="1"/>
  <c r="U3318" i="1"/>
  <c r="U3310" i="1"/>
  <c r="U3302" i="1"/>
  <c r="U3294" i="1"/>
  <c r="U3286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3325" i="1"/>
  <c r="U3317" i="1"/>
  <c r="U3309" i="1"/>
  <c r="U3301" i="1"/>
  <c r="U3293" i="1"/>
  <c r="U3285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2090" i="1"/>
  <c r="U1930" i="1"/>
  <c r="U1594" i="1"/>
  <c r="U2154" i="1"/>
  <c r="U2106" i="1"/>
  <c r="U2050" i="1"/>
  <c r="U2010" i="1"/>
  <c r="U1970" i="1"/>
  <c r="U1922" i="1"/>
  <c r="U1882" i="1"/>
  <c r="U1842" i="1"/>
  <c r="U1810" i="1"/>
  <c r="U1770" i="1"/>
  <c r="U1730" i="1"/>
  <c r="U1586" i="1"/>
  <c r="U2162" i="1"/>
  <c r="U2122" i="1"/>
  <c r="U2066" i="1"/>
  <c r="U1994" i="1"/>
  <c r="U1786" i="1"/>
  <c r="U1146" i="1"/>
  <c r="U2178" i="1"/>
  <c r="U2138" i="1"/>
  <c r="U2074" i="1"/>
  <c r="U2026" i="1"/>
  <c r="U1978" i="1"/>
  <c r="U1938" i="1"/>
  <c r="U1890" i="1"/>
  <c r="U1850" i="1"/>
  <c r="U1802" i="1"/>
  <c r="U1754" i="1"/>
  <c r="U1714" i="1"/>
  <c r="U1650" i="1"/>
  <c r="U1554" i="1"/>
  <c r="U5" i="1"/>
  <c r="U2130" i="1"/>
  <c r="U2082" i="1"/>
  <c r="U2034" i="1"/>
  <c r="U1986" i="1"/>
  <c r="U1946" i="1"/>
  <c r="U1898" i="1"/>
  <c r="U1866" i="1"/>
  <c r="U1826" i="1"/>
  <c r="U1762" i="1"/>
  <c r="U1578" i="1"/>
  <c r="U2170" i="1"/>
  <c r="U2114" i="1"/>
  <c r="U2058" i="1"/>
  <c r="U2018" i="1"/>
  <c r="U1962" i="1"/>
  <c r="U1914" i="1"/>
  <c r="U1874" i="1"/>
  <c r="U1834" i="1"/>
  <c r="U1794" i="1"/>
  <c r="U1746" i="1"/>
  <c r="U1722" i="1"/>
  <c r="U1698" i="1"/>
  <c r="U1682" i="1"/>
  <c r="U1666" i="1"/>
  <c r="U1626" i="1"/>
  <c r="U1570" i="1"/>
  <c r="U2146" i="1"/>
  <c r="U2098" i="1"/>
  <c r="U2042" i="1"/>
  <c r="U2002" i="1"/>
  <c r="U1954" i="1"/>
  <c r="U1906" i="1"/>
  <c r="U1858" i="1"/>
  <c r="U1818" i="1"/>
  <c r="U1778" i="1"/>
  <c r="U1738" i="1"/>
  <c r="U1706" i="1"/>
  <c r="U1690" i="1"/>
  <c r="U1674" i="1"/>
  <c r="U1658" i="1"/>
  <c r="U1642" i="1"/>
  <c r="U1634" i="1"/>
  <c r="U1618" i="1"/>
  <c r="U1610" i="1"/>
  <c r="U1602" i="1"/>
  <c r="U1562" i="1"/>
  <c r="U1538" i="1"/>
  <c r="U1498" i="1"/>
  <c r="U1458" i="1"/>
  <c r="U1426" i="1"/>
  <c r="U1394" i="1"/>
  <c r="U1354" i="1"/>
  <c r="U1314" i="1"/>
  <c r="U1274" i="1"/>
  <c r="U1234" i="1"/>
  <c r="U1194" i="1"/>
  <c r="U1154" i="1"/>
  <c r="U1106" i="1"/>
  <c r="U1050" i="1"/>
  <c r="U1002" i="1"/>
  <c r="U978" i="1"/>
  <c r="U930" i="1"/>
  <c r="U882" i="1"/>
  <c r="U826" i="1"/>
  <c r="U746" i="1"/>
  <c r="U3102" i="1"/>
  <c r="U3062" i="1"/>
  <c r="U4" i="1"/>
  <c r="U2161" i="1"/>
  <c r="U2145" i="1"/>
  <c r="U2129" i="1"/>
  <c r="U2113" i="1"/>
  <c r="U2097" i="1"/>
  <c r="U2081" i="1"/>
  <c r="U2065" i="1"/>
  <c r="U2049" i="1"/>
  <c r="U2033" i="1"/>
  <c r="U2017" i="1"/>
  <c r="U2001" i="1"/>
  <c r="U1985" i="1"/>
  <c r="U1969" i="1"/>
  <c r="U1945" i="1"/>
  <c r="U1929" i="1"/>
  <c r="U1913" i="1"/>
  <c r="U1897" i="1"/>
  <c r="U1881" i="1"/>
  <c r="U1865" i="1"/>
  <c r="U1849" i="1"/>
  <c r="U1833" i="1"/>
  <c r="U1817" i="1"/>
  <c r="U1809" i="1"/>
  <c r="U1793" i="1"/>
  <c r="U1777" i="1"/>
  <c r="U1761" i="1"/>
  <c r="U1745" i="1"/>
  <c r="U1729" i="1"/>
  <c r="U1713" i="1"/>
  <c r="U1697" i="1"/>
  <c r="U1681" i="1"/>
  <c r="U1665" i="1"/>
  <c r="U1649" i="1"/>
  <c r="U1633" i="1"/>
  <c r="U1617" i="1"/>
  <c r="U1601" i="1"/>
  <c r="U1577" i="1"/>
  <c r="U1561" i="1"/>
  <c r="U1545" i="1"/>
  <c r="U1529" i="1"/>
  <c r="U1513" i="1"/>
  <c r="U1497" i="1"/>
  <c r="U1481" i="1"/>
  <c r="U1465" i="1"/>
  <c r="U1449" i="1"/>
  <c r="U1433" i="1"/>
  <c r="U1417" i="1"/>
  <c r="U1401" i="1"/>
  <c r="U1385" i="1"/>
  <c r="U1369" i="1"/>
  <c r="U1353" i="1"/>
  <c r="U1337" i="1"/>
  <c r="U1321" i="1"/>
  <c r="U1305" i="1"/>
  <c r="U1289" i="1"/>
  <c r="U1273" i="1"/>
  <c r="U1257" i="1"/>
  <c r="U1241" i="1"/>
  <c r="U1225" i="1"/>
  <c r="U1209" i="1"/>
  <c r="U1193" i="1"/>
  <c r="U1177" i="1"/>
  <c r="U1161" i="1"/>
  <c r="U1145" i="1"/>
  <c r="U1129" i="1"/>
  <c r="U1113" i="1"/>
  <c r="U1097" i="1"/>
  <c r="U1081" i="1"/>
  <c r="U1065" i="1"/>
  <c r="U1049" i="1"/>
  <c r="U1033" i="1"/>
  <c r="U1017" i="1"/>
  <c r="U1001" i="1"/>
  <c r="U985" i="1"/>
  <c r="U969" i="1"/>
  <c r="U953" i="1"/>
  <c r="U937" i="1"/>
  <c r="U921" i="1"/>
  <c r="U905" i="1"/>
  <c r="U889" i="1"/>
  <c r="U873" i="1"/>
  <c r="U857" i="1"/>
  <c r="U841" i="1"/>
  <c r="U825" i="1"/>
  <c r="U809" i="1"/>
  <c r="U793" i="1"/>
  <c r="U777" i="1"/>
  <c r="U761" i="1"/>
  <c r="U745" i="1"/>
  <c r="U3109" i="1"/>
  <c r="U3093" i="1"/>
  <c r="U3077" i="1"/>
  <c r="U3061" i="1"/>
  <c r="U3045" i="1"/>
  <c r="U3277" i="1"/>
  <c r="U3261" i="1"/>
  <c r="U3245" i="1"/>
  <c r="U3229" i="1"/>
  <c r="U3213" i="1"/>
  <c r="U3205" i="1"/>
  <c r="U3189" i="1"/>
  <c r="U3173" i="1"/>
  <c r="U3157" i="1"/>
  <c r="U3141" i="1"/>
  <c r="U3125" i="1"/>
  <c r="U3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098" i="1"/>
  <c r="U1058" i="1"/>
  <c r="U1010" i="1"/>
  <c r="U970" i="1"/>
  <c r="U922" i="1"/>
  <c r="U874" i="1"/>
  <c r="U810" i="1"/>
  <c r="U770" i="1"/>
  <c r="U730" i="1"/>
  <c r="U3110" i="1"/>
  <c r="U3054" i="1"/>
  <c r="U2169" i="1"/>
  <c r="U2137" i="1"/>
  <c r="U2121" i="1"/>
  <c r="U2105" i="1"/>
  <c r="U2089" i="1"/>
  <c r="U2073" i="1"/>
  <c r="U2057" i="1"/>
  <c r="U2041" i="1"/>
  <c r="U2025" i="1"/>
  <c r="U2009" i="1"/>
  <c r="U1993" i="1"/>
  <c r="U1977" i="1"/>
  <c r="U1961" i="1"/>
  <c r="U1953" i="1"/>
  <c r="U1937" i="1"/>
  <c r="U1921" i="1"/>
  <c r="U1905" i="1"/>
  <c r="U1889" i="1"/>
  <c r="U1873" i="1"/>
  <c r="U1857" i="1"/>
  <c r="U1841" i="1"/>
  <c r="U1825" i="1"/>
  <c r="U1801" i="1"/>
  <c r="U1785" i="1"/>
  <c r="U1769" i="1"/>
  <c r="U1753" i="1"/>
  <c r="U1737" i="1"/>
  <c r="U1721" i="1"/>
  <c r="U1705" i="1"/>
  <c r="U1689" i="1"/>
  <c r="U1673" i="1"/>
  <c r="U1657" i="1"/>
  <c r="U1641" i="1"/>
  <c r="U1625" i="1"/>
  <c r="U1609" i="1"/>
  <c r="U1593" i="1"/>
  <c r="U1585" i="1"/>
  <c r="U1569" i="1"/>
  <c r="U1553" i="1"/>
  <c r="U1537" i="1"/>
  <c r="U1521" i="1"/>
  <c r="U1505" i="1"/>
  <c r="U1489" i="1"/>
  <c r="U1473" i="1"/>
  <c r="U1457" i="1"/>
  <c r="U1441" i="1"/>
  <c r="U1425" i="1"/>
  <c r="U1409" i="1"/>
  <c r="U1393" i="1"/>
  <c r="U1377" i="1"/>
  <c r="U1361" i="1"/>
  <c r="U1345" i="1"/>
  <c r="U1329" i="1"/>
  <c r="U1313" i="1"/>
  <c r="U1297" i="1"/>
  <c r="U1281" i="1"/>
  <c r="U1265" i="1"/>
  <c r="U1249" i="1"/>
  <c r="U1233" i="1"/>
  <c r="U1217" i="1"/>
  <c r="U1201" i="1"/>
  <c r="U1185" i="1"/>
  <c r="U1169" i="1"/>
  <c r="U1153" i="1"/>
  <c r="U1137" i="1"/>
  <c r="U1121" i="1"/>
  <c r="U1105" i="1"/>
  <c r="U1089" i="1"/>
  <c r="U1073" i="1"/>
  <c r="U1057" i="1"/>
  <c r="U1041" i="1"/>
  <c r="U1025" i="1"/>
  <c r="U1009" i="1"/>
  <c r="U993" i="1"/>
  <c r="U977" i="1"/>
  <c r="U961" i="1"/>
  <c r="U945" i="1"/>
  <c r="U929" i="1"/>
  <c r="U913" i="1"/>
  <c r="U897" i="1"/>
  <c r="U881" i="1"/>
  <c r="U865" i="1"/>
  <c r="U849" i="1"/>
  <c r="U833" i="1"/>
  <c r="U817" i="1"/>
  <c r="U801" i="1"/>
  <c r="U785" i="1"/>
  <c r="U769" i="1"/>
  <c r="U753" i="1"/>
  <c r="U737" i="1"/>
  <c r="U729" i="1"/>
  <c r="U3117" i="1"/>
  <c r="U3101" i="1"/>
  <c r="U3085" i="1"/>
  <c r="U3069" i="1"/>
  <c r="U3053" i="1"/>
  <c r="U3037" i="1"/>
  <c r="U3269" i="1"/>
  <c r="U3253" i="1"/>
  <c r="U3237" i="1"/>
  <c r="U3221" i="1"/>
  <c r="U3197" i="1"/>
  <c r="U3181" i="1"/>
  <c r="U3165" i="1"/>
  <c r="U3149" i="1"/>
  <c r="U3133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4" i="1"/>
  <c r="U1474" i="1"/>
  <c r="U1418" i="1"/>
  <c r="U1378" i="1"/>
  <c r="U1330" i="1"/>
  <c r="U1290" i="1"/>
  <c r="U1250" i="1"/>
  <c r="U1210" i="1"/>
  <c r="U1178" i="1"/>
  <c r="U1130" i="1"/>
  <c r="U1082" i="1"/>
  <c r="U1034" i="1"/>
  <c r="U986" i="1"/>
  <c r="U946" i="1"/>
  <c r="U890" i="1"/>
  <c r="U842" i="1"/>
  <c r="U802" i="1"/>
  <c r="U762" i="1"/>
  <c r="U3078" i="1"/>
  <c r="U3262" i="1"/>
  <c r="U3230" i="1"/>
  <c r="U3198" i="1"/>
  <c r="U3158" i="1"/>
  <c r="U3126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546" i="1"/>
  <c r="U1506" i="1"/>
  <c r="U1466" i="1"/>
  <c r="U1434" i="1"/>
  <c r="U1386" i="1"/>
  <c r="U1338" i="1"/>
  <c r="U1298" i="1"/>
  <c r="U1258" i="1"/>
  <c r="U1226" i="1"/>
  <c r="U1186" i="1"/>
  <c r="U1138" i="1"/>
  <c r="U1090" i="1"/>
  <c r="U1042" i="1"/>
  <c r="U994" i="1"/>
  <c r="U938" i="1"/>
  <c r="U898" i="1"/>
  <c r="U850" i="1"/>
  <c r="U794" i="1"/>
  <c r="U754" i="1"/>
  <c r="U3118" i="1"/>
  <c r="U3070" i="1"/>
  <c r="U3254" i="1"/>
  <c r="U3222" i="1"/>
  <c r="U3190" i="1"/>
  <c r="U3166" i="1"/>
  <c r="U3134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530" i="1"/>
  <c r="U1490" i="1"/>
  <c r="U1450" i="1"/>
  <c r="U1410" i="1"/>
  <c r="U1370" i="1"/>
  <c r="U1346" i="1"/>
  <c r="U1306" i="1"/>
  <c r="U1266" i="1"/>
  <c r="U1218" i="1"/>
  <c r="U1162" i="1"/>
  <c r="U1114" i="1"/>
  <c r="U1066" i="1"/>
  <c r="U1018" i="1"/>
  <c r="U962" i="1"/>
  <c r="U906" i="1"/>
  <c r="U858" i="1"/>
  <c r="U818" i="1"/>
  <c r="U778" i="1"/>
  <c r="U738" i="1"/>
  <c r="U3094" i="1"/>
  <c r="U3046" i="1"/>
  <c r="U3278" i="1"/>
  <c r="U3246" i="1"/>
  <c r="U3214" i="1"/>
  <c r="U3182" i="1"/>
  <c r="U3150" i="1"/>
  <c r="U2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522" i="1"/>
  <c r="U1482" i="1"/>
  <c r="U1442" i="1"/>
  <c r="U1402" i="1"/>
  <c r="U1362" i="1"/>
  <c r="U1322" i="1"/>
  <c r="U1282" i="1"/>
  <c r="U1242" i="1"/>
  <c r="U1202" i="1"/>
  <c r="U1170" i="1"/>
  <c r="U1122" i="1"/>
  <c r="U1074" i="1"/>
  <c r="U1026" i="1"/>
  <c r="U954" i="1"/>
  <c r="U914" i="1"/>
  <c r="U866" i="1"/>
  <c r="U834" i="1"/>
  <c r="U786" i="1"/>
  <c r="U3086" i="1"/>
  <c r="U3038" i="1"/>
  <c r="U3270" i="1"/>
  <c r="U3238" i="1"/>
  <c r="U3206" i="1"/>
  <c r="U3174" i="1"/>
  <c r="U3142" i="1"/>
  <c r="U6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3884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2392" i="1"/>
  <c r="U2384" i="1"/>
  <c r="U2376" i="1"/>
  <c r="U2368" i="1"/>
  <c r="U2360" i="1"/>
  <c r="U2352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2389" i="1"/>
  <c r="U2381" i="1"/>
  <c r="U2373" i="1"/>
  <c r="U2365" i="1"/>
  <c r="U2357" i="1"/>
  <c r="U2349" i="1"/>
  <c r="U3861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95" i="1"/>
  <c r="U87" i="1"/>
  <c r="U79" i="1"/>
  <c r="U71" i="1"/>
  <c r="U63" i="1"/>
  <c r="U55" i="1"/>
  <c r="U47" i="1"/>
  <c r="U39" i="1"/>
  <c r="U31" i="1"/>
  <c r="U23" i="1"/>
  <c r="U15" i="1"/>
  <c r="U7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2271" i="1"/>
  <c r="U2263" i="1"/>
  <c r="U2255" i="1"/>
  <c r="U2247" i="1"/>
  <c r="U2239" i="1"/>
  <c r="U2231" i="1"/>
  <c r="U2223" i="1"/>
  <c r="U2215" i="1"/>
  <c r="U2207" i="1"/>
  <c r="U2199" i="1"/>
  <c r="U2191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982" i="1"/>
  <c r="U3974" i="1"/>
  <c r="U3966" i="1"/>
  <c r="U3958" i="1"/>
  <c r="U3950" i="1"/>
  <c r="U3942" i="1"/>
  <c r="U3934" i="1"/>
  <c r="U3926" i="1"/>
  <c r="U3918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2" i="1"/>
  <c r="O1596" i="1" l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2" i="1"/>
</calcChain>
</file>

<file path=xl/sharedStrings.xml><?xml version="1.0" encoding="utf-8"?>
<sst xmlns="http://schemas.openxmlformats.org/spreadsheetml/2006/main" count="24880" uniqueCount="8406">
  <si>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</si>
  <si>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</si>
  <si>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</si>
  <si>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</si>
  <si>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</si>
  <si>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</si>
  <si>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</si>
  <si>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</si>
  <si>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</si>
  <si>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</si>
  <si>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</si>
  <si>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</si>
  <si>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</si>
  <si>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</si>
  <si>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</si>
  <si>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</si>
  <si>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</si>
  <si>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</si>
  <si>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</si>
  <si>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</si>
  <si>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</si>
  <si>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</si>
  <si>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</si>
  <si>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</si>
  <si>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</si>
  <si>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</si>
  <si>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</si>
  <si>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</si>
  <si>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</si>
  <si>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</si>
  <si>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</si>
  <si>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</si>
  <si>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</si>
  <si>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</si>
  <si>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</si>
  <si>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</si>
  <si>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</si>
  <si>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</si>
  <si>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</si>
  <si>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</si>
  <si>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</si>
  <si>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</si>
  <si>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</si>
  <si>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</si>
  <si>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</si>
  <si>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</si>
  <si>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</si>
  <si>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</si>
  <si>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</si>
  <si>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</si>
  <si>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</si>
  <si>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</si>
  <si>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</si>
  <si>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</si>
  <si>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</si>
  <si>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</si>
  <si>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</si>
  <si>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</si>
  <si>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</si>
  <si>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</si>
  <si>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</si>
  <si>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</si>
  <si>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</si>
  <si>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</si>
  <si>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</si>
  <si>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</si>
  <si>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</si>
  <si>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</si>
  <si>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</si>
  <si>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</si>
  <si>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</si>
  <si>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</si>
  <si>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</si>
  <si>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</si>
  <si>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</si>
  <si>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</si>
  <si>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</si>
  <si>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</si>
  <si>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</si>
  <si>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</si>
  <si>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</si>
  <si>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</si>
  <si>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</si>
  <si>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</si>
  <si>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</si>
  <si>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</si>
  <si>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</si>
  <si>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</si>
  <si>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</si>
  <si>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</si>
  <si>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</si>
  <si>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</si>
  <si>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</si>
  <si>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</si>
  <si>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</si>
  <si>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</si>
  <si>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</si>
  <si>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</si>
  <si>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</si>
  <si>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</si>
  <si>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</si>
  <si>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</si>
  <si>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</si>
  <si>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</si>
  <si>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</si>
  <si>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</si>
  <si>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</si>
  <si>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</si>
  <si>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</si>
  <si>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</si>
  <si>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</si>
  <si>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</si>
  <si>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</si>
  <si>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</si>
  <si>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</si>
  <si>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</si>
  <si>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</si>
  <si>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</si>
  <si>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</si>
  <si>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</si>
  <si>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</si>
  <si>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</si>
  <si>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</si>
  <si>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</si>
  <si>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</si>
  <si>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</si>
  <si>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</si>
  <si>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</si>
  <si>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</si>
  <si>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</si>
  <si>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</si>
  <si>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</si>
  <si>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</si>
  <si>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</si>
  <si>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</si>
  <si>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</si>
  <si>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</si>
  <si>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</si>
  <si>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</si>
  <si>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</si>
  <si>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</si>
  <si>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</si>
  <si>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</si>
  <si>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</si>
  <si>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</si>
  <si>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</si>
  <si>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</si>
  <si>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</si>
  <si>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</si>
  <si>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</si>
  <si>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</si>
  <si>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</si>
  <si>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</si>
  <si>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</si>
  <si>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</si>
  <si>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</si>
  <si>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</si>
  <si>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</si>
  <si>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</si>
  <si>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</si>
  <si>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</si>
  <si>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</si>
  <si>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</si>
  <si>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</si>
  <si>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</si>
  <si>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</si>
  <si>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</si>
  <si>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</si>
  <si>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</si>
  <si>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</si>
  <si>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</si>
  <si>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</si>
  <si>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</si>
  <si>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</si>
  <si>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</si>
  <si>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</si>
  <si>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</si>
  <si>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</si>
  <si>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</si>
  <si>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</si>
  <si>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</si>
  <si>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</si>
  <si>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</si>
  <si>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</si>
  <si>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</si>
  <si>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</si>
  <si>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</si>
  <si>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</si>
  <si>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</si>
  <si>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</si>
  <si>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</si>
  <si>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</si>
  <si>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</si>
  <si>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</si>
  <si>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</si>
  <si>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</si>
  <si>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</si>
  <si>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</si>
  <si>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</si>
  <si>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</si>
  <si>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</si>
  <si>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</si>
  <si>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</si>
  <si>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</si>
  <si>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</si>
  <si>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</si>
  <si>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</si>
  <si>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</si>
  <si>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</si>
  <si>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</si>
  <si>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</si>
  <si>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</si>
  <si>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</si>
  <si>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</si>
  <si>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</si>
  <si>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</si>
  <si>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</si>
  <si>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</si>
  <si>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</si>
  <si>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</si>
  <si>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</si>
  <si>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</si>
  <si>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</si>
  <si>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</si>
  <si>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</si>
  <si>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</si>
  <si>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</si>
  <si>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</si>
  <si>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</si>
  <si>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</si>
  <si>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</si>
  <si>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</si>
  <si>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</si>
  <si>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</si>
  <si>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</si>
  <si>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</si>
  <si>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</si>
  <si>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</si>
  <si>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</si>
  <si>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</si>
  <si>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</si>
  <si>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</si>
  <si>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</si>
  <si>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</si>
  <si>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</si>
  <si>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</si>
  <si>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</si>
  <si>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</si>
  <si>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</si>
  <si>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</si>
  <si>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</si>
  <si>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</si>
  <si>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</si>
  <si>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</si>
  <si>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</si>
  <si>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</si>
  <si>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</si>
  <si>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</si>
  <si>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</si>
  <si>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</si>
  <si>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</si>
  <si>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</si>
  <si>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</si>
  <si>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</si>
  <si>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</si>
  <si>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</si>
  <si>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</si>
  <si>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</si>
  <si>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</si>
  <si>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</si>
  <si>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</si>
  <si>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</si>
  <si>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</si>
  <si>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</si>
  <si>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</si>
  <si>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</si>
  <si>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</si>
  <si>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</si>
  <si>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</si>
  <si>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</si>
  <si>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</si>
  <si>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</si>
  <si>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</si>
  <si>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</si>
  <si>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</si>
  <si>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</si>
  <si>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</si>
  <si>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</si>
  <si>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</si>
  <si>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</si>
  <si>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</si>
  <si>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</si>
  <si>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</si>
  <si>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</si>
  <si>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</si>
  <si>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</si>
  <si>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</si>
  <si>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</si>
  <si>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</si>
  <si>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</si>
  <si>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</si>
  <si>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</si>
  <si>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</si>
  <si>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</si>
  <si>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</si>
  <si>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</si>
  <si>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</si>
  <si>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</si>
  <si>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</si>
  <si>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</si>
  <si>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</si>
  <si>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</si>
  <si>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</si>
  <si>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</si>
  <si>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</si>
  <si>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</si>
  <si>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</si>
  <si>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</si>
  <si>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</si>
  <si>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</si>
  <si>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</si>
  <si>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</si>
  <si>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</si>
  <si>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</si>
  <si>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</si>
  <si>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</si>
  <si>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</si>
  <si>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</si>
  <si>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</si>
  <si>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</si>
  <si>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</si>
  <si>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</si>
  <si>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</si>
  <si>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</si>
  <si>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</si>
  <si>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</si>
  <si>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</si>
  <si>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</si>
  <si>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</si>
  <si>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</si>
  <si>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</si>
  <si>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</si>
  <si>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</si>
  <si>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</si>
  <si>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</si>
  <si>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</si>
  <si>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</si>
  <si>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</si>
  <si>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</si>
  <si>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</si>
  <si>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</si>
  <si>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</si>
  <si>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</si>
  <si>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</si>
  <si>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</si>
  <si>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</si>
  <si>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</si>
  <si>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</si>
  <si>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</si>
  <si>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</si>
  <si>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</si>
  <si>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</si>
  <si>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</si>
  <si>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</si>
  <si>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</si>
  <si>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</si>
  <si>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</si>
  <si>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</si>
  <si>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</si>
  <si>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</si>
  <si>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</si>
  <si>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</si>
  <si>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</si>
  <si>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</si>
  <si>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</si>
  <si>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</si>
  <si>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</si>
  <si>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</si>
  <si>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</si>
  <si>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</si>
  <si>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</si>
  <si>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</si>
  <si>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</si>
  <si>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</si>
  <si>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</si>
  <si>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</si>
  <si>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</si>
  <si>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</si>
  <si>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</si>
  <si>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</si>
  <si>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</si>
  <si>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</si>
  <si>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</si>
  <si>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</si>
  <si>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</si>
  <si>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</si>
  <si>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</si>
  <si>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</si>
  <si>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</si>
  <si>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</si>
  <si>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</si>
  <si>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</si>
  <si>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</si>
  <si>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</si>
  <si>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</si>
  <si>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</si>
  <si>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</si>
  <si>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</si>
  <si>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</si>
  <si>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</si>
  <si>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</si>
  <si>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</si>
  <si>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</si>
  <si>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</si>
  <si>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</si>
  <si>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</si>
  <si>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</si>
  <si>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</si>
  <si>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</si>
  <si>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</si>
  <si>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</si>
  <si>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</si>
  <si>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</si>
  <si>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</si>
  <si>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</si>
  <si>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</si>
  <si>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</si>
  <si>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</si>
  <si>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</si>
  <si>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</si>
  <si>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</si>
  <si>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</si>
  <si>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</si>
  <si>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</si>
  <si>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</si>
  <si>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</si>
  <si>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</si>
  <si>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</si>
  <si>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</si>
  <si>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</si>
  <si>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</si>
  <si>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</si>
  <si>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</si>
  <si>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</si>
  <si>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</si>
  <si>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</si>
  <si>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</si>
  <si>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</si>
  <si>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</si>
  <si>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</si>
  <si>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</si>
  <si>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</si>
  <si>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</si>
  <si>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</si>
  <si>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</si>
  <si>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</si>
  <si>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</si>
  <si>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</si>
  <si>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</si>
  <si>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</si>
  <si>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</si>
  <si>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</si>
  <si>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</si>
  <si>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</si>
  <si>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</si>
  <si>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</si>
  <si>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</si>
  <si>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</si>
  <si>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</si>
  <si>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</si>
  <si>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</si>
  <si>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</si>
  <si>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</si>
  <si>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</si>
  <si>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</si>
  <si>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</si>
  <si>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</si>
  <si>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</si>
  <si>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</si>
  <si>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</si>
  <si>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</si>
  <si>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</si>
  <si>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</si>
  <si>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</si>
  <si>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</si>
  <si>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</si>
  <si>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</si>
  <si>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</si>
  <si>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</si>
  <si>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</si>
  <si>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</si>
  <si>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</si>
  <si>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</si>
  <si>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</si>
  <si>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</si>
  <si>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</si>
  <si>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</si>
  <si>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</si>
  <si>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</si>
  <si>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</si>
  <si>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</si>
  <si>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</si>
  <si>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</si>
  <si>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</si>
  <si>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</si>
  <si>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</si>
  <si>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</si>
  <si>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</si>
  <si>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</si>
  <si>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</si>
  <si>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</si>
  <si>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</si>
  <si>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</si>
  <si>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</si>
  <si>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</si>
  <si>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</si>
  <si>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</si>
  <si>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</si>
  <si>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</si>
  <si>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</si>
  <si>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</si>
  <si>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</si>
  <si>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</si>
  <si>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</si>
  <si>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</si>
  <si>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</si>
  <si>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</si>
  <si>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</si>
  <si>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</si>
  <si>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</si>
  <si>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</si>
  <si>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</si>
  <si>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</si>
  <si>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</si>
  <si>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</si>
  <si>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</si>
  <si>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</si>
  <si>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</si>
  <si>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</si>
  <si>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</si>
  <si>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</si>
  <si>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</si>
  <si>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</si>
  <si>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</si>
  <si>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</si>
  <si>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</si>
  <si>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</si>
  <si>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</si>
  <si>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</si>
  <si>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</si>
  <si>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</si>
  <si>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</si>
  <si>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</si>
  <si>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</si>
  <si>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</si>
  <si>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</si>
  <si>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</si>
  <si>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</si>
  <si>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</si>
  <si>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</si>
  <si>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</si>
  <si>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</si>
  <si>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</si>
  <si>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</si>
  <si>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</si>
  <si>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</si>
  <si>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</si>
  <si>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</si>
  <si>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</si>
  <si>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</si>
  <si>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</si>
  <si>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</si>
  <si>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</si>
  <si>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</si>
  <si>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</si>
  <si>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</si>
  <si>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</si>
  <si>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</si>
  <si>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</si>
  <si>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</si>
  <si>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</si>
  <si>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</si>
  <si>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</si>
  <si>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</si>
  <si>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</si>
  <si>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</si>
  <si>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</si>
  <si>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</si>
  <si>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</si>
  <si>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</si>
  <si>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</si>
  <si>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</si>
  <si>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</si>
  <si>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</si>
  <si>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</si>
  <si>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</si>
  <si>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</si>
  <si>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</si>
  <si>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</si>
  <si>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</si>
  <si>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</si>
  <si>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</si>
  <si>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</si>
  <si>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</si>
  <si>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</si>
  <si>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</si>
  <si>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</si>
  <si>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</si>
  <si>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</si>
  <si>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</si>
  <si>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</si>
  <si>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</si>
  <si>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</si>
  <si>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</si>
  <si>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</si>
  <si>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</si>
  <si>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</si>
  <si>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</si>
  <si>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</si>
  <si>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</si>
  <si>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</si>
  <si>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</si>
  <si>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</si>
  <si>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</si>
  <si>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</si>
  <si>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</si>
  <si>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</si>
  <si>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</si>
  <si>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</si>
  <si>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</si>
  <si>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</si>
  <si>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</si>
  <si>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</si>
  <si>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</si>
  <si>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</si>
  <si>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</si>
  <si>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</si>
  <si>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</si>
  <si>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</si>
  <si>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</si>
  <si>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</si>
  <si>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</si>
  <si>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</si>
  <si>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</si>
  <si>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</si>
  <si>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</si>
  <si>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</si>
  <si>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</si>
  <si>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</si>
  <si>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</si>
  <si>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</si>
  <si>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</si>
  <si>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</si>
  <si>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</si>
  <si>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</si>
  <si>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</si>
  <si>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</si>
  <si>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</si>
  <si>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</si>
  <si>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</si>
  <si>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</si>
  <si>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</si>
  <si>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</si>
  <si>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</si>
  <si>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</si>
  <si>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</si>
  <si>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</si>
  <si>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</si>
  <si>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</si>
  <si>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</si>
  <si>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</si>
  <si>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</si>
  <si>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</si>
  <si>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</si>
  <si>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</si>
  <si>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</si>
  <si>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</si>
  <si>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</si>
  <si>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</si>
  <si>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</si>
  <si>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</si>
  <si>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</si>
  <si>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</si>
  <si>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</si>
  <si>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</si>
  <si>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</si>
  <si>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</si>
  <si>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</si>
  <si>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</si>
  <si>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</si>
  <si>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</si>
  <si>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</si>
  <si>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</si>
  <si>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</si>
  <si>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</si>
  <si>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</si>
  <si>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</si>
  <si>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</si>
  <si>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</si>
  <si>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</si>
  <si>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</si>
  <si>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</si>
  <si>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</si>
  <si>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</si>
  <si>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</si>
  <si>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</si>
  <si>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</si>
  <si>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</si>
  <si>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</si>
  <si>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</si>
  <si>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</si>
  <si>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</si>
  <si>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</si>
  <si>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</si>
  <si>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</si>
  <si>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</si>
  <si>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</si>
  <si>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</si>
  <si>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</si>
  <si>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</si>
  <si>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</si>
  <si>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</si>
  <si>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</si>
  <si>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</si>
  <si>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</si>
  <si>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</si>
  <si>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</si>
  <si>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</si>
  <si>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</si>
  <si>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</si>
  <si>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</si>
  <si>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</si>
  <si>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</si>
  <si>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</si>
  <si>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</si>
  <si>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</si>
  <si>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</si>
  <si>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</si>
  <si>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</si>
  <si>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</si>
  <si>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</si>
  <si>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</si>
  <si>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</si>
  <si>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</si>
  <si>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</si>
  <si>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</si>
  <si>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</si>
  <si>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</si>
  <si>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</si>
  <si>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</si>
  <si>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</si>
  <si>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</si>
  <si>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</si>
  <si>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</si>
  <si>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</si>
  <si>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</si>
  <si>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</si>
  <si>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</si>
  <si>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</si>
  <si>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</si>
  <si>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</si>
  <si>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</si>
  <si>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</si>
  <si>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</si>
  <si>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</si>
  <si>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</si>
  <si>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</si>
  <si>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</si>
  <si>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</si>
  <si>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</si>
  <si>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</si>
  <si>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</si>
  <si>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</si>
  <si>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</si>
  <si>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</si>
  <si>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</si>
  <si>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</si>
  <si>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</si>
  <si>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</si>
  <si>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</si>
  <si>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</si>
  <si>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</si>
  <si>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</si>
  <si>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</si>
  <si>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</si>
  <si>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</si>
  <si>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</si>
  <si>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</si>
  <si>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</si>
  <si>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</si>
  <si>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</si>
  <si>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</si>
  <si>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</si>
  <si>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</si>
  <si>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</si>
  <si>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</si>
  <si>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</si>
  <si>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</si>
  <si>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</si>
  <si>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</si>
  <si>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</si>
  <si>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</si>
  <si>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</si>
  <si>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</si>
  <si>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</si>
  <si>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</si>
  <si>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</si>
  <si>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</si>
  <si>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</si>
  <si>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</si>
  <si>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</si>
  <si>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</si>
  <si>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</si>
  <si>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</si>
  <si>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</si>
  <si>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</si>
  <si>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</si>
  <si>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</si>
  <si>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</si>
  <si>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</si>
  <si>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</si>
  <si>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</si>
  <si>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</si>
  <si>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</si>
  <si>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</si>
  <si>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</si>
  <si>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</si>
  <si>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</si>
  <si>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</si>
  <si>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</si>
  <si>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</si>
  <si>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</si>
  <si>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</si>
  <si>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</si>
  <si>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</si>
  <si>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</si>
  <si>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</si>
  <si>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</si>
  <si>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</si>
  <si>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</si>
  <si>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</si>
  <si>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</si>
  <si>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</si>
  <si>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</si>
  <si>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</si>
  <si>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</si>
  <si>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</si>
  <si>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</si>
  <si>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</si>
  <si>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</si>
  <si>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</si>
  <si>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</si>
  <si>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</si>
  <si>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</si>
  <si>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</si>
  <si>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</si>
  <si>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</si>
  <si>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</si>
  <si>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</si>
  <si>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</si>
  <si>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</si>
  <si>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</si>
  <si>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</si>
  <si>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</si>
  <si>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</si>
  <si>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</si>
  <si>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</si>
  <si>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</si>
  <si>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</si>
  <si>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</si>
  <si>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</si>
  <si>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</si>
  <si>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</si>
  <si>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</si>
  <si>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</si>
  <si>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</si>
  <si>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</si>
  <si>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</si>
  <si>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</si>
  <si>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</si>
  <si>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</si>
  <si>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</si>
  <si>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</si>
  <si>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</si>
  <si>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</si>
  <si>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</si>
  <si>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</si>
  <si>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</si>
  <si>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</si>
  <si>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</si>
  <si>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</si>
  <si>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</si>
  <si>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</si>
  <si>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</si>
  <si>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</si>
  <si>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</si>
  <si>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</si>
  <si>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</si>
  <si>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</si>
  <si>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</si>
  <si>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</si>
  <si>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</si>
  <si>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</si>
  <si>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</si>
  <si>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</si>
  <si>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</si>
  <si>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</si>
  <si>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</si>
  <si>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</si>
  <si>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</si>
  <si>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</si>
  <si>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</si>
  <si>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</si>
  <si>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</si>
  <si>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</si>
  <si>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</si>
  <si>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</si>
  <si>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</si>
  <si>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</si>
  <si>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</si>
  <si>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</si>
  <si>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</si>
  <si>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</si>
  <si>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</si>
  <si>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</si>
  <si>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</si>
  <si>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</si>
  <si>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</si>
  <si>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</si>
  <si>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</si>
  <si>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</si>
  <si>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</si>
  <si>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</si>
  <si>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</si>
  <si>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</si>
  <si>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</si>
  <si>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</si>
  <si>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</si>
  <si>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</si>
  <si>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</si>
  <si>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</si>
  <si>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</si>
  <si>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</si>
  <si>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</si>
  <si>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</si>
  <si>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</si>
  <si>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</si>
  <si>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</si>
  <si>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</si>
  <si>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</si>
  <si>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</si>
  <si>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</si>
  <si>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</si>
  <si>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</si>
  <si>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</si>
  <si>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</si>
  <si>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</si>
  <si>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</si>
  <si>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</si>
  <si>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</si>
  <si>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</si>
  <si>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</si>
  <si>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</si>
  <si>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</si>
  <si>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</si>
  <si>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</si>
  <si>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</si>
  <si>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</si>
  <si>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</si>
  <si>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</si>
  <si>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</si>
  <si>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</si>
  <si>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</si>
  <si>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</si>
  <si>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</si>
  <si>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</si>
  <si>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</si>
  <si>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</si>
  <si>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</si>
  <si>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</si>
  <si>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</si>
  <si>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</si>
  <si>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</si>
  <si>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</si>
  <si>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</si>
  <si>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</si>
  <si>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</si>
  <si>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</si>
  <si>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</si>
  <si>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</si>
  <si>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</si>
  <si>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</si>
  <si>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</si>
  <si>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</si>
  <si>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</si>
  <si>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</si>
  <si>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</si>
  <si>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</si>
  <si>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</si>
  <si>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</si>
  <si>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</si>
  <si>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</si>
  <si>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</si>
  <si>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</si>
  <si>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</si>
  <si>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</si>
  <si>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</si>
  <si>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</si>
  <si>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</si>
  <si>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</si>
  <si>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</si>
  <si>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</si>
  <si>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</si>
  <si>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</si>
  <si>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</si>
  <si>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</si>
  <si>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</si>
  <si>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</si>
  <si>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</si>
  <si>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</si>
  <si>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</si>
  <si>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</si>
  <si>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</si>
  <si>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</si>
  <si>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</si>
  <si>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</si>
  <si>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</si>
  <si>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</si>
  <si>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</si>
  <si>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</si>
  <si>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</si>
  <si>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</si>
  <si>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</si>
  <si>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</si>
  <si>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</si>
  <si>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</si>
  <si>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</si>
  <si>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</si>
  <si>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</si>
  <si>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</si>
  <si>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</si>
  <si>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</si>
  <si>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</si>
  <si>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</si>
  <si>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</si>
  <si>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</si>
  <si>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</si>
  <si>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</si>
  <si>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</si>
  <si>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</si>
  <si>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</si>
  <si>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</si>
  <si>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</si>
  <si>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</si>
  <si>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</si>
  <si>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</si>
  <si>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</si>
  <si>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</si>
  <si>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</si>
  <si>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</si>
  <si>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</si>
  <si>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</si>
  <si>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</si>
  <si>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</si>
  <si>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</si>
  <si>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</si>
  <si>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</si>
  <si>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</si>
  <si>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</si>
  <si>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</si>
  <si>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</si>
  <si>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</si>
  <si>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</si>
  <si>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</si>
  <si>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</si>
  <si>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</si>
  <si>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</si>
  <si>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</si>
  <si>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</si>
  <si>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</si>
  <si>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</si>
  <si>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</si>
  <si>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</si>
  <si>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</si>
  <si>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</si>
  <si>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</si>
  <si>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</si>
  <si>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</si>
  <si>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</si>
  <si>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</si>
  <si>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</si>
  <si>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</si>
  <si>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</si>
  <si>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</si>
  <si>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</si>
  <si>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</si>
  <si>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</si>
  <si>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</si>
  <si>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</si>
  <si>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</si>
  <si>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</si>
  <si>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</si>
  <si>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</si>
  <si>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</si>
  <si>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</si>
  <si>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</si>
  <si>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</si>
  <si>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</si>
  <si>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</si>
  <si>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</si>
  <si>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</si>
  <si>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</si>
  <si>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</si>
  <si>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</si>
  <si>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</si>
  <si>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</si>
  <si>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</si>
  <si>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</si>
  <si>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</si>
  <si>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</si>
  <si>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</si>
  <si>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</si>
  <si>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</si>
  <si>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</si>
  <si>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</si>
  <si>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</si>
  <si>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</si>
  <si>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</si>
  <si>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</si>
  <si>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</si>
  <si>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</si>
  <si>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</si>
  <si>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</si>
  <si>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</si>
  <si>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</si>
  <si>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</si>
  <si>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</si>
  <si>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</si>
  <si>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</si>
  <si>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</si>
  <si>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</si>
  <si>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</si>
  <si>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</si>
  <si>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</si>
  <si>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</si>
  <si>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</si>
  <si>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</si>
  <si>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</si>
  <si>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</si>
  <si>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</si>
  <si>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</si>
  <si>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</si>
  <si>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</si>
  <si>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</si>
  <si>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</si>
  <si>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</si>
  <si>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</si>
  <si>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</si>
  <si>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</si>
  <si>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</si>
  <si>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</si>
  <si>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</si>
  <si>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</si>
  <si>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</si>
  <si>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</si>
  <si>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</si>
  <si>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</si>
  <si>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</si>
  <si>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</si>
  <si>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</si>
  <si>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</si>
  <si>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</si>
  <si>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</si>
  <si>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</si>
  <si>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</si>
  <si>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</si>
  <si>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</si>
  <si>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</si>
  <si>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</si>
  <si>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</si>
  <si>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</si>
  <si>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</si>
  <si>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</si>
  <si>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</si>
  <si>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</si>
  <si>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</si>
  <si>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</si>
  <si>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</si>
  <si>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</si>
  <si>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</si>
  <si>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</si>
  <si>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</si>
  <si>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</si>
  <si>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</si>
  <si>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</si>
  <si>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</si>
  <si>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</si>
  <si>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</si>
  <si>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</si>
  <si>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</si>
  <si>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</si>
  <si>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</si>
  <si>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</si>
  <si>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</si>
  <si>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</si>
  <si>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</si>
  <si>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</si>
  <si>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</si>
  <si>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</si>
  <si>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</si>
  <si>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</si>
  <si>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</si>
  <si>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</si>
  <si>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</si>
  <si>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</si>
  <si>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</si>
  <si>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</si>
  <si>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</si>
  <si>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</si>
  <si>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</si>
  <si>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</si>
  <si>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</si>
  <si>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</si>
  <si>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</si>
  <si>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</si>
  <si>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</si>
  <si>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</si>
  <si>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</si>
  <si>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</si>
  <si>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</si>
  <si>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</si>
  <si>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</si>
  <si>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</si>
  <si>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</si>
  <si>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</si>
  <si>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</si>
  <si>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</si>
  <si>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</si>
  <si>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</si>
  <si>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</si>
  <si>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</si>
  <si>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</si>
  <si>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</si>
  <si>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</si>
  <si>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</si>
  <si>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</si>
  <si>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</si>
  <si>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</si>
  <si>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</si>
  <si>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</si>
  <si>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</si>
  <si>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</si>
  <si>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</si>
  <si>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</si>
  <si>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</si>
  <si>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</si>
  <si>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</si>
  <si>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</si>
  <si>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</si>
  <si>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</si>
  <si>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</si>
  <si>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</si>
  <si>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</si>
  <si>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</si>
  <si>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</si>
  <si>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</si>
  <si>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</si>
  <si>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</si>
  <si>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</si>
  <si>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</si>
  <si>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</si>
  <si>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</si>
  <si>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</si>
  <si>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</si>
  <si>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</si>
  <si>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</si>
  <si>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</si>
  <si>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</si>
  <si>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</si>
  <si>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</si>
  <si>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</si>
  <si>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</si>
  <si>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</si>
  <si>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</si>
  <si>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</si>
  <si>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</si>
  <si>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</si>
  <si>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</si>
  <si>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</si>
  <si>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</si>
  <si>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</si>
  <si>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</si>
  <si>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</si>
  <si>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</si>
  <si>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</si>
  <si>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</si>
  <si>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</si>
  <si>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</si>
  <si>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</si>
  <si>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</si>
  <si>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</si>
  <si>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</si>
  <si>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</si>
  <si>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</si>
  <si>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</si>
  <si>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</si>
  <si>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</si>
  <si>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</si>
  <si>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</si>
  <si>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</si>
  <si>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</si>
  <si>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</si>
  <si>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</si>
  <si>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</si>
  <si>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</si>
  <si>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</si>
  <si>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</si>
  <si>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</si>
  <si>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</si>
  <si>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</si>
  <si>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</si>
  <si>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</si>
  <si>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</si>
  <si>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</si>
  <si>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</si>
  <si>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</si>
  <si>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</si>
  <si>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</si>
  <si>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</si>
  <si>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</si>
  <si>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</si>
  <si>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</si>
  <si>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</si>
  <si>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</si>
  <si>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</si>
  <si>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</si>
  <si>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</si>
  <si>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</si>
  <si>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</si>
  <si>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</si>
  <si>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</si>
  <si>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</si>
  <si>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</si>
  <si>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</si>
  <si>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</si>
  <si>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</si>
  <si>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</si>
  <si>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</si>
  <si>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</si>
  <si>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</si>
  <si>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</si>
  <si>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</si>
  <si>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</si>
  <si>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</si>
  <si>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</si>
  <si>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</si>
  <si>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</si>
  <si>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</si>
  <si>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</si>
  <si>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</si>
  <si>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</si>
  <si>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</si>
  <si>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</si>
  <si>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</si>
  <si>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</si>
  <si>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</si>
  <si>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</si>
  <si>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</si>
  <si>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</si>
  <si>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</si>
  <si>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</si>
  <si>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</si>
  <si>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</si>
  <si>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</si>
  <si>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</si>
  <si>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</si>
  <si>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</si>
  <si>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</si>
  <si>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</si>
  <si>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</si>
  <si>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</si>
  <si>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</si>
  <si>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</si>
  <si>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</si>
  <si>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</si>
  <si>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</si>
  <si>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</si>
  <si>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</si>
  <si>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</si>
  <si>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</si>
  <si>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</si>
  <si>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</si>
  <si>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</si>
  <si>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</si>
  <si>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</si>
  <si>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</si>
  <si>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</si>
  <si>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</si>
  <si>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</si>
  <si>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</si>
  <si>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</si>
  <si>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</si>
  <si>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</si>
  <si>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</si>
  <si>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</si>
  <si>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</si>
  <si>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</si>
  <si>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</si>
  <si>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</si>
  <si>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</si>
  <si>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</si>
  <si>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</si>
  <si>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</si>
  <si>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</si>
  <si>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</si>
  <si>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</si>
  <si>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</si>
  <si>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</si>
  <si>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</si>
  <si>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</si>
  <si>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</si>
  <si>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</si>
  <si>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</si>
  <si>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</si>
  <si>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</si>
  <si>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</si>
  <si>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</si>
  <si>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</si>
  <si>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</si>
  <si>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</si>
  <si>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</si>
  <si>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</si>
  <si>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</si>
  <si>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</si>
  <si>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</si>
  <si>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</si>
  <si>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</si>
  <si>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</si>
  <si>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</si>
  <si>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</si>
  <si>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</si>
  <si>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</si>
  <si>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</si>
  <si>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</si>
  <si>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</si>
  <si>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</si>
  <si>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</si>
  <si>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</si>
  <si>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</si>
  <si>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</si>
  <si>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</si>
  <si>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</si>
  <si>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</si>
  <si>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</si>
  <si>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</si>
  <si>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</si>
  <si>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</si>
  <si>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</si>
  <si>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</si>
  <si>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</si>
  <si>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</si>
  <si>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</si>
  <si>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</si>
  <si>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</si>
  <si>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</si>
  <si>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</si>
  <si>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</si>
  <si>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</si>
  <si>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</si>
  <si>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</si>
  <si>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</si>
  <si>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</si>
  <si>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</si>
  <si>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</si>
  <si>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</si>
  <si>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</si>
  <si>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</si>
  <si>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</si>
  <si>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</si>
  <si>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</si>
  <si>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</si>
  <si>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</si>
  <si>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</si>
  <si>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</si>
  <si>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</si>
  <si>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</si>
  <si>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</si>
  <si>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</si>
  <si>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</si>
  <si>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</si>
  <si>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</si>
  <si>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</si>
  <si>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</si>
  <si>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</si>
  <si>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</si>
  <si>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</si>
  <si>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</si>
  <si>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</si>
  <si>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</si>
  <si>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</si>
  <si>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</si>
  <si>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</si>
  <si>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</si>
  <si>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</si>
  <si>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</si>
  <si>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</si>
  <si>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</si>
  <si>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</si>
  <si>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</si>
  <si>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</si>
  <si>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</si>
  <si>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</si>
  <si>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</si>
  <si>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</si>
  <si>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</si>
  <si>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</si>
  <si>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</si>
  <si>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</si>
  <si>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</si>
  <si>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</si>
  <si>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</si>
  <si>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</si>
  <si>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</si>
  <si>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</si>
  <si>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</si>
  <si>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</si>
  <si>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</si>
  <si>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</si>
  <si>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</si>
  <si>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</si>
  <si>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</si>
  <si>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</si>
  <si>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</si>
  <si>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</si>
  <si>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</si>
  <si>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</si>
  <si>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</si>
  <si>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</si>
  <si>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</si>
  <si>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</si>
  <si>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</si>
  <si>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</si>
  <si>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</si>
  <si>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</si>
  <si>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</si>
  <si>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</si>
  <si>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</si>
  <si>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</si>
  <si>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</si>
  <si>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</si>
  <si>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</si>
  <si>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</si>
  <si>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</si>
  <si>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</si>
  <si>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</si>
  <si>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</si>
  <si>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</si>
  <si>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</si>
  <si>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</si>
  <si>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</si>
  <si>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</si>
  <si>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</si>
  <si>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</si>
  <si>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</si>
  <si>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</si>
  <si>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</si>
  <si>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</si>
  <si>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</si>
  <si>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</si>
  <si>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</si>
  <si>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</si>
  <si>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</si>
  <si>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</si>
  <si>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</si>
  <si>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</si>
  <si>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</si>
  <si>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</si>
  <si>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</si>
  <si>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</si>
  <si>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</si>
  <si>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</si>
  <si>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</si>
  <si>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</si>
  <si>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</si>
  <si>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</si>
  <si>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</si>
  <si>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</si>
  <si>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</si>
  <si>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</si>
  <si>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</si>
  <si>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</si>
  <si>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</si>
  <si>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</si>
  <si>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</si>
  <si>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</si>
  <si>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</si>
  <si>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</si>
  <si>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</si>
  <si>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</si>
  <si>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</si>
  <si>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</si>
  <si>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</si>
  <si>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</si>
  <si>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</si>
  <si>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</si>
  <si>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</si>
  <si>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</si>
  <si>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</si>
  <si>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</si>
  <si>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</si>
  <si>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</si>
  <si>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</si>
  <si>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</si>
  <si>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</si>
  <si>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</si>
  <si>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</si>
  <si>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</si>
  <si>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</si>
  <si>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</si>
  <si>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</si>
  <si>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</si>
  <si>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</si>
  <si>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</si>
  <si>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</si>
  <si>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</si>
  <si>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</si>
  <si>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</si>
  <si>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</si>
  <si>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</si>
  <si>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</si>
  <si>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</si>
  <si>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</si>
  <si>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</si>
  <si>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</si>
  <si>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</si>
  <si>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</si>
  <si>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</si>
  <si>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</si>
  <si>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</si>
  <si>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</si>
  <si>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</si>
  <si>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</si>
  <si>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</si>
  <si>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</si>
  <si>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</si>
  <si>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</si>
  <si>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</si>
  <si>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</si>
  <si>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</si>
  <si>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</si>
  <si>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</si>
  <si>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</si>
  <si>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</si>
  <si>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</si>
  <si>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</si>
  <si>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</si>
  <si>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</si>
  <si>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</si>
  <si>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</si>
  <si>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</si>
  <si>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</si>
  <si>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</si>
  <si>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</si>
  <si>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</si>
  <si>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</si>
  <si>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</si>
  <si>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</si>
  <si>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</si>
  <si>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</si>
  <si>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</si>
  <si>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</si>
  <si>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</si>
  <si>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</si>
  <si>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</si>
  <si>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</si>
  <si>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</si>
  <si>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</si>
  <si>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</si>
  <si>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</si>
  <si>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</si>
  <si>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</si>
  <si>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</si>
  <si>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</si>
  <si>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</si>
  <si>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</si>
  <si>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</si>
  <si>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</si>
  <si>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</si>
  <si>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</si>
  <si>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</si>
  <si>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</si>
  <si>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</si>
  <si>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</si>
  <si>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</si>
  <si>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</si>
  <si>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</si>
  <si>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</si>
  <si>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</si>
  <si>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</si>
  <si>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</si>
  <si>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</si>
  <si>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</si>
  <si>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</si>
  <si>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</si>
  <si>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</si>
  <si>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</si>
  <si>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</si>
  <si>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</si>
  <si>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</si>
  <si>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</si>
  <si>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</si>
  <si>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</si>
  <si>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</si>
  <si>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</si>
  <si>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</si>
  <si>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</si>
  <si>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</si>
  <si>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</si>
  <si>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</si>
  <si>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</si>
  <si>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</si>
  <si>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</si>
  <si>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</si>
  <si>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</si>
  <si>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</si>
  <si>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</si>
  <si>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</si>
  <si>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</si>
  <si>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</si>
  <si>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</si>
  <si>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</si>
  <si>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</si>
  <si>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</si>
  <si>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</si>
  <si>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</si>
  <si>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</si>
  <si>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</si>
  <si>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</si>
  <si>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</si>
  <si>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</si>
  <si>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</si>
  <si>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</si>
  <si>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</si>
  <si>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</si>
  <si>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</si>
  <si>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</si>
  <si>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</si>
  <si>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</si>
  <si>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</si>
  <si>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</si>
  <si>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</si>
  <si>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</si>
  <si>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</si>
  <si>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</si>
  <si>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</si>
  <si>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</si>
  <si>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</si>
  <si>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</si>
  <si>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</si>
  <si>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</si>
  <si>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</si>
  <si>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</si>
  <si>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</si>
  <si>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</si>
  <si>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</si>
  <si>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</si>
  <si>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</si>
  <si>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</si>
  <si>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</si>
  <si>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</si>
  <si>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</si>
  <si>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</si>
  <si>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</si>
  <si>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</si>
  <si>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</si>
  <si>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</si>
  <si>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</si>
  <si>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</si>
  <si>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</si>
  <si>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</si>
  <si>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</si>
  <si>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</si>
  <si>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</si>
  <si>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</si>
  <si>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</si>
  <si>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</si>
  <si>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</si>
  <si>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</si>
  <si>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</si>
  <si>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</si>
  <si>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</si>
  <si>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</si>
  <si>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</si>
  <si>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</si>
  <si>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</si>
  <si>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</si>
  <si>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</si>
  <si>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</si>
  <si>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</si>
  <si>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</si>
  <si>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</si>
  <si>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</si>
  <si>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</si>
  <si>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</si>
  <si>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</si>
  <si>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</si>
  <si>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</si>
  <si>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</si>
  <si>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</si>
  <si>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</si>
  <si>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</si>
  <si>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</si>
  <si>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</si>
  <si>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</si>
  <si>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</si>
  <si>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</si>
  <si>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</si>
  <si>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</si>
  <si>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</si>
  <si>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</si>
  <si>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</si>
  <si>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</si>
  <si>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</si>
  <si>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</si>
  <si>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</si>
  <si>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</si>
  <si>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</si>
  <si>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</si>
  <si>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</si>
  <si>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</si>
  <si>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</si>
  <si>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</si>
  <si>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</si>
  <si>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</si>
  <si>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</si>
  <si>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</si>
  <si>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</si>
  <si>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</si>
  <si>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</si>
  <si>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</si>
  <si>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</si>
  <si>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</si>
  <si>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</si>
  <si>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</si>
  <si>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</si>
  <si>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</si>
  <si>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</si>
  <si>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</si>
  <si>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</si>
  <si>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</si>
  <si>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</si>
  <si>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</si>
  <si>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</si>
  <si>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</si>
  <si>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</si>
  <si>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</si>
  <si>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</si>
  <si>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</si>
  <si>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</si>
  <si>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</si>
  <si>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</si>
  <si>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</si>
  <si>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</si>
  <si>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</si>
  <si>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</si>
  <si>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</si>
  <si>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</si>
  <si>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</si>
  <si>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</si>
  <si>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</si>
  <si>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</si>
  <si>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</si>
  <si>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</si>
  <si>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</si>
  <si>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</si>
  <si>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</si>
  <si>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</si>
  <si>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</si>
  <si>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</si>
  <si>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</si>
  <si>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</si>
  <si>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</si>
  <si>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</si>
  <si>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</si>
  <si>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</si>
  <si>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</si>
  <si>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</si>
  <si>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</si>
  <si>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</si>
  <si>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</si>
  <si>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</si>
  <si>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</si>
  <si>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</si>
  <si>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</si>
  <si>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</si>
  <si>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</si>
  <si>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</si>
  <si>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</si>
  <si>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</si>
  <si>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</si>
  <si>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</si>
  <si>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</si>
  <si>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</si>
  <si>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</si>
  <si>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</si>
  <si>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</si>
  <si>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</si>
  <si>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</si>
  <si>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</si>
  <si>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</si>
  <si>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</si>
  <si>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</si>
  <si>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</si>
  <si>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</si>
  <si>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</si>
  <si>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</si>
  <si>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</si>
  <si>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</si>
  <si>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</si>
  <si>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</si>
  <si>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</si>
  <si>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</si>
  <si>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</si>
  <si>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</si>
  <si>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</si>
  <si>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</si>
  <si>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</si>
  <si>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</si>
  <si>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</si>
  <si>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</si>
  <si>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</si>
  <si>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</si>
  <si>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</si>
  <si>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</si>
  <si>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</si>
  <si>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</si>
  <si>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</si>
  <si>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</si>
  <si>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</si>
  <si>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</si>
  <si>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</si>
  <si>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</si>
  <si>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</si>
  <si>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</si>
  <si>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</si>
  <si>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</si>
  <si>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</si>
  <si>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</si>
  <si>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</si>
  <si>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</si>
  <si>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</si>
  <si>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</si>
  <si>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</si>
  <si>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</si>
  <si>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</si>
  <si>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</si>
  <si>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</si>
  <si>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</si>
  <si>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</si>
  <si>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</si>
  <si>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</si>
  <si>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</si>
  <si>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</si>
  <si>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</si>
  <si>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</si>
  <si>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</si>
  <si>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</si>
  <si>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</si>
  <si>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</si>
  <si>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</si>
  <si>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</si>
  <si>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</si>
  <si>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</si>
  <si>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</si>
  <si>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</si>
  <si>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</si>
  <si>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</si>
  <si>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</si>
  <si>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</si>
  <si>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</si>
  <si>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</si>
  <si>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</si>
  <si>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</si>
  <si>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</si>
  <si>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</si>
  <si>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</si>
  <si>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</si>
  <si>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</si>
  <si>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</si>
  <si>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</si>
  <si>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</si>
  <si>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</si>
  <si>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</si>
  <si>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</si>
  <si>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</si>
  <si>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</si>
  <si>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</si>
  <si>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</si>
  <si>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</si>
  <si>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</si>
  <si>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</si>
  <si>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</si>
  <si>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</si>
  <si>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</si>
  <si>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</si>
  <si>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</si>
  <si>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</si>
  <si>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</si>
  <si>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</si>
  <si>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</si>
  <si>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</si>
  <si>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</si>
  <si>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</si>
  <si>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</si>
  <si>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</si>
  <si>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</si>
  <si>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</si>
  <si>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</si>
  <si>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</si>
  <si>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</si>
  <si>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</si>
  <si>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</si>
  <si>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</si>
  <si>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</si>
  <si>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</si>
  <si>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</si>
  <si>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</si>
  <si>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</si>
  <si>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</si>
  <si>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</si>
  <si>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</si>
  <si>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</si>
  <si>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</si>
  <si>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</si>
  <si>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</si>
  <si>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</si>
  <si>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</si>
  <si>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</si>
  <si>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</si>
  <si>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</si>
  <si>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</si>
  <si>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</si>
  <si>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</si>
  <si>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</si>
  <si>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</si>
  <si>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</si>
  <si>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</si>
  <si>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</si>
  <si>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</si>
  <si>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</si>
  <si>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</si>
  <si>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</si>
  <si>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</si>
  <si>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</si>
  <si>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</si>
  <si>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</si>
  <si>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</si>
  <si>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</si>
  <si>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</si>
  <si>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</si>
  <si>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</si>
  <si>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</si>
  <si>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</si>
  <si>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</si>
  <si>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</si>
  <si>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</si>
  <si>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</si>
  <si>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</si>
  <si>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</si>
  <si>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</si>
  <si>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</si>
  <si>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</si>
  <si>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</si>
  <si>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</si>
  <si>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</si>
  <si>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</si>
  <si>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</si>
  <si>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</si>
  <si>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</si>
  <si>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</si>
  <si>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</si>
  <si>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</si>
  <si>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</si>
  <si>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</si>
  <si>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</si>
  <si>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</si>
  <si>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</si>
  <si>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</si>
  <si>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</si>
  <si>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</si>
  <si>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</si>
  <si>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</si>
  <si>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</si>
  <si>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</si>
  <si>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</si>
  <si>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</si>
  <si>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</si>
  <si>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</si>
  <si>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</si>
  <si>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</si>
  <si>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</si>
  <si>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</si>
  <si>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</si>
  <si>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</si>
  <si>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</si>
  <si>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</si>
  <si>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</si>
  <si>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</si>
  <si>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</si>
  <si>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</si>
  <si>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</si>
  <si>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</si>
  <si>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</si>
  <si>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</si>
  <si>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</si>
  <si>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</si>
  <si>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</si>
  <si>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</si>
  <si>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</si>
  <si>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</si>
  <si>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</si>
  <si>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</si>
  <si>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</si>
  <si>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</si>
  <si>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</si>
  <si>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</si>
  <si>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</si>
  <si>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</si>
  <si>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</si>
  <si>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</si>
  <si>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</si>
  <si>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</si>
  <si>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</si>
  <si>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</si>
  <si>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</si>
  <si>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</si>
  <si>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</si>
  <si>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</si>
  <si>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</si>
  <si>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</si>
  <si>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</si>
  <si>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</si>
  <si>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</si>
  <si>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</si>
  <si>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</si>
  <si>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</si>
  <si>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</si>
  <si>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</si>
  <si>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</si>
  <si>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</si>
  <si>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</si>
  <si>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</si>
  <si>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</si>
  <si>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</si>
  <si>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</si>
  <si>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</si>
  <si>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</si>
  <si>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</si>
  <si>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</si>
  <si>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</si>
  <si>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</si>
  <si>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</si>
  <si>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</si>
  <si>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</si>
  <si>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</si>
  <si>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</si>
  <si>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</si>
  <si>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</si>
  <si>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</si>
  <si>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</si>
  <si>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</si>
  <si>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</si>
  <si>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</si>
  <si>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</si>
  <si>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</si>
  <si>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</si>
  <si>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</si>
  <si>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</si>
  <si>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</si>
  <si>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</si>
  <si>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</si>
  <si>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</si>
  <si>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</si>
  <si>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</si>
  <si>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</si>
  <si>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</si>
  <si>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</si>
  <si>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</si>
  <si>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</si>
  <si>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</si>
  <si>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</si>
  <si>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</si>
  <si>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</si>
  <si>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</si>
  <si>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</si>
  <si>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</si>
  <si>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</si>
  <si>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</si>
  <si>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</si>
  <si>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</si>
  <si>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</si>
  <si>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</si>
  <si>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</si>
  <si>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</si>
  <si>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</si>
  <si>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</si>
  <si>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</si>
  <si>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</si>
  <si>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</si>
  <si>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</si>
  <si>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</si>
  <si>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</si>
  <si>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</si>
  <si>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</si>
  <si>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</si>
  <si>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</si>
  <si>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</si>
  <si>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</si>
  <si>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</si>
  <si>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</si>
  <si>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</si>
  <si>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</si>
  <si>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</si>
  <si>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</si>
  <si>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</si>
  <si>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</si>
  <si>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</si>
  <si>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</si>
  <si>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</si>
  <si>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</si>
  <si>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</si>
  <si>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</si>
  <si>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</si>
  <si>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</si>
  <si>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</si>
  <si>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</si>
  <si>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</si>
  <si>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</si>
  <si>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</si>
  <si>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</si>
  <si>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</si>
  <si>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</si>
  <si>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</si>
  <si>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</si>
  <si>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</si>
  <si>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</si>
  <si>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</si>
  <si>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</si>
  <si>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</si>
  <si>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</si>
  <si>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</si>
  <si>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</si>
  <si>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</si>
  <si>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</si>
  <si>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</si>
  <si>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</si>
  <si>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</si>
  <si>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</si>
  <si>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</si>
  <si>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</si>
  <si>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</si>
  <si>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</si>
  <si>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</si>
  <si>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</si>
  <si>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</si>
  <si>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</si>
  <si>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</si>
  <si>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</si>
  <si>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</si>
  <si>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</si>
  <si>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</si>
  <si>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</si>
  <si>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</si>
  <si>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</si>
  <si>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</si>
  <si>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</si>
  <si>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</si>
  <si>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</si>
  <si>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</si>
  <si>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</si>
  <si>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</si>
  <si>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</si>
  <si>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</si>
  <si>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</si>
  <si>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</si>
  <si>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</si>
  <si>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</si>
  <si>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</si>
  <si>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</si>
  <si>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</si>
  <si>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</si>
  <si>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</si>
  <si>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</si>
  <si>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</si>
  <si>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</si>
  <si>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</si>
  <si>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</si>
  <si>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</si>
  <si>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</si>
  <si>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</si>
  <si>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</si>
  <si>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</si>
  <si>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</si>
  <si>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</si>
  <si>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</si>
  <si>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</si>
  <si>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</si>
  <si>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</si>
  <si>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</si>
  <si>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</si>
  <si>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</si>
  <si>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</si>
  <si>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</si>
  <si>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</si>
  <si>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</si>
  <si>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</si>
  <si>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</si>
  <si>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</si>
  <si>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</si>
  <si>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</si>
  <si>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</si>
  <si>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</si>
  <si>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</si>
  <si>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</si>
  <si>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</si>
  <si>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</si>
  <si>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</si>
  <si>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</si>
  <si>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</si>
  <si>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</si>
  <si>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</si>
  <si>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</si>
  <si>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</si>
  <si>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</si>
  <si>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</si>
  <si>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</si>
  <si>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</si>
  <si>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</si>
  <si>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</si>
  <si>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</si>
  <si>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</si>
  <si>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</si>
  <si>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</si>
  <si>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</si>
  <si>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</si>
  <si>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</si>
  <si>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</si>
  <si>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</si>
  <si>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</si>
  <si>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</si>
  <si>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</si>
  <si>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</si>
  <si>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</si>
  <si>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</si>
  <si>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</si>
  <si>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</si>
  <si>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</si>
  <si>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</si>
  <si>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</si>
  <si>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</si>
  <si>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</si>
  <si>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</si>
  <si>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</si>
  <si>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</si>
  <si>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</si>
  <si>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</si>
  <si>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</si>
  <si>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</si>
  <si>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</si>
  <si>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</si>
  <si>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</si>
  <si>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</si>
  <si>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</si>
  <si>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</si>
  <si>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</si>
  <si>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</si>
  <si>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</si>
  <si>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</si>
  <si>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</si>
  <si>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</si>
  <si>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</si>
  <si>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</si>
  <si>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</si>
  <si>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</si>
  <si>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</si>
  <si>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</si>
  <si>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</si>
  <si>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</si>
  <si>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</si>
  <si>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</si>
  <si>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</si>
  <si>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</si>
  <si>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</si>
  <si>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</si>
  <si>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</si>
  <si>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</si>
  <si>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</si>
  <si>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</si>
  <si>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</si>
  <si>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</si>
  <si>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</si>
  <si>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</si>
  <si>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</si>
  <si>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</si>
  <si>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</si>
  <si>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</si>
  <si>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</si>
  <si>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</si>
  <si>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</si>
  <si>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</si>
  <si>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</si>
  <si>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</si>
  <si>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</si>
  <si>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</si>
  <si>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</si>
  <si>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</si>
  <si>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</si>
  <si>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</si>
  <si>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</si>
  <si>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</si>
  <si>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</si>
  <si>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</si>
  <si>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</si>
  <si>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</si>
  <si>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</si>
  <si>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</si>
  <si>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</si>
  <si>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</si>
  <si>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</si>
  <si>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</si>
  <si>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</si>
  <si>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</si>
  <si>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</si>
  <si>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</si>
  <si>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</si>
  <si>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</si>
  <si>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</si>
  <si>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</si>
  <si>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</si>
  <si>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</si>
  <si>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</si>
  <si>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</si>
  <si>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</si>
  <si>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</si>
  <si>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</si>
  <si>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</si>
  <si>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</si>
  <si>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</si>
  <si>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</si>
  <si>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</si>
  <si>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</si>
  <si>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</si>
  <si>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</si>
  <si>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</si>
  <si>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</si>
  <si>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</si>
  <si>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</si>
  <si>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</si>
  <si>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</si>
  <si>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</si>
  <si>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</si>
  <si>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</si>
  <si>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</si>
  <si>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</si>
  <si>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</si>
  <si>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</si>
  <si>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</si>
  <si>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</si>
  <si>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</si>
  <si>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</si>
  <si>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</si>
  <si>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</si>
  <si>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</si>
  <si>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</si>
  <si>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</si>
  <si>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</si>
  <si>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</si>
  <si>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</si>
  <si>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</si>
  <si>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</si>
  <si>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</si>
  <si>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</si>
  <si>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</si>
  <si>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</si>
  <si>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</si>
  <si>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</si>
  <si>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</si>
  <si>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</si>
  <si>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</si>
  <si>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</si>
  <si>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</si>
  <si>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</si>
  <si>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</si>
  <si>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</si>
  <si>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</si>
  <si>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</si>
  <si>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</si>
  <si>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</si>
  <si>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</si>
  <si>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</si>
  <si>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</si>
  <si>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</si>
  <si>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</si>
  <si>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</si>
  <si>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</si>
  <si>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</si>
  <si>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</si>
  <si>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</si>
  <si>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</si>
  <si>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</si>
  <si>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</si>
  <si>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</si>
  <si>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</si>
  <si>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</si>
  <si>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</si>
  <si>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</si>
  <si>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</si>
  <si>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</si>
  <si>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</si>
  <si>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</si>
  <si>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</si>
  <si>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</si>
  <si>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</si>
  <si>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</si>
  <si>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</si>
  <si>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</si>
  <si>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</si>
  <si>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</si>
  <si>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</si>
  <si>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</si>
  <si>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</si>
  <si>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</si>
  <si>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</si>
  <si>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</si>
  <si>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</si>
  <si>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</si>
  <si>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</si>
  <si>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</si>
  <si>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</si>
  <si>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</si>
  <si>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</si>
  <si>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</si>
  <si>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</si>
  <si>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</si>
  <si>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</si>
  <si>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</si>
  <si>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</si>
  <si>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</si>
  <si>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</si>
  <si>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</si>
  <si>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</si>
  <si>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</si>
  <si>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</si>
  <si>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</si>
  <si>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</si>
  <si>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</si>
  <si>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</si>
  <si>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</si>
  <si>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</si>
  <si>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</si>
  <si>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</si>
  <si>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</si>
  <si>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</si>
  <si>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</si>
  <si>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</si>
  <si>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</si>
  <si>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</si>
  <si>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</si>
  <si>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</si>
  <si>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</si>
  <si>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</si>
  <si>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</si>
  <si>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</si>
  <si>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</si>
  <si>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</si>
  <si>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</si>
  <si>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</si>
  <si>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</si>
  <si>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</si>
  <si>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</si>
  <si>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</si>
  <si>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</si>
  <si>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</si>
  <si>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</si>
  <si>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</si>
  <si>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</si>
  <si>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</si>
  <si>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</si>
  <si>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</si>
  <si>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</si>
  <si>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</si>
  <si>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</si>
  <si>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</si>
  <si>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</si>
  <si>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</si>
  <si>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</si>
  <si>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</si>
  <si>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</si>
  <si>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</si>
  <si>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</si>
  <si>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</si>
  <si>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</si>
  <si>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</si>
  <si>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</si>
  <si>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</si>
  <si>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</si>
  <si>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</si>
  <si>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</si>
  <si>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</si>
  <si>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</si>
  <si>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</si>
  <si>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</si>
  <si>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</si>
  <si>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</si>
  <si>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</si>
  <si>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</si>
  <si>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</si>
  <si>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</si>
  <si>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</si>
  <si>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</si>
  <si>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</si>
  <si>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</si>
  <si>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</si>
  <si>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</si>
  <si>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</si>
  <si>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</si>
  <si>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</si>
  <si>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</si>
  <si>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</si>
  <si>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</si>
  <si>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</si>
  <si>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</si>
  <si>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</si>
  <si>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</si>
  <si>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</si>
  <si>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</si>
  <si>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</si>
  <si>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</si>
  <si>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</si>
  <si>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</si>
  <si>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</si>
  <si>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</si>
  <si>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</si>
  <si>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</si>
  <si>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</si>
  <si>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</si>
  <si>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</si>
  <si>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</si>
  <si>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</si>
  <si>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</si>
  <si>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</si>
  <si>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</si>
  <si>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</si>
  <si>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</si>
  <si>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</si>
  <si>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</si>
  <si>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</si>
  <si>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</si>
  <si>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</si>
  <si>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</si>
  <si>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</si>
  <si>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</si>
  <si>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</si>
  <si>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</si>
  <si>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</si>
  <si>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</si>
  <si>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</si>
  <si>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</si>
  <si>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</si>
  <si>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</si>
  <si>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</si>
  <si>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</si>
  <si>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</si>
  <si>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</si>
  <si>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</si>
  <si>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</si>
  <si>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</si>
  <si>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</si>
  <si>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</si>
  <si>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</si>
  <si>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</si>
  <si>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</si>
  <si>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</si>
  <si>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</si>
  <si>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</si>
  <si>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</si>
  <si>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</si>
  <si>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</si>
  <si>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</si>
  <si>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</si>
  <si>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</si>
  <si>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</si>
  <si>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</si>
  <si>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</si>
  <si>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</si>
  <si>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</si>
  <si>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</si>
  <si>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</si>
  <si>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</si>
  <si>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</si>
  <si>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</si>
  <si>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</si>
  <si>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</si>
  <si>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</si>
  <si>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</si>
  <si>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</si>
  <si>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</si>
  <si>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</si>
  <si>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</si>
  <si>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</si>
  <si>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</si>
  <si>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</si>
  <si>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</si>
  <si>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</si>
  <si>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</si>
  <si>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</si>
  <si>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</si>
  <si>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</si>
  <si>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</si>
  <si>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</si>
  <si>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</si>
  <si>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</si>
  <si>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</si>
  <si>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</si>
  <si>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</si>
  <si>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</si>
  <si>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</si>
  <si>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</si>
  <si>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</si>
  <si>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</si>
  <si>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</si>
  <si>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</si>
  <si>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</si>
  <si>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</si>
  <si>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</si>
  <si>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</si>
  <si>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</si>
  <si>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</si>
  <si>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</si>
  <si>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</si>
  <si>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</si>
  <si>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</si>
  <si>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</si>
  <si>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</si>
  <si>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</si>
  <si>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</si>
  <si>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</si>
  <si>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</si>
  <si>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</si>
  <si>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</si>
  <si>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</si>
  <si>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</si>
  <si>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</si>
  <si>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</si>
  <si>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</si>
  <si>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</si>
  <si>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</si>
  <si>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</si>
  <si>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</si>
  <si>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</si>
  <si>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</si>
  <si>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</si>
  <si>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</si>
  <si>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</si>
  <si>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</si>
  <si>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</si>
  <si>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</si>
  <si>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</si>
  <si>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</si>
  <si>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</si>
  <si>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</si>
  <si>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</si>
  <si>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</si>
  <si>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</si>
  <si>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</si>
  <si>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</si>
  <si>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</si>
  <si>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</si>
  <si>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</si>
  <si>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</si>
  <si>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</si>
  <si>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</si>
  <si>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</si>
  <si>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</si>
  <si>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</si>
  <si>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</si>
  <si>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</si>
  <si>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</si>
  <si>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</si>
  <si>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</si>
  <si>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</si>
  <si>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</si>
  <si>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</si>
  <si>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</si>
  <si>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</si>
  <si>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</si>
  <si>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</si>
  <si>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</si>
  <si>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</si>
  <si>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</si>
  <si>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</si>
  <si>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</si>
  <si>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</si>
  <si>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</si>
  <si>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</si>
  <si>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</si>
  <si>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</si>
  <si>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</si>
  <si>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</si>
  <si>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</si>
  <si>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</si>
  <si>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</si>
  <si>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</si>
  <si>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</si>
  <si>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</si>
  <si>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</si>
  <si>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</si>
  <si>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</si>
  <si>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</si>
  <si>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</si>
  <si>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</si>
  <si>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</si>
  <si>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</si>
  <si>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</si>
  <si>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</si>
  <si>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</si>
  <si>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</si>
  <si>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</si>
  <si>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</si>
  <si>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</si>
  <si>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</si>
  <si>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</si>
  <si>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</si>
  <si>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</si>
  <si>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</si>
  <si>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</si>
  <si>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</si>
  <si>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</si>
  <si>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</si>
  <si>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</si>
  <si>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</si>
  <si>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</si>
  <si>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</si>
  <si>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</si>
  <si>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</si>
  <si>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</si>
  <si>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</si>
  <si>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</si>
  <si>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</si>
  <si>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</si>
  <si>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</si>
  <si>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</si>
  <si>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</si>
  <si>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</si>
  <si>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</si>
  <si>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</si>
  <si>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</si>
  <si>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</si>
  <si>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</si>
  <si>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</si>
  <si>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</si>
  <si>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</si>
  <si>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</si>
  <si>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</si>
  <si>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</si>
  <si>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</si>
  <si>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</si>
  <si>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</si>
  <si>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</si>
  <si>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</si>
  <si>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</si>
  <si>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</si>
  <si>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</si>
  <si>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</si>
  <si>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</si>
  <si>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</si>
  <si>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</si>
  <si>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</si>
  <si>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</si>
  <si>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</si>
  <si>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</si>
  <si>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</si>
  <si>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</si>
  <si>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</si>
  <si>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</si>
  <si>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</si>
  <si>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</si>
  <si>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</si>
  <si>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</si>
  <si>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</si>
  <si>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</si>
  <si>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</si>
  <si>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</si>
  <si>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</si>
  <si>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</si>
  <si>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</si>
  <si>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</si>
  <si>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</si>
  <si>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</si>
  <si>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</si>
  <si>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</si>
  <si>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</si>
  <si>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</si>
  <si>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</si>
  <si>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</si>
  <si>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</si>
  <si>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</si>
  <si>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</si>
  <si>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</si>
  <si>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</si>
  <si>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</si>
  <si>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</si>
  <si>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</si>
  <si>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</si>
  <si>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</si>
  <si>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</si>
  <si>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</si>
  <si>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</si>
  <si>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</si>
  <si>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</si>
  <si>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</si>
  <si>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</si>
  <si>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</si>
  <si>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</si>
  <si>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</si>
  <si>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</si>
  <si>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</si>
  <si>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</si>
  <si>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</si>
  <si>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</si>
  <si>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</si>
  <si>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</si>
  <si>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</si>
  <si>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</si>
  <si>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</si>
  <si>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</si>
  <si>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</si>
  <si>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</si>
  <si>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</si>
  <si>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</si>
  <si>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</si>
  <si>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</si>
  <si>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</si>
  <si>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</si>
  <si>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</si>
  <si>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</si>
  <si>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</si>
  <si>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</si>
  <si>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</si>
  <si>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</si>
  <si>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</si>
  <si>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</si>
  <si>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</si>
  <si>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</si>
  <si>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</si>
  <si>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</si>
  <si>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</si>
  <si>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</si>
  <si>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</si>
  <si>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</si>
  <si>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</si>
  <si>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</si>
  <si>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</si>
  <si>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</si>
  <si>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</si>
  <si>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</si>
  <si>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</si>
  <si>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</si>
  <si>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</si>
  <si>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</si>
  <si>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</si>
  <si>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</si>
  <si>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</si>
  <si>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</si>
  <si>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</si>
  <si>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</si>
  <si>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</si>
  <si>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</si>
  <si>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</si>
  <si>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</si>
  <si>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</si>
  <si>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</si>
  <si>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</si>
  <si>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</si>
  <si>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</si>
  <si>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</si>
  <si>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</si>
  <si>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</si>
  <si>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</si>
  <si>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</si>
  <si>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</si>
  <si>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</si>
  <si>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</si>
  <si>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</si>
  <si>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</si>
  <si>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</si>
  <si>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</si>
  <si>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</si>
  <si>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</si>
  <si>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</si>
  <si>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</si>
  <si>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</si>
  <si>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</si>
  <si>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</si>
  <si>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</si>
  <si>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</si>
  <si>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</si>
  <si>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</si>
  <si>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</si>
  <si>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</si>
  <si>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</si>
  <si>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</si>
  <si>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</si>
  <si>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</si>
  <si>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</si>
  <si>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</si>
  <si>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</si>
  <si>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</si>
  <si>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</si>
  <si>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</si>
  <si>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</si>
  <si>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</si>
  <si>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</si>
  <si>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</si>
  <si>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</si>
  <si>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</si>
  <si>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</si>
  <si>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</si>
  <si>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</si>
  <si>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</si>
  <si>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</si>
  <si>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</si>
  <si>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</si>
  <si>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</si>
  <si>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</si>
  <si>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</si>
  <si>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</si>
  <si>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</si>
  <si>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</si>
  <si>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</si>
  <si>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</si>
  <si>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</si>
  <si>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</si>
  <si>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</si>
  <si>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</si>
  <si>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</si>
  <si>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</si>
  <si>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</si>
  <si>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</si>
  <si>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</si>
  <si>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</si>
  <si>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</si>
  <si>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</si>
  <si>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</si>
  <si>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</si>
  <si>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</si>
  <si>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</si>
  <si>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</si>
  <si>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</si>
  <si>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</si>
  <si>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</si>
  <si>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</si>
  <si>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</si>
  <si>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</si>
  <si>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</si>
  <si>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</si>
  <si>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</si>
  <si>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</si>
  <si>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</si>
  <si>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</si>
  <si>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</si>
  <si>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</si>
  <si>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</si>
  <si>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</si>
  <si>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</si>
  <si>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</si>
  <si>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</si>
  <si>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</si>
  <si>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</si>
  <si>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</si>
  <si>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</si>
  <si>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</si>
  <si>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</si>
  <si>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</si>
  <si>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</si>
  <si>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</si>
  <si>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</si>
  <si>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</si>
  <si>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</si>
  <si>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</si>
  <si>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</si>
  <si>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</si>
  <si>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</si>
  <si>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</si>
  <si>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</si>
  <si>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</si>
  <si>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</si>
  <si>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</si>
  <si>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</si>
  <si>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</si>
  <si>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</si>
  <si>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</si>
  <si>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</si>
  <si>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</si>
  <si>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</si>
  <si>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</si>
  <si>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</si>
  <si>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</si>
  <si>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</si>
  <si>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</si>
  <si>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</si>
  <si>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</si>
  <si>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</si>
  <si>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</si>
  <si>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</si>
  <si>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</si>
  <si>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</si>
  <si>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</si>
  <si>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</si>
  <si>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</si>
  <si>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</si>
  <si>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</si>
  <si>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</si>
  <si>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</si>
  <si>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</si>
  <si>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</si>
  <si>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</si>
  <si>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</si>
  <si>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</si>
  <si>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</si>
  <si>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</si>
  <si>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</si>
  <si>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</si>
  <si>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</si>
  <si>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</si>
  <si>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</si>
  <si>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</si>
  <si>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</si>
  <si>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</si>
  <si>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</si>
  <si>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</si>
  <si>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</si>
  <si>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</si>
  <si>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</si>
  <si>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</si>
  <si>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</si>
  <si>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</si>
  <si>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</si>
  <si>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</si>
  <si>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</si>
  <si>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</si>
  <si>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</si>
  <si>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</si>
  <si>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</si>
  <si>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</si>
  <si>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</si>
  <si>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</si>
  <si>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</si>
  <si>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</si>
  <si>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</si>
  <si>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</si>
  <si>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</si>
  <si>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</si>
  <si>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</si>
  <si>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</si>
  <si>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</si>
  <si>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</si>
  <si>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</si>
  <si>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</si>
  <si>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</si>
  <si>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</si>
  <si>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</si>
  <si>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</si>
  <si>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</si>
  <si>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</si>
  <si>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</si>
  <si>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</si>
  <si>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</si>
  <si>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</si>
  <si>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</si>
  <si>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</si>
  <si>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</si>
  <si>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</si>
  <si>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</si>
  <si>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</si>
  <si>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</si>
  <si>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</si>
  <si>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</si>
  <si>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</si>
  <si>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</si>
  <si>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</si>
  <si>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</si>
  <si>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</si>
  <si>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</si>
  <si>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</si>
  <si>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</si>
  <si>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</si>
  <si>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</si>
  <si>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</si>
  <si>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</si>
  <si>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</si>
  <si>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</si>
  <si>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</si>
  <si>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</si>
  <si>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</si>
  <si>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</si>
  <si>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</si>
  <si>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</si>
  <si>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</si>
  <si>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</si>
  <si>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</si>
  <si>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</si>
  <si>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</si>
  <si>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</si>
  <si>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</si>
  <si>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</si>
  <si>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</si>
  <si>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</si>
  <si>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</si>
  <si>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</si>
  <si>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</si>
  <si>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</si>
  <si>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</si>
  <si>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</si>
  <si>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</si>
  <si>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</si>
  <si>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</si>
  <si>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</si>
  <si>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</si>
  <si>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</si>
  <si>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</si>
  <si>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</si>
  <si>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</si>
  <si>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</si>
  <si>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</si>
  <si>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</si>
  <si>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</si>
  <si>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</si>
  <si>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</si>
  <si>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</si>
  <si>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</si>
  <si>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</si>
  <si>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</si>
  <si>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</si>
  <si>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</si>
  <si>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</si>
  <si>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</si>
  <si>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</si>
  <si>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</si>
  <si>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</si>
  <si>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</si>
  <si>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</si>
  <si>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</si>
  <si>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</si>
  <si>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</si>
  <si>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</si>
  <si>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</si>
  <si>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</si>
  <si>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</si>
  <si>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</si>
  <si>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</si>
  <si>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</si>
  <si>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</si>
  <si>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</si>
  <si>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</si>
  <si>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</si>
  <si>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</si>
  <si>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</si>
  <si>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</si>
  <si>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</si>
  <si>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</si>
  <si>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</si>
  <si>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</si>
  <si>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</si>
  <si>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</si>
  <si>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</si>
  <si>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</si>
  <si>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</si>
  <si>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</si>
  <si>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</si>
  <si>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</si>
  <si>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</si>
  <si>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</si>
  <si>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</si>
  <si>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</si>
  <si>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</si>
  <si>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</si>
  <si>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</si>
  <si>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</si>
  <si>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</si>
  <si>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</si>
  <si>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</si>
  <si>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</si>
  <si>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</si>
  <si>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</si>
  <si>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</si>
  <si>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</si>
  <si>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</si>
  <si>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</si>
  <si>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</si>
  <si>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</si>
  <si>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</si>
  <si>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</si>
  <si>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</si>
  <si>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</si>
  <si>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</si>
  <si>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</si>
  <si>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</si>
  <si>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</si>
  <si>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</si>
  <si>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</si>
  <si>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</si>
  <si>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</si>
  <si>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</si>
  <si>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</si>
  <si>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</si>
  <si>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</si>
  <si>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</si>
  <si>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</si>
  <si>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</si>
  <si>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</si>
  <si>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</si>
  <si>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</si>
  <si>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</si>
  <si>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</si>
  <si>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</si>
  <si>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</si>
  <si>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</si>
  <si>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</si>
  <si>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</si>
  <si>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</si>
  <si>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</si>
  <si>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</si>
  <si>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</si>
  <si>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</si>
  <si>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</si>
  <si>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</si>
  <si>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</si>
  <si>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</si>
  <si>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</si>
  <si>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</si>
  <si>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</si>
  <si>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</si>
  <si>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</si>
  <si>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</si>
  <si>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</si>
  <si>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</si>
  <si>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</si>
  <si>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</si>
  <si>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</si>
  <si>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</si>
  <si>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</si>
  <si>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</si>
  <si>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</si>
  <si>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</si>
  <si>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</si>
  <si>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</si>
  <si>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</si>
  <si>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</si>
  <si>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</si>
  <si>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</si>
  <si>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</si>
  <si>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</si>
  <si>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</si>
  <si>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</si>
  <si>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</si>
  <si>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</si>
  <si>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</si>
  <si>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</si>
  <si>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</si>
  <si>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</si>
  <si>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</si>
  <si>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</si>
  <si>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</si>
  <si>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</si>
  <si>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</si>
  <si>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</si>
  <si>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</si>
  <si>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</si>
  <si>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</si>
  <si>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</si>
  <si>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</si>
  <si>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</si>
  <si>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</si>
  <si>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</si>
  <si>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</si>
  <si>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</si>
  <si>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</si>
  <si>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</si>
  <si>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</si>
  <si>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</si>
  <si>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</si>
  <si>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</si>
  <si>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</si>
  <si>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</si>
  <si>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</si>
  <si>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</si>
  <si>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</si>
  <si>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</si>
  <si>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</si>
  <si>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</si>
  <si>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</si>
  <si>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</si>
  <si>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</si>
  <si>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</si>
  <si>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</si>
  <si>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</si>
  <si>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</si>
  <si>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</si>
  <si>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</si>
  <si>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</si>
  <si>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</si>
  <si>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</si>
  <si>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</si>
  <si>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</si>
  <si>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</si>
  <si>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</si>
  <si>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</si>
  <si>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</si>
  <si>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</si>
  <si>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</si>
  <si>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</si>
  <si>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</si>
  <si>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</si>
  <si>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</si>
  <si>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</si>
  <si>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</si>
  <si>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</si>
  <si>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</si>
  <si>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</si>
  <si>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</si>
  <si>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</si>
  <si>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</si>
  <si>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</si>
  <si>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</si>
  <si>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</si>
  <si>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</si>
  <si>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</si>
  <si>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</si>
  <si>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</si>
  <si>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</si>
  <si>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</si>
  <si>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</si>
  <si>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</si>
  <si>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</si>
  <si>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</si>
  <si>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</si>
  <si>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</si>
  <si>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</si>
  <si>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</si>
  <si>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</si>
  <si>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</si>
  <si>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</si>
  <si>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</si>
  <si>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</si>
  <si>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</si>
  <si>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</si>
  <si>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</si>
  <si>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</si>
  <si>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</si>
  <si>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</si>
  <si>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</si>
  <si>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</si>
  <si>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</si>
  <si>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</si>
  <si>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</si>
  <si>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</si>
  <si>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</si>
  <si>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</si>
  <si>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</si>
  <si>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</si>
  <si>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</si>
  <si>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</si>
  <si>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</si>
  <si>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</si>
  <si>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</si>
  <si>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</si>
  <si>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</si>
  <si>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</si>
  <si>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</si>
  <si>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</si>
  <si>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</si>
  <si>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</si>
  <si>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</si>
  <si>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</si>
  <si>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</si>
  <si>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</si>
  <si>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</si>
  <si>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</si>
  <si>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</si>
  <si>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</si>
  <si>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</si>
  <si>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</si>
  <si>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</si>
  <si>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</si>
  <si>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</si>
  <si>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</si>
  <si>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</si>
  <si>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</si>
  <si>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</si>
  <si>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</si>
  <si>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</si>
  <si>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</si>
  <si>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</si>
  <si>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</si>
  <si>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</si>
  <si>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</si>
  <si>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</si>
  <si>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</si>
  <si>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</si>
  <si>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</si>
  <si>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</si>
  <si>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</si>
  <si>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</si>
  <si>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</si>
  <si>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</si>
  <si>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</si>
  <si>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</si>
  <si>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</si>
  <si>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</si>
  <si>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</si>
  <si>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</si>
  <si>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</si>
  <si>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</si>
  <si>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</si>
  <si>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</si>
  <si>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</si>
  <si>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</si>
  <si>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</si>
  <si>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</si>
  <si>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</si>
  <si>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</si>
  <si>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</si>
  <si>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</si>
  <si>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</si>
  <si>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</si>
  <si>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</si>
  <si>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</si>
  <si>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</si>
  <si>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</si>
  <si>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</si>
  <si>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</si>
  <si>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</si>
  <si>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</si>
  <si>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</si>
  <si>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</si>
  <si>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</si>
  <si>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</si>
  <si>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</si>
  <si>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</si>
  <si>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</si>
  <si>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</si>
  <si>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</si>
  <si>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</si>
  <si>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</si>
  <si>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</si>
  <si>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</si>
  <si>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</si>
  <si>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</si>
  <si>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</si>
  <si>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</si>
  <si>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</si>
  <si>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</si>
  <si>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</si>
  <si>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</si>
  <si>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</si>
  <si>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</si>
  <si>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</si>
  <si>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</si>
  <si>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</si>
  <si>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</si>
  <si>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</si>
  <si>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</si>
  <si>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</si>
  <si>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</si>
  <si>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</si>
  <si>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</si>
  <si>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</si>
  <si>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</si>
  <si>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</si>
  <si>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</si>
  <si>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</si>
  <si>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</si>
  <si>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</si>
  <si>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</si>
  <si>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</si>
  <si>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</si>
  <si>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</si>
  <si>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</si>
  <si>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</si>
  <si>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</si>
  <si>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</si>
  <si>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</si>
  <si>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</si>
  <si>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</si>
  <si>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</si>
  <si>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</si>
  <si>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</si>
  <si>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</si>
  <si>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</si>
  <si>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</si>
  <si>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</si>
  <si>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</si>
  <si>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</si>
  <si>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</si>
  <si>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</si>
  <si>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</si>
  <si>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</si>
  <si>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</si>
  <si>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</si>
  <si>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</si>
  <si>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</si>
  <si>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</si>
  <si>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</si>
  <si>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</si>
  <si>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</si>
  <si>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</si>
  <si>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</si>
  <si>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</si>
  <si>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</si>
  <si>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</si>
  <si>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</si>
  <si>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</si>
  <si>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</si>
  <si>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</si>
  <si>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</si>
  <si>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</si>
  <si>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</si>
  <si>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</si>
  <si>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</si>
  <si>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</si>
  <si>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</si>
  <si>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</si>
  <si>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</si>
  <si>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</si>
  <si>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</si>
  <si>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</si>
  <si>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</si>
  <si>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</si>
  <si>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</si>
  <si>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</si>
  <si>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</si>
  <si>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</si>
  <si>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</si>
  <si>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</si>
  <si>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</si>
  <si>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</si>
  <si>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</si>
  <si>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</si>
  <si>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</si>
  <si>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</si>
  <si>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</si>
  <si>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</si>
  <si>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</si>
  <si>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</si>
  <si>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</si>
  <si>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</si>
  <si>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</si>
  <si>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</si>
  <si>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</si>
  <si>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</si>
  <si>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</si>
  <si>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</si>
  <si>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</si>
  <si>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</si>
  <si>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</si>
  <si>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</si>
  <si>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</si>
  <si>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</si>
  <si>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</si>
  <si>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</si>
  <si>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</si>
  <si>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</si>
  <si>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</si>
  <si>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</si>
  <si>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</si>
  <si>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</si>
  <si>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</si>
  <si>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</si>
  <si>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</si>
  <si>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</si>
  <si>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</si>
  <si>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</si>
  <si>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</si>
  <si>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</si>
  <si>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</si>
  <si>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</si>
  <si>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</si>
  <si>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</si>
  <si>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</si>
  <si>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</si>
  <si>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</si>
  <si>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</si>
  <si>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</si>
  <si>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</si>
  <si>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</si>
  <si>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</si>
  <si>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</si>
  <si>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</si>
  <si>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</si>
  <si>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</si>
  <si>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</si>
  <si>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</si>
  <si>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</si>
  <si>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</si>
  <si>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</si>
  <si>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</si>
  <si>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</si>
  <si>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</si>
  <si>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</si>
  <si>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</si>
  <si>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</si>
  <si>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</si>
  <si>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</si>
  <si>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</si>
  <si>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</si>
  <si>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</si>
  <si>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</si>
  <si>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</si>
  <si>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</si>
  <si>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</si>
  <si>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</si>
  <si>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</si>
  <si>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</si>
  <si>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</si>
  <si>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</si>
  <si>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</si>
  <si>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</si>
  <si>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</si>
  <si>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</si>
  <si>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</si>
  <si>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</si>
  <si>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</si>
  <si>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</si>
  <si>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</si>
  <si>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</si>
  <si>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</si>
  <si>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</si>
  <si>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</si>
  <si>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</si>
  <si>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</si>
  <si>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</si>
  <si>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</si>
  <si>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</si>
  <si>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</si>
  <si>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</si>
  <si>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</si>
  <si>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</si>
  <si>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</si>
  <si>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</si>
  <si>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</si>
  <si>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</si>
  <si>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</si>
  <si>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</si>
  <si>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</si>
  <si>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</si>
  <si>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</si>
  <si>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</si>
  <si>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</si>
  <si>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</si>
  <si>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</si>
  <si>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</si>
  <si>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</si>
  <si>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</si>
  <si>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</si>
  <si>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</si>
  <si>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</si>
  <si>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</si>
  <si>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</si>
  <si>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</si>
  <si>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</si>
  <si>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</si>
  <si>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</si>
  <si>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</si>
  <si>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</si>
  <si>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</si>
  <si>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</si>
  <si>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</si>
  <si>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</si>
  <si>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</si>
  <si>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</si>
  <si>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</si>
  <si>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</si>
  <si>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</si>
  <si>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</si>
  <si>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</si>
  <si>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</si>
  <si>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</si>
  <si>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</si>
  <si>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</si>
  <si>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</si>
  <si>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</si>
  <si>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</si>
  <si>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</si>
  <si>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</si>
  <si>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</si>
  <si>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</si>
  <si>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</si>
  <si>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</si>
  <si>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</si>
  <si>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</si>
  <si>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</si>
  <si>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</si>
  <si>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</si>
  <si>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</si>
  <si>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</si>
  <si>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</si>
  <si>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</si>
  <si>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</si>
  <si>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</si>
  <si>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</si>
  <si>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</si>
  <si>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</si>
  <si>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</si>
  <si>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</si>
  <si>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</si>
  <si>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</si>
  <si>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</si>
  <si>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</si>
  <si>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</si>
  <si>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</si>
  <si>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</si>
  <si>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</si>
  <si>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</si>
  <si>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</si>
  <si>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</si>
  <si>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</si>
  <si>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</si>
  <si>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</si>
  <si>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</si>
  <si>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</si>
  <si>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</si>
  <si>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</si>
  <si>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</si>
  <si>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</si>
  <si>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</si>
  <si>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</si>
  <si>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</si>
  <si>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</si>
  <si>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</si>
  <si>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</si>
  <si>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</si>
  <si>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</si>
  <si>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</si>
  <si>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</si>
  <si>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</si>
  <si>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</si>
  <si>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</si>
  <si>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</si>
  <si>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</si>
  <si>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</si>
  <si>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</si>
  <si>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</si>
  <si>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</si>
  <si>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</si>
  <si>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</si>
  <si>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</si>
  <si>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</si>
  <si>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</si>
  <si>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</si>
  <si>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</si>
  <si>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</si>
  <si>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</si>
  <si>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</si>
  <si>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</si>
  <si>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</si>
  <si>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</si>
  <si>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</si>
  <si>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</si>
  <si>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</si>
  <si>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</si>
  <si>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</si>
  <si>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</si>
  <si>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</si>
  <si>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</si>
  <si>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</si>
  <si>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</si>
  <si>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</si>
  <si>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</si>
  <si>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</si>
  <si>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</si>
  <si>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</si>
  <si>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</si>
  <si>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</si>
  <si>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</si>
  <si>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</si>
  <si>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</si>
  <si>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</si>
  <si>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</si>
  <si>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</si>
  <si>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</si>
  <si>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</si>
  <si>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</si>
  <si>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</si>
  <si>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</si>
  <si>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</si>
  <si>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</si>
  <si>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</si>
  <si>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</si>
  <si>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</si>
  <si>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</si>
  <si>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</si>
  <si>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</si>
  <si>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</si>
  <si>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</si>
  <si>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</si>
  <si>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</si>
  <si>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</si>
  <si>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</si>
  <si>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</si>
  <si>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</si>
  <si>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</si>
  <si>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</si>
  <si>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</si>
  <si>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</si>
  <si>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</si>
  <si>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</si>
  <si>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</si>
  <si>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</si>
  <si>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</si>
  <si>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</si>
  <si>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</si>
  <si>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</si>
  <si>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</si>
  <si>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</si>
  <si>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</si>
  <si>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</si>
  <si>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</si>
  <si>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</si>
  <si>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</si>
  <si>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</si>
  <si>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</si>
  <si>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</si>
  <si>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</si>
  <si>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</si>
  <si>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</si>
  <si>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</si>
  <si>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</si>
  <si>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</si>
  <si>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</si>
  <si>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</si>
  <si>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</si>
  <si>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</si>
  <si>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</si>
  <si>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</si>
  <si>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</si>
  <si>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</si>
  <si>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</si>
  <si>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</si>
  <si>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</si>
  <si>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</si>
  <si>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</si>
  <si>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</si>
  <si>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</si>
  <si>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</si>
  <si>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</si>
  <si>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</si>
  <si>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</si>
  <si>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</si>
  <si>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</si>
  <si>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</si>
  <si>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</si>
  <si>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</si>
  <si>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</si>
  <si>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</si>
  <si>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</si>
  <si>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</si>
  <si>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</si>
  <si>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</si>
  <si>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</si>
  <si>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</si>
  <si>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</si>
  <si>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</si>
  <si>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</si>
  <si>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</si>
  <si>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</si>
  <si>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</si>
  <si>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</si>
  <si>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</si>
  <si>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</si>
  <si>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</si>
  <si>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</si>
  <si>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</si>
  <si>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</si>
  <si>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</si>
  <si>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</si>
  <si>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</si>
  <si>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</si>
  <si>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</si>
  <si>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</si>
  <si>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</si>
  <si>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</si>
  <si>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</si>
  <si>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</si>
  <si>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</si>
  <si>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</si>
  <si>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</si>
  <si>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</si>
  <si>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</si>
  <si>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</si>
  <si>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</si>
  <si>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</si>
  <si>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</si>
  <si>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</si>
  <si>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</si>
  <si>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</si>
  <si>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</si>
  <si>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</si>
  <si>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</si>
  <si>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</si>
  <si>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</si>
  <si>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</si>
  <si>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</si>
  <si>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</si>
  <si>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</si>
  <si>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</si>
  <si>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</si>
  <si>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</si>
  <si>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</si>
  <si>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</si>
  <si>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</si>
  <si>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</si>
  <si>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</si>
  <si>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</si>
  <si>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</si>
  <si>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</si>
  <si>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</si>
  <si>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</si>
  <si>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</si>
  <si>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</si>
  <si>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</si>
  <si>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</si>
  <si>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</si>
  <si>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</si>
  <si>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</si>
  <si>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</si>
  <si>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</si>
  <si>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</si>
  <si>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</si>
  <si>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</si>
  <si>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</si>
  <si>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</si>
  <si>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</si>
  <si>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</si>
  <si>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</si>
  <si>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</si>
  <si>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</si>
  <si>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</si>
  <si>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</si>
  <si>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</si>
  <si>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</si>
  <si>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</si>
  <si>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</si>
  <si>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</si>
  <si>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</si>
  <si>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</si>
  <si>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</si>
  <si>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</si>
  <si>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</si>
  <si>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</si>
  <si>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</si>
  <si>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</si>
  <si>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</si>
  <si>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</si>
  <si>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</si>
  <si>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</si>
  <si>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</si>
  <si>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</si>
  <si>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</si>
  <si>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</si>
  <si>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</si>
  <si>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</si>
  <si>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</si>
  <si>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</si>
  <si>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</si>
  <si>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</si>
  <si>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</si>
  <si>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</si>
  <si>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</si>
  <si>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</si>
  <si>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</si>
  <si>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</si>
  <si>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</si>
  <si>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</si>
  <si>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</si>
  <si>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</si>
  <si>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</si>
  <si>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</si>
  <si>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</si>
  <si>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</si>
  <si>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</si>
  <si>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</si>
  <si>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</si>
  <si>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</si>
  <si>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</si>
  <si>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</si>
  <si>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</si>
  <si>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</si>
  <si>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</si>
  <si>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</si>
  <si>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</si>
  <si>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</si>
  <si>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</si>
  <si>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</si>
  <si>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</si>
  <si>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</si>
  <si>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</si>
  <si>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</si>
  <si>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</si>
  <si>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</si>
  <si>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</si>
  <si>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</si>
  <si>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</si>
  <si>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</si>
  <si>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</si>
  <si>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</si>
  <si>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</si>
  <si>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</si>
  <si>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</si>
  <si>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</si>
  <si>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</si>
  <si>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</si>
  <si>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</si>
  <si>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</si>
  <si>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</si>
  <si>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</si>
  <si>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</si>
  <si>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</si>
  <si>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</si>
  <si>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</si>
  <si>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</si>
  <si>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</si>
  <si>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</si>
  <si>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</si>
  <si>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</si>
  <si>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</si>
  <si>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</si>
  <si>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</si>
  <si>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</si>
  <si>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</si>
  <si>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</si>
  <si>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</si>
  <si>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</si>
  <si>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</si>
  <si>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</si>
  <si>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</si>
  <si>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</si>
  <si>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</si>
  <si>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</si>
  <si>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</si>
  <si>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</si>
  <si>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</si>
  <si>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</si>
  <si>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</si>
  <si>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</si>
  <si>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</si>
  <si>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</si>
  <si>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</si>
  <si>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</si>
  <si>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</si>
  <si>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</si>
  <si>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</si>
  <si>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</si>
  <si>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</si>
  <si>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</si>
  <si>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</si>
  <si>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</si>
  <si>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</si>
  <si>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</si>
  <si>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</si>
  <si>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</si>
  <si>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</si>
  <si>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</si>
  <si>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</si>
  <si>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</si>
  <si>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</si>
  <si>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</si>
  <si>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</si>
  <si>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</si>
  <si>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</si>
  <si>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</si>
  <si>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</si>
  <si>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</si>
  <si>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</si>
  <si>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</si>
  <si>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</si>
  <si>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</si>
  <si>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</si>
  <si>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</si>
  <si>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</si>
  <si>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</si>
  <si>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</si>
  <si>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</si>
  <si>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</si>
  <si>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</si>
  <si>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</si>
  <si>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</si>
  <si>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</si>
  <si>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</si>
  <si>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</si>
  <si>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</si>
  <si>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</si>
  <si>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</si>
  <si>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</si>
  <si>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</si>
  <si>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</si>
  <si>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</si>
  <si>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</si>
  <si>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</si>
  <si>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</si>
  <si>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</si>
  <si>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</si>
  <si>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</si>
  <si>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</si>
  <si>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</si>
  <si>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</si>
  <si>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</si>
  <si>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</si>
  <si>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</si>
  <si>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</si>
  <si>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</si>
  <si>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</si>
  <si>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</si>
  <si>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</si>
  <si>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</si>
  <si>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</si>
  <si>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</si>
  <si>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</si>
  <si>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</si>
  <si>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</si>
  <si>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</si>
  <si>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</si>
  <si>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</si>
  <si>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</si>
  <si>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</si>
  <si>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</si>
  <si>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</si>
  <si>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</si>
  <si>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</si>
  <si>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</si>
  <si>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</si>
  <si>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</si>
  <si>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</si>
  <si>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</si>
  <si>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</si>
  <si>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</si>
  <si>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</si>
  <si>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</si>
  <si>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</si>
  <si>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</si>
  <si>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</si>
  <si>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</si>
  <si>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</si>
  <si>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</si>
  <si>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</si>
  <si>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</si>
  <si>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</si>
  <si>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</si>
  <si>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</si>
  <si>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</si>
  <si>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</si>
  <si>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</si>
  <si>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</si>
  <si>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</si>
  <si>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</si>
  <si>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</si>
  <si>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</si>
  <si>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</si>
  <si>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</si>
  <si>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</si>
  <si>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</si>
  <si>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</si>
  <si>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</si>
  <si>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</si>
  <si>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</si>
  <si>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</si>
  <si>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</si>
  <si>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</si>
  <si>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</si>
  <si>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</si>
  <si>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</si>
  <si>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</si>
  <si>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</si>
  <si>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</si>
  <si>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</si>
  <si>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</si>
  <si>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</si>
  <si>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</si>
  <si>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</si>
  <si>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</si>
  <si>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</si>
  <si>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</si>
  <si>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</si>
  <si>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</si>
  <si>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</si>
  <si>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</si>
  <si>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</si>
  <si>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</si>
  <si>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</si>
  <si>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</si>
  <si>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</si>
  <si>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</si>
  <si>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</si>
  <si>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</si>
  <si>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</si>
  <si>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</si>
  <si>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</si>
  <si>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</si>
  <si>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</si>
  <si>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</si>
  <si>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</si>
  <si>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</si>
  <si>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</si>
  <si>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</si>
  <si>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</si>
  <si>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</si>
  <si>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</si>
  <si>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</si>
  <si>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</si>
  <si>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</si>
  <si>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</si>
  <si>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</si>
  <si>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</si>
  <si>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</si>
  <si>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</si>
  <si>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</si>
  <si>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</si>
  <si>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</si>
  <si>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</si>
  <si>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</si>
  <si>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</si>
  <si>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</si>
  <si>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</si>
  <si>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</si>
  <si>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</si>
  <si>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</si>
  <si>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</si>
  <si>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</si>
  <si>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</si>
  <si>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</si>
  <si>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</si>
  <si>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</si>
  <si>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</si>
  <si>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</si>
  <si>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</si>
  <si>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</si>
  <si>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</si>
  <si>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</si>
  <si>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</si>
  <si>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</si>
  <si>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</si>
  <si>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</si>
  <si>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</si>
  <si>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</si>
  <si>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</si>
  <si>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</si>
  <si>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</si>
  <si>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</si>
  <si>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</si>
  <si>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</si>
  <si>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</si>
  <si>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</si>
  <si>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</si>
  <si>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</si>
  <si>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</si>
  <si>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</si>
  <si>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</si>
  <si>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</si>
  <si>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</si>
  <si>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</si>
  <si>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</si>
  <si>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</si>
  <si>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</si>
  <si>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</si>
  <si>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</si>
  <si>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</si>
  <si>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</si>
  <si>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</si>
  <si>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</si>
  <si>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</si>
  <si>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</si>
  <si>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</si>
  <si>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</si>
  <si>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</si>
  <si>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</si>
  <si>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</si>
  <si>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</si>
  <si>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</si>
  <si>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</si>
  <si>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</si>
  <si>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</si>
  <si>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</si>
  <si>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</si>
  <si>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</si>
  <si>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</si>
  <si>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</si>
  <si>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</si>
  <si>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</si>
  <si>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</si>
  <si>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</si>
  <si>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</si>
  <si>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</si>
  <si>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</si>
  <si>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</si>
  <si>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</si>
  <si>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</si>
  <si>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</si>
  <si>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</si>
  <si>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</si>
  <si>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</si>
  <si>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</si>
  <si>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</si>
  <si>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</si>
  <si>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</si>
  <si>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</si>
  <si>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</si>
  <si>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</si>
  <si>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</si>
  <si>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</si>
  <si>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</si>
  <si>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</si>
  <si>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</si>
  <si>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</si>
  <si>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</si>
  <si>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</si>
  <si>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</si>
  <si>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</si>
  <si>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</si>
  <si>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</si>
  <si>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</si>
  <si>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</si>
  <si>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</si>
  <si>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</si>
  <si>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</si>
  <si>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</si>
  <si>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</si>
  <si>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</si>
  <si>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</si>
  <si>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</si>
  <si>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</si>
  <si>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</si>
  <si>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</si>
  <si>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</si>
  <si>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</si>
  <si>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</si>
  <si>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</si>
  <si>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</si>
  <si>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</si>
  <si>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</si>
  <si>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</si>
  <si>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</si>
  <si>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</si>
  <si>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</si>
  <si>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</si>
  <si>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</si>
  <si>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</si>
  <si>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</si>
  <si>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</si>
  <si>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</si>
  <si>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</si>
  <si>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</si>
  <si>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</si>
  <si>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</si>
  <si>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</si>
  <si>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</si>
  <si>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</si>
  <si>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</si>
  <si>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</si>
  <si>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</si>
  <si>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</si>
  <si>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</si>
  <si>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</si>
  <si>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</si>
  <si>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</si>
  <si>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</si>
  <si>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</si>
  <si>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</si>
  <si>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</si>
  <si>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</si>
  <si>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</si>
  <si>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</si>
  <si>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</si>
  <si>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</si>
  <si>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</si>
  <si>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</si>
  <si>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</si>
  <si>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</si>
  <si>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</si>
  <si>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</si>
  <si>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</si>
  <si>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</si>
  <si>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</si>
  <si>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</si>
  <si>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</si>
  <si>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</si>
  <si>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</si>
  <si>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</si>
  <si>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</si>
  <si>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</si>
  <si>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</si>
  <si>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</si>
  <si>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</si>
  <si>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</si>
  <si>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</si>
  <si>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</si>
  <si>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</si>
  <si>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</si>
  <si>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</si>
  <si>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</si>
  <si>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</si>
  <si>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</si>
  <si>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</si>
  <si>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</si>
  <si>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</si>
  <si>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</si>
  <si>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</si>
  <si>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</si>
  <si>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</si>
  <si>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</si>
  <si>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</si>
  <si>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</si>
  <si>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</si>
  <si>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</si>
  <si>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</si>
  <si>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</si>
  <si>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</si>
  <si>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</si>
  <si>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</si>
  <si>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</si>
  <si>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</si>
  <si>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</si>
  <si>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</si>
  <si>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</si>
  <si>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</si>
  <si>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</si>
  <si>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</si>
  <si>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</si>
  <si>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</si>
  <si>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</si>
  <si>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</si>
  <si>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</si>
  <si>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</si>
  <si>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</si>
  <si>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</si>
  <si>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</si>
  <si>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</si>
  <si>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</si>
  <si>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</si>
  <si>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</si>
  <si>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</si>
  <si>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</si>
  <si>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</si>
  <si>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</si>
  <si>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</si>
  <si>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</si>
  <si>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</si>
  <si>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</si>
  <si>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</si>
  <si>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</si>
  <si>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</si>
  <si>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</si>
  <si>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</si>
  <si>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</si>
  <si>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</si>
  <si>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</si>
  <si>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</si>
  <si>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</si>
  <si>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</si>
  <si>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</si>
  <si>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</si>
  <si>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</si>
  <si>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</si>
  <si>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</si>
  <si>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</si>
  <si>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</si>
  <si>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</si>
  <si>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</si>
  <si>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</si>
  <si>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</si>
  <si>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</si>
  <si>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</si>
  <si>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</si>
  <si>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</si>
  <si>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</si>
  <si>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</si>
  <si>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</si>
  <si>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</si>
  <si>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</si>
  <si>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</si>
  <si>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</si>
  <si>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</si>
  <si>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</si>
  <si>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</si>
  <si>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</si>
  <si>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</si>
  <si>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</si>
  <si>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</si>
  <si>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</si>
  <si>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</si>
  <si>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</si>
  <si>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</si>
  <si>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</si>
  <si>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</si>
  <si>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</si>
  <si>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</si>
  <si>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</si>
  <si>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</si>
  <si>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</si>
  <si>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</si>
  <si>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</si>
  <si>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</si>
  <si>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</si>
  <si>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</si>
  <si>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</si>
  <si>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</si>
  <si>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</si>
  <si>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</si>
  <si>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</si>
  <si>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</si>
  <si>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</si>
  <si>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</si>
  <si>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</si>
  <si>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</si>
  <si>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</si>
  <si>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</si>
  <si>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</si>
  <si>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</si>
  <si>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</si>
  <si>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</si>
  <si>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</si>
  <si>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</si>
  <si>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</si>
  <si>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</si>
  <si>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</si>
  <si>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</si>
  <si>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</si>
  <si>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</si>
  <si>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</si>
  <si>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</si>
  <si>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</si>
  <si>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</si>
  <si>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</si>
  <si>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</si>
  <si>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</si>
  <si>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</si>
  <si>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</si>
  <si>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</si>
  <si>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</si>
  <si>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</si>
  <si>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</si>
  <si>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</si>
  <si>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</si>
  <si>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</si>
  <si>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</si>
  <si>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</si>
  <si>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</si>
  <si>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</si>
  <si>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</si>
  <si>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</si>
  <si>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</si>
  <si>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</si>
  <si>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</si>
  <si>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</si>
  <si>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</si>
  <si>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</si>
  <si>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</si>
  <si>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</si>
  <si>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</si>
  <si>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</si>
  <si>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</si>
  <si>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</si>
  <si>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</si>
  <si>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</si>
  <si>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</si>
  <si>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</si>
  <si>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</si>
  <si>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</si>
  <si>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</si>
  <si>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</si>
  <si>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</si>
  <si>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</si>
  <si>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</si>
  <si>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</si>
  <si>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</si>
  <si>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</si>
  <si>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</si>
  <si>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</si>
  <si>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</si>
  <si>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</si>
  <si>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</si>
  <si>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</si>
  <si>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</si>
  <si>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</si>
  <si>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</si>
  <si>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</si>
  <si>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</si>
  <si>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</si>
  <si>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</si>
  <si>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</si>
  <si>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</si>
  <si>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</si>
  <si>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</si>
  <si>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</si>
  <si>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</si>
  <si>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</si>
  <si>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</si>
  <si>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</si>
  <si>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</si>
  <si>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</si>
  <si>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</si>
  <si>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</si>
  <si>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</si>
  <si>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</si>
  <si>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</si>
  <si>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</si>
  <si>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</si>
  <si>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</si>
  <si>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</si>
  <si>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</si>
  <si>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</si>
  <si>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</si>
  <si>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</si>
  <si>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</si>
  <si>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</si>
  <si>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</si>
  <si>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</si>
  <si>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</si>
  <si>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</si>
  <si>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</si>
  <si>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</si>
  <si>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</si>
  <si>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</si>
  <si>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</si>
  <si>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</si>
  <si>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</si>
  <si>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</si>
  <si>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</si>
  <si>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</si>
  <si>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</si>
  <si>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</si>
  <si>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</si>
  <si>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</si>
  <si>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</si>
  <si>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</si>
  <si>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</si>
  <si>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</si>
  <si>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</si>
  <si>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</si>
  <si>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</si>
  <si>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</si>
  <si>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</si>
  <si>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</si>
  <si>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</si>
  <si>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</si>
  <si>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</si>
  <si>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</si>
  <si>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</si>
  <si>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</si>
  <si>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</si>
  <si>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</si>
  <si>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</si>
  <si>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</si>
  <si>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</si>
  <si>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</si>
  <si>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</si>
  <si>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</si>
  <si>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</si>
  <si>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</si>
  <si>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</si>
  <si>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</si>
  <si>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</si>
  <si>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</si>
  <si>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</si>
  <si>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</si>
  <si>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</si>
  <si>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</si>
  <si>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</si>
  <si>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</si>
  <si>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</si>
  <si>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</si>
  <si>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</si>
  <si>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</si>
  <si>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</si>
  <si>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</si>
  <si>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</si>
  <si>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</si>
  <si>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</si>
  <si>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</si>
  <si>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</si>
  <si>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</si>
  <si>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</si>
  <si>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</si>
  <si>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</si>
  <si>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</si>
  <si>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</si>
  <si>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</si>
  <si>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</si>
  <si>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</si>
  <si>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</si>
  <si>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</si>
  <si>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</si>
  <si>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</si>
  <si>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</si>
  <si>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</si>
  <si>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</si>
  <si>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</si>
  <si>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</si>
  <si>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</si>
  <si>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</si>
  <si>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</si>
  <si>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</si>
  <si>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</si>
  <si>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</si>
  <si>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</si>
  <si>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</si>
  <si>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</si>
  <si>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</si>
  <si>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</si>
  <si>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</si>
  <si>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</si>
  <si>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</si>
  <si>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</si>
  <si>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</si>
  <si>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</si>
  <si>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</si>
  <si>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</si>
  <si>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</si>
  <si>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</si>
  <si>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</si>
  <si>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</si>
  <si>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</si>
  <si>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</si>
  <si>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</si>
  <si>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</si>
  <si>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</si>
  <si>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</si>
  <si>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</si>
  <si>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</si>
  <si>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</si>
  <si>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</si>
  <si>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</si>
  <si>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</si>
  <si>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</si>
  <si>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</si>
  <si>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</si>
  <si>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</si>
  <si>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</si>
  <si>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</si>
  <si>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</si>
  <si>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</si>
  <si>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</si>
  <si>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</si>
  <si>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</si>
  <si>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</si>
  <si>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</si>
  <si>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</si>
  <si>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</si>
  <si>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</si>
  <si>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</si>
  <si>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</si>
  <si>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</si>
  <si>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</si>
  <si>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</si>
  <si>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</si>
  <si>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</si>
  <si>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</si>
  <si>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</si>
  <si>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</si>
  <si>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</si>
  <si>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</si>
  <si>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</si>
  <si>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</si>
  <si>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</si>
  <si>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</si>
  <si>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</si>
  <si>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</si>
  <si>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</si>
  <si>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</si>
  <si>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</si>
  <si>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</si>
  <si>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</si>
  <si>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</si>
  <si>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</si>
  <si>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</si>
  <si>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</si>
  <si>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</si>
  <si>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</si>
  <si>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</si>
  <si>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</si>
  <si>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</si>
  <si>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</si>
  <si>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</si>
  <si>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</si>
  <si>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</si>
  <si>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</si>
  <si>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</si>
  <si>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</si>
  <si>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</si>
  <si>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</si>
  <si>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</si>
  <si>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</si>
  <si>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</si>
  <si>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</si>
  <si>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</si>
  <si>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</si>
  <si>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</si>
  <si>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</si>
  <si>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</si>
  <si>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</si>
  <si>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</si>
  <si>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</si>
  <si>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</si>
  <si>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</si>
  <si>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</si>
  <si>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</si>
  <si>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</si>
  <si>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</si>
  <si>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</si>
  <si>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</si>
  <si>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</si>
  <si>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</si>
  <si>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</si>
  <si>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</si>
  <si>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</si>
  <si>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</si>
  <si>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</si>
  <si>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</si>
  <si>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</si>
  <si>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</si>
  <si>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</si>
  <si>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</si>
  <si>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</si>
  <si>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</si>
  <si>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</si>
  <si>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</si>
  <si>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</si>
  <si>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</si>
  <si>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</si>
  <si>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</si>
  <si>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</si>
  <si>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</si>
  <si>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</si>
  <si>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</si>
  <si>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</si>
  <si>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</si>
  <si>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</si>
  <si>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</si>
  <si>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</si>
  <si>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</si>
  <si>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</si>
  <si>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</si>
  <si>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</si>
  <si>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</si>
  <si>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</si>
  <si>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</si>
  <si>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</si>
  <si>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</si>
  <si>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</si>
  <si>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</si>
  <si>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</si>
  <si>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</si>
  <si>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</si>
  <si>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</si>
  <si>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</si>
  <si>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</si>
  <si>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</si>
  <si>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</si>
  <si>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</si>
  <si>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</si>
  <si>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</si>
  <si>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</si>
  <si>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</si>
  <si>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</si>
  <si>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</si>
  <si>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</si>
  <si>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</si>
  <si>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</si>
  <si>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</si>
  <si>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</si>
  <si>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</si>
  <si>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</si>
  <si>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</si>
  <si>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</si>
  <si>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</si>
  <si>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</si>
  <si>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</si>
  <si>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</si>
  <si>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</si>
  <si>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</si>
  <si>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</si>
  <si>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</si>
  <si>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</si>
  <si>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</si>
  <si>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</si>
  <si>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</si>
  <si>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</si>
  <si>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</si>
  <si>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</si>
  <si>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</si>
  <si>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</si>
  <si>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</si>
  <si>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</si>
  <si>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</si>
  <si>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</si>
  <si>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</si>
  <si>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</si>
  <si>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</si>
  <si>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</si>
  <si>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</si>
  <si>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</si>
  <si>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</si>
  <si>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</si>
  <si>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</si>
  <si>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</si>
  <si>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</si>
  <si>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</si>
  <si>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</si>
  <si>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</si>
  <si>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</si>
  <si>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</si>
  <si>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</si>
  <si>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</si>
  <si>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</si>
  <si>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</si>
  <si>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</si>
  <si>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</si>
  <si>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</si>
  <si>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</si>
  <si>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</si>
  <si>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</si>
  <si>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</si>
  <si>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</si>
  <si>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</si>
  <si>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</si>
  <si>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</si>
  <si>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</si>
  <si>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</si>
  <si>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</si>
  <si>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</si>
  <si>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</si>
  <si>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</si>
  <si>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</si>
  <si>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</si>
  <si>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</si>
  <si>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</si>
  <si>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</si>
  <si>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</si>
  <si>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</si>
  <si>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</si>
  <si>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</si>
  <si>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</si>
  <si>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</si>
  <si>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</si>
  <si>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</si>
  <si>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</si>
  <si>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</si>
  <si>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</si>
  <si>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</si>
  <si>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</si>
  <si>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</si>
  <si>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</si>
  <si>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</si>
  <si>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</si>
  <si>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</si>
  <si>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</si>
  <si>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</si>
  <si>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</si>
  <si>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</si>
  <si>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</si>
  <si>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</si>
  <si>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</si>
  <si>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</si>
  <si>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</si>
  <si>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</si>
  <si>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</si>
  <si>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</si>
  <si>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</si>
  <si>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</si>
  <si>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</si>
  <si>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</si>
  <si>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</si>
  <si>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</si>
  <si>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</si>
  <si>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</si>
  <si>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</si>
  <si>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</si>
  <si>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</si>
  <si>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</si>
  <si>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</si>
  <si>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</si>
  <si>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</si>
  <si>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</si>
  <si>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</si>
  <si>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</si>
  <si>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</si>
  <si>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</si>
  <si>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</si>
  <si>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</si>
  <si>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</si>
  <si>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</si>
  <si>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</si>
  <si>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</si>
  <si>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</si>
  <si>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</si>
  <si>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</si>
  <si>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</si>
  <si>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</si>
  <si>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</si>
  <si>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</si>
  <si>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</si>
  <si>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</si>
  <si>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</si>
  <si>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</si>
  <si>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</si>
  <si>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</si>
  <si>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</si>
  <si>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</si>
  <si>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</si>
  <si>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</si>
  <si>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</si>
  <si>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</si>
  <si>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</si>
  <si>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</si>
  <si>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</si>
  <si>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</si>
  <si>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</si>
  <si>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</si>
  <si>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</si>
  <si>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</si>
  <si>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</si>
  <si>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</si>
  <si>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</si>
  <si>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</si>
  <si>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</si>
  <si>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</si>
  <si>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</si>
  <si>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</si>
  <si>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</si>
  <si>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</si>
  <si>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</si>
  <si>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</si>
  <si>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</si>
  <si>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</si>
  <si>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</si>
  <si>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</si>
  <si>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</si>
  <si>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</si>
  <si>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</si>
  <si>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</si>
  <si>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</si>
  <si>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</si>
  <si>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</si>
  <si>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</si>
  <si>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</si>
  <si>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</si>
  <si>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</si>
  <si>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</si>
  <si>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</si>
  <si>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</si>
  <si>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</si>
  <si>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</si>
  <si>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</si>
  <si>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</si>
  <si>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</si>
  <si>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</si>
  <si>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</si>
  <si>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</si>
  <si>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</si>
  <si>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</si>
  <si>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</si>
  <si>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</si>
  <si>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</si>
  <si>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</si>
  <si>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</si>
  <si>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</si>
  <si>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</si>
  <si>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</si>
  <si>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</si>
  <si>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</si>
  <si>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</si>
  <si>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</si>
  <si>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</si>
  <si>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</si>
  <si>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</si>
  <si>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</si>
  <si>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</si>
  <si>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</si>
  <si>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</si>
  <si>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</si>
  <si>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</si>
  <si>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</si>
  <si>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</si>
  <si>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</si>
  <si>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</si>
  <si>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</si>
  <si>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</si>
  <si>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</si>
  <si>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</si>
  <si>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</si>
  <si>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</si>
  <si>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</si>
  <si>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</si>
  <si>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</si>
  <si>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</si>
  <si>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</si>
  <si>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</si>
  <si>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</si>
  <si>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</si>
  <si>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</si>
  <si>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</si>
  <si>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</si>
  <si>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</si>
  <si>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</si>
  <si>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</si>
  <si>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</si>
  <si>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</si>
  <si>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</si>
  <si>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</si>
  <si>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</si>
  <si>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</si>
  <si>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</si>
  <si>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</si>
  <si>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</si>
  <si>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</si>
  <si>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</si>
  <si>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</si>
  <si>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</si>
  <si>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</si>
  <si>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</si>
  <si>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</si>
  <si>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</si>
  <si>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</si>
  <si>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</si>
  <si>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</si>
  <si>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</si>
  <si>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</si>
  <si>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</si>
  <si>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</si>
  <si>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</si>
  <si>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</si>
  <si>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</si>
  <si>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</si>
  <si>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</si>
  <si>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</si>
  <si>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</si>
  <si>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</si>
  <si>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</si>
  <si>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</si>
  <si>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</si>
  <si>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</si>
  <si>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</si>
  <si>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</si>
  <si>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</si>
  <si>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</si>
  <si>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</si>
  <si>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</si>
  <si>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</si>
  <si>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</si>
  <si>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</si>
  <si>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</si>
  <si>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</si>
  <si>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</si>
  <si>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</si>
  <si>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</si>
  <si>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</si>
  <si>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</si>
  <si>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</si>
  <si>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</si>
  <si>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</si>
  <si>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</si>
  <si>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</si>
  <si>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</si>
  <si>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</si>
  <si>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</si>
  <si>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</si>
  <si>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</si>
  <si>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</si>
  <si>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</si>
  <si>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</si>
  <si>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</si>
  <si>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</si>
  <si>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</si>
  <si>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</si>
  <si>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</si>
  <si>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</si>
  <si>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</si>
  <si>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</si>
  <si>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</si>
  <si>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</si>
  <si>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</si>
  <si>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</si>
  <si>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</si>
  <si>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</si>
  <si>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</si>
  <si>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</si>
  <si>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</si>
  <si>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</si>
  <si>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</si>
  <si>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</si>
  <si>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</si>
  <si>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</si>
  <si>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</si>
  <si>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</si>
  <si>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</si>
  <si>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</si>
  <si>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</si>
  <si>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</si>
  <si>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</si>
  <si>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</si>
  <si>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</si>
  <si>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</si>
  <si>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</si>
  <si>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</si>
  <si>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</si>
  <si>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</si>
  <si>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</si>
  <si>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</si>
  <si>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</si>
  <si>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</si>
  <si>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</si>
  <si>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</si>
  <si>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</si>
  <si>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</si>
  <si>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</si>
  <si>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</si>
  <si>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</si>
  <si>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</si>
  <si>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</si>
  <si>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</si>
  <si>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</si>
  <si>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</si>
  <si>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</si>
  <si>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</si>
  <si>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</si>
  <si>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</si>
  <si>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</si>
  <si>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</si>
  <si>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</si>
  <si>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</si>
  <si>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</si>
  <si>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</si>
  <si>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</si>
  <si>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</si>
  <si>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</si>
  <si>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</si>
  <si>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</si>
  <si>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</si>
  <si>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</si>
  <si>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</si>
  <si>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</si>
  <si>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</si>
  <si>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</si>
  <si>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</si>
  <si>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</si>
  <si>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</si>
  <si>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</si>
  <si>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</si>
  <si>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</si>
  <si>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</si>
  <si>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</si>
  <si>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</si>
  <si>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</si>
  <si>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</si>
  <si>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</si>
  <si>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</si>
  <si>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</si>
  <si>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</si>
  <si>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</si>
  <si>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</si>
  <si>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</si>
  <si>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</si>
  <si>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</si>
  <si>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</si>
  <si>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</si>
  <si>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</si>
  <si>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</si>
  <si>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</si>
  <si>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</si>
  <si>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</si>
  <si>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</si>
  <si>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</si>
  <si>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</si>
  <si>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</si>
  <si>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</si>
  <si>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</si>
  <si>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</si>
  <si>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</si>
  <si>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</si>
  <si>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</si>
  <si>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</si>
  <si>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</si>
  <si>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</si>
  <si>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</si>
  <si>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</si>
  <si>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</si>
  <si>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</si>
  <si>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</si>
  <si>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</si>
  <si>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</si>
  <si>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</si>
  <si>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</si>
  <si>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</si>
  <si>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</si>
  <si>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</si>
  <si>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</si>
  <si>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</si>
  <si>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</si>
  <si>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</si>
  <si>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</si>
  <si>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</si>
  <si>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</si>
  <si>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</si>
  <si>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</si>
  <si>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</si>
  <si>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</si>
  <si>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</si>
  <si>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</si>
  <si>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</si>
  <si>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</si>
  <si>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</si>
  <si>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</si>
  <si>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</si>
  <si>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</si>
  <si>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</si>
  <si>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</si>
  <si>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</si>
  <si>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</si>
  <si>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</si>
  <si>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</si>
  <si>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</si>
  <si>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</si>
  <si>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</si>
  <si>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</si>
  <si>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</si>
  <si>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</si>
  <si>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</si>
  <si>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</si>
  <si>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</si>
  <si>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</si>
  <si>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</si>
  <si>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</si>
  <si>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</si>
  <si>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</si>
  <si>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</si>
  <si>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</si>
  <si>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</si>
  <si>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</si>
  <si>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</si>
  <si>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</si>
  <si>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</si>
  <si>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</si>
  <si>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</si>
  <si>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</si>
  <si>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</si>
  <si>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</si>
  <si>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</si>
  <si>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</si>
  <si>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</si>
  <si>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</si>
  <si>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</si>
  <si>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</si>
  <si>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</si>
  <si>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</si>
  <si>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</si>
  <si>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</si>
  <si>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</si>
  <si>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</si>
  <si>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</si>
  <si>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</si>
  <si>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</si>
  <si>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</si>
  <si>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</si>
  <si>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</si>
  <si>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</si>
  <si>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</si>
  <si>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</si>
  <si>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</si>
  <si>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</si>
  <si>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</si>
  <si>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</si>
  <si>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</si>
  <si>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</si>
  <si>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</si>
  <si>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</si>
  <si>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</si>
  <si>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</si>
  <si>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</si>
  <si>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</si>
  <si>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</si>
  <si>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</si>
  <si>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</si>
  <si>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</si>
  <si>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</si>
  <si>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</si>
  <si>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</si>
  <si>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</si>
  <si>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</si>
  <si>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</si>
  <si>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</si>
  <si>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</si>
  <si>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</si>
  <si>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</si>
  <si>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</si>
  <si>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</si>
  <si>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</si>
  <si>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</si>
  <si>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</si>
  <si>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</si>
  <si>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</si>
  <si>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</si>
  <si>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</si>
  <si>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</si>
  <si>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</si>
  <si>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</si>
  <si>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</si>
  <si>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</si>
  <si>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</si>
  <si>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</si>
  <si>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</si>
  <si>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</si>
  <si>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</si>
  <si>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</si>
  <si>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</si>
  <si>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</si>
  <si>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</si>
  <si>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</si>
  <si>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</si>
  <si>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</si>
  <si>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</si>
  <si>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</si>
  <si>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</si>
  <si>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</si>
  <si>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</si>
  <si>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</si>
  <si>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</si>
  <si>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</si>
  <si>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</si>
  <si>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</si>
  <si>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</si>
  <si>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</si>
  <si>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</si>
  <si>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</si>
  <si>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</si>
  <si>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</si>
  <si>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</si>
  <si>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</si>
  <si>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</si>
  <si>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</si>
  <si>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</si>
  <si>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</si>
  <si>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</si>
  <si>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</si>
  <si>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</si>
  <si>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</si>
  <si>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</si>
  <si>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</si>
  <si>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</si>
  <si>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</si>
  <si>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</si>
  <si>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</si>
  <si>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</si>
  <si>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</si>
  <si>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</si>
  <si>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</si>
  <si>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</si>
  <si>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</si>
  <si>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</si>
  <si>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</si>
  <si>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</si>
  <si>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</si>
  <si>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</si>
  <si>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</si>
  <si>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</si>
  <si>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</si>
  <si>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</si>
  <si>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</si>
  <si>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</si>
  <si>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</si>
  <si>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</si>
  <si>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</si>
  <si>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</si>
  <si>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</si>
  <si>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</si>
  <si>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</si>
  <si>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</si>
  <si>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</si>
  <si>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</si>
  <si>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</si>
  <si>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</si>
  <si>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</si>
  <si>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</si>
  <si>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</si>
  <si>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</si>
  <si>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</si>
  <si>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</si>
  <si>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</si>
  <si>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</si>
  <si>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</si>
  <si>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</si>
  <si>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</si>
  <si>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</si>
  <si>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</si>
  <si>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</si>
  <si>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</si>
  <si>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</si>
  <si>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</si>
  <si>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</si>
  <si>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</si>
  <si>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</si>
  <si>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</si>
  <si>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</si>
  <si>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</si>
  <si>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</si>
  <si>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</si>
  <si>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</si>
  <si>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</si>
  <si>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</si>
  <si>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</si>
  <si>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</si>
  <si>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</si>
  <si>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</si>
  <si>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</si>
  <si>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</si>
  <si>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</si>
  <si>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</si>
  <si>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</si>
  <si>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</si>
  <si>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</si>
  <si>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</si>
  <si>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</si>
  <si>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</si>
  <si>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</si>
  <si>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</si>
  <si>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</si>
  <si>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</si>
  <si>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</si>
  <si>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</si>
  <si>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</si>
  <si>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</si>
  <si>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</si>
  <si>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</si>
  <si>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</si>
  <si>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</si>
  <si>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</si>
  <si>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</si>
  <si>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</si>
  <si>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</si>
  <si>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</si>
  <si>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</si>
  <si>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</si>
  <si>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</si>
  <si>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</si>
  <si>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</si>
  <si>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</si>
  <si>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</si>
  <si>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</si>
  <si>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</si>
  <si>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</si>
  <si>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</si>
  <si>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</si>
  <si>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</si>
  <si>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</si>
  <si>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</si>
  <si>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</si>
  <si>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</si>
  <si>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</si>
  <si>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</si>
  <si>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</si>
  <si>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</si>
  <si>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</si>
  <si>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</si>
  <si>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</si>
  <si>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</si>
  <si>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</si>
  <si>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</si>
  <si>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</si>
  <si>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</si>
  <si>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</si>
  <si>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</si>
  <si>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</si>
  <si>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</si>
  <si>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</si>
  <si>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</si>
  <si>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</si>
  <si>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</si>
  <si>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</si>
  <si>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</si>
  <si>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</si>
  <si>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</si>
  <si>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</si>
  <si>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</si>
  <si>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</si>
  <si>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</si>
  <si>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</si>
  <si>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</si>
  <si>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</si>
  <si>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</si>
  <si>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</si>
  <si>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</si>
  <si>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</si>
  <si>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</si>
  <si>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</si>
  <si>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</si>
  <si>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</si>
  <si>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</si>
  <si>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</si>
  <si>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</si>
  <si>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</si>
  <si>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</si>
  <si>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</si>
  <si>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</si>
  <si>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</si>
  <si>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</si>
  <si>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</si>
  <si>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</si>
  <si>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</si>
  <si>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</si>
  <si>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</si>
  <si>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</si>
  <si>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</si>
  <si>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</si>
  <si>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</si>
  <si>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</si>
  <si>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</si>
  <si>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</si>
  <si>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</si>
  <si>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</si>
  <si>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</si>
  <si>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</si>
  <si>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</si>
  <si>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</si>
  <si>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</si>
  <si>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</si>
  <si>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</si>
  <si>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</si>
  <si>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</si>
  <si>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</si>
  <si>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</si>
  <si>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</si>
  <si>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</si>
  <si>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</si>
  <si>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</si>
  <si>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</si>
  <si>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</si>
  <si>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</si>
  <si>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</si>
  <si>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</si>
  <si>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</si>
  <si>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</si>
  <si>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</si>
  <si>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</si>
  <si>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</si>
  <si>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</si>
  <si>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</si>
  <si>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</si>
  <si>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</si>
  <si>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</si>
  <si>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</si>
  <si>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</si>
  <si>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</si>
  <si>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</si>
  <si>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</si>
  <si>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</si>
  <si>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</si>
  <si>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</si>
  <si>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</si>
  <si>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</si>
  <si>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</si>
  <si>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</si>
  <si>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</si>
  <si>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</si>
  <si>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</si>
  <si>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</si>
  <si>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</si>
  <si>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</si>
  <si>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</si>
  <si>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</si>
  <si>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</si>
  <si>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</si>
  <si>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</si>
  <si>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</si>
  <si>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</si>
  <si>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</si>
  <si>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</si>
  <si>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</si>
  <si>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</si>
  <si>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</si>
  <si>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</si>
  <si>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</si>
  <si>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</si>
  <si>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</si>
  <si>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</si>
  <si>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</si>
  <si>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</si>
  <si>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</si>
  <si>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</si>
  <si>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</si>
  <si>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</si>
  <si>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</si>
  <si>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</si>
  <si>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</si>
  <si>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</si>
  <si>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</si>
  <si>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</si>
  <si>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</si>
  <si>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</si>
  <si>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</si>
  <si>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</si>
  <si>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</si>
  <si>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</si>
  <si>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</si>
  <si>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</si>
  <si>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</si>
  <si>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</si>
  <si>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</si>
  <si>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</si>
  <si>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</si>
  <si>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</si>
  <si>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</si>
  <si>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</si>
  <si>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</si>
  <si>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</si>
  <si>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</si>
  <si>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</si>
  <si>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</si>
  <si>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</si>
  <si>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</si>
  <si>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</si>
  <si>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</si>
  <si>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</si>
  <si>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</si>
  <si>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</si>
  <si>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</si>
  <si>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</si>
  <si>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</si>
  <si>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</si>
  <si>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</si>
  <si>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</si>
  <si>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</si>
  <si>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</si>
  <si>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</si>
  <si>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</si>
  <si>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</si>
  <si>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</si>
  <si>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</si>
  <si>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</si>
  <si>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</si>
  <si>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</si>
  <si>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</si>
  <si>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</si>
  <si>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</si>
  <si>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</si>
  <si>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</si>
  <si>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</si>
  <si>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</si>
  <si>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</si>
  <si>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</si>
  <si>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</si>
  <si>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</si>
  <si>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</si>
  <si>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</si>
  <si>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</si>
  <si>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</si>
  <si>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</si>
  <si>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</si>
  <si>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</si>
  <si>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</si>
  <si>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</si>
  <si>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</si>
  <si>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</si>
  <si>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</si>
  <si>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</si>
  <si>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</si>
  <si>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</si>
  <si>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</si>
  <si>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</si>
  <si>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</si>
  <si>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</si>
  <si>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</si>
  <si>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</si>
  <si>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</si>
  <si>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</si>
  <si>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</si>
  <si>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</si>
  <si>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</si>
  <si>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</si>
  <si>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</si>
  <si>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</si>
  <si>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</si>
  <si>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</si>
  <si>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</si>
  <si>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</si>
  <si>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</si>
  <si>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</si>
  <si>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</si>
  <si>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</si>
  <si>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</si>
  <si>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</si>
  <si>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</si>
  <si>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</si>
  <si>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</si>
  <si>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</si>
  <si>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</si>
  <si>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</si>
  <si>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</si>
  <si>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</si>
  <si>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</si>
  <si>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</si>
  <si>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</si>
  <si>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</si>
  <si>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</si>
  <si>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</si>
  <si>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</si>
  <si>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</si>
  <si>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</si>
  <si>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</si>
  <si>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</si>
  <si>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</si>
  <si>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</si>
  <si>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</si>
  <si>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</si>
  <si>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</si>
  <si>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</si>
  <si>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</si>
  <si>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</si>
  <si>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</si>
  <si>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</si>
  <si>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</si>
  <si>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</si>
  <si>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</si>
  <si>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</si>
  <si>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</si>
  <si>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</si>
  <si>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</si>
  <si>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</si>
  <si>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</si>
  <si>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</si>
  <si>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</si>
  <si>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</si>
  <si>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</si>
  <si>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</si>
  <si>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</si>
  <si>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</si>
  <si>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</si>
  <si>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</si>
  <si>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</si>
  <si>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</si>
  <si>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</si>
  <si>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</si>
  <si>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</si>
  <si>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</si>
  <si>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</si>
  <si>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</si>
  <si>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</si>
  <si>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</si>
  <si>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</si>
  <si>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</si>
  <si>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</si>
  <si>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</si>
  <si>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</si>
  <si>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</si>
  <si>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</si>
  <si>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</si>
  <si>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</si>
  <si>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</si>
  <si>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</si>
  <si>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</si>
  <si>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</si>
  <si>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</si>
  <si>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</si>
  <si>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</si>
  <si>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</si>
  <si>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</si>
  <si>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</si>
  <si>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</si>
  <si>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</si>
  <si>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</si>
  <si>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</si>
  <si>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</si>
  <si>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</si>
  <si>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</si>
  <si>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</si>
  <si>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</si>
  <si>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</si>
  <si>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</si>
  <si>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</si>
  <si>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</si>
  <si>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</si>
  <si>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</si>
  <si>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</si>
  <si>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</si>
  <si>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</si>
  <si>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</si>
  <si>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</si>
  <si>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</si>
  <si>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</si>
  <si>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</si>
  <si>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</si>
  <si>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</si>
  <si>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</si>
  <si>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</si>
  <si>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</si>
  <si>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</si>
  <si>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</si>
  <si>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</si>
  <si>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</si>
  <si>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</si>
  <si>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</si>
  <si>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</si>
  <si>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</si>
  <si>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</si>
  <si>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</si>
  <si>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</si>
  <si>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</si>
  <si>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</si>
  <si>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</si>
  <si>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</si>
  <si>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</si>
  <si>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</si>
  <si>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</si>
  <si>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</si>
  <si>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</si>
  <si>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</si>
  <si>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</si>
  <si>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</si>
  <si>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</si>
  <si>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</si>
  <si>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</si>
  <si>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</si>
  <si>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</si>
  <si>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</si>
  <si>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</si>
  <si>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</si>
  <si>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</si>
  <si>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</si>
  <si>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</si>
  <si>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</si>
  <si>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</si>
  <si>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</si>
  <si>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</si>
  <si>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</si>
  <si>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</si>
  <si>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</si>
  <si>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</si>
  <si>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</si>
  <si>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</si>
  <si>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</si>
  <si>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</si>
  <si>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</si>
  <si>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</si>
  <si>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</si>
  <si>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</si>
  <si>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</si>
  <si>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</si>
  <si>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</si>
  <si>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</si>
  <si>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</si>
  <si>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</si>
  <si>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</si>
  <si>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</si>
  <si>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</si>
  <si>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</si>
  <si>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</si>
  <si>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</si>
  <si>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</si>
  <si>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</si>
  <si>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</si>
  <si>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</si>
  <si>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</si>
  <si>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</si>
  <si>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</si>
  <si>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</si>
  <si>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</si>
  <si>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</si>
  <si>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</si>
  <si>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</si>
  <si>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</si>
  <si>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</si>
  <si>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</si>
  <si>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</si>
  <si>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</si>
  <si>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</si>
  <si>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</si>
  <si>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</si>
  <si>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</si>
  <si>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</si>
  <si>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</si>
  <si>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</si>
  <si>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</si>
  <si>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</si>
  <si>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</si>
  <si>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</si>
  <si>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</si>
  <si>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</si>
  <si>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</si>
  <si>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</si>
  <si>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</si>
  <si>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</si>
  <si>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</si>
  <si>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</si>
  <si>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</si>
  <si>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</si>
  <si>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</si>
  <si>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</si>
  <si>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</si>
  <si>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</si>
  <si>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</si>
  <si>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</si>
  <si>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</si>
  <si>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</si>
  <si>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</si>
  <si>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</si>
  <si>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</si>
  <si>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</si>
  <si>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</si>
  <si>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</si>
  <si>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</si>
  <si>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</si>
  <si>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</si>
  <si>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</si>
  <si>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</si>
  <si>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</si>
  <si>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</si>
  <si>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</si>
  <si>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</si>
  <si>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</si>
  <si>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</si>
  <si>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</si>
  <si>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</si>
  <si>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</si>
  <si>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</si>
  <si>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</si>
  <si>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</si>
  <si>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</si>
  <si>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</si>
  <si>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</si>
  <si>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</si>
  <si>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</si>
  <si>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</si>
  <si>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</si>
  <si>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</si>
  <si>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</si>
  <si>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</si>
  <si>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</si>
  <si>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</si>
  <si>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</si>
  <si>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</si>
  <si>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</si>
  <si>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</si>
  <si>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</si>
  <si>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</si>
  <si>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</si>
  <si>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</si>
  <si>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</si>
  <si>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</si>
  <si>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</si>
  <si>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</si>
  <si>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</si>
  <si>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</si>
  <si>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</si>
  <si>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</si>
  <si>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</si>
  <si>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</si>
  <si>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</si>
  <si>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</si>
  <si>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</si>
  <si>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</si>
  <si>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</si>
  <si>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</si>
  <si>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</si>
  <si>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</si>
  <si>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</si>
  <si>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</si>
  <si>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</si>
  <si>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</si>
  <si>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</si>
  <si>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</si>
  <si>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</si>
  <si>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</si>
  <si>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</si>
  <si>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</si>
  <si>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</si>
  <si>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</si>
  <si>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</si>
  <si>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</si>
  <si>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</si>
  <si>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</si>
  <si>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</si>
  <si>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</si>
  <si>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</si>
  <si>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</si>
  <si>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</si>
  <si>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</si>
  <si>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</si>
  <si>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</si>
  <si>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</si>
  <si>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</si>
  <si>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</si>
  <si>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</si>
  <si>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</si>
  <si>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</si>
  <si>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</si>
  <si>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</si>
  <si>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</si>
  <si>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</si>
  <si>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</si>
  <si>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</si>
  <si>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</si>
  <si>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</si>
  <si>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</si>
  <si>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</si>
  <si>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</si>
  <si>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</si>
  <si>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</si>
  <si>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</si>
  <si>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</si>
  <si>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</si>
  <si>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</si>
  <si>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</si>
  <si>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</si>
  <si>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</si>
  <si>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</si>
  <si>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</si>
  <si>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</si>
  <si>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</si>
  <si>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</si>
  <si>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</si>
  <si>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</si>
  <si>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</si>
  <si>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</si>
  <si>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</si>
  <si>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</si>
  <si>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</si>
  <si>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</si>
  <si>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</si>
  <si>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</si>
  <si>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</si>
  <si>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</si>
  <si>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</si>
  <si>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</si>
  <si>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</si>
  <si>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</si>
  <si>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</si>
  <si>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</si>
  <si>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</si>
  <si>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</si>
  <si>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</si>
  <si>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</si>
  <si>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</si>
  <si>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</si>
  <si>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</si>
  <si>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</si>
  <si>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</si>
  <si>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</si>
  <si>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</si>
  <si>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</si>
  <si>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</si>
  <si>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</si>
  <si>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</si>
  <si>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</si>
  <si>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</si>
  <si>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</si>
  <si>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</si>
  <si>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</si>
  <si>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</si>
  <si>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</si>
  <si>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</si>
  <si>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</si>
  <si>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</si>
  <si>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</si>
  <si>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</si>
  <si>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</si>
  <si>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</si>
  <si>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</si>
  <si>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</si>
  <si>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</si>
  <si>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</si>
  <si>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</si>
  <si>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</si>
  <si>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</si>
  <si>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</si>
  <si>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</si>
  <si>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</si>
  <si>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</si>
  <si>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</si>
  <si>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</si>
  <si>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</si>
  <si>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</si>
  <si>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</si>
  <si>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</si>
  <si>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</si>
  <si>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</si>
  <si>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</si>
  <si>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</si>
  <si>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</si>
  <si>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</si>
  <si>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</si>
  <si>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</si>
  <si>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</si>
  <si>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</si>
  <si>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</si>
  <si>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</si>
  <si>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</si>
  <si>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</si>
  <si>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</si>
  <si>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</si>
  <si>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</si>
  <si>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</si>
  <si>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</si>
  <si>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</si>
  <si>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</si>
  <si>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</si>
  <si>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</si>
  <si>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</si>
  <si>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</si>
  <si>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</si>
  <si>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</si>
  <si>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</si>
  <si>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</si>
  <si>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</si>
  <si>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</si>
  <si>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</si>
  <si>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</si>
  <si>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</si>
  <si>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</si>
  <si>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</si>
  <si>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</si>
  <si>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</si>
  <si>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</si>
  <si>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</si>
  <si>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</si>
  <si>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</si>
  <si>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</si>
  <si>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</si>
  <si>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</si>
  <si>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</si>
  <si>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</si>
  <si>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</si>
  <si>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</si>
  <si>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</si>
  <si>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</si>
  <si>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</si>
  <si>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</si>
  <si>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</si>
  <si>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</si>
  <si>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</si>
  <si>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</si>
  <si>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</si>
  <si>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</si>
  <si>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</si>
  <si>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</si>
  <si>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</si>
  <si>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</si>
  <si>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</si>
  <si>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</si>
  <si>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</si>
  <si>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</si>
  <si>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</si>
  <si>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</si>
  <si>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</si>
  <si>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</si>
  <si>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</si>
  <si>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</si>
  <si>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</si>
  <si>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</si>
  <si>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</si>
  <si>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</si>
  <si>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</si>
  <si>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</si>
  <si>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</si>
  <si>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</si>
  <si>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</si>
  <si>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</si>
  <si>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</si>
  <si>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</si>
  <si>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</si>
  <si>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</si>
  <si>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</si>
  <si>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</si>
  <si>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</si>
  <si>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</si>
  <si>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</si>
  <si>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</si>
  <si>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</si>
  <si>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</si>
  <si>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</si>
  <si>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</si>
  <si>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</si>
  <si>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</si>
  <si>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</si>
  <si>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</si>
  <si>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</si>
  <si>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</si>
  <si>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</si>
  <si>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</si>
  <si>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</si>
  <si>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</si>
  <si>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</si>
  <si>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</si>
  <si>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</si>
  <si>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</si>
  <si>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</si>
  <si>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</si>
  <si>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</si>
  <si>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</si>
  <si>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</si>
  <si>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</si>
  <si>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</si>
  <si>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</si>
  <si>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</si>
  <si>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</si>
  <si>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</si>
  <si>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</si>
  <si>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</si>
  <si>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</si>
  <si>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</si>
  <si>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</si>
  <si>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</si>
  <si>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</si>
  <si>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</si>
  <si>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</si>
  <si>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</si>
  <si>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</si>
  <si>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</si>
  <si>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</si>
  <si>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</si>
  <si>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</si>
  <si>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</si>
  <si>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</si>
  <si>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</si>
  <si>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</si>
  <si>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</si>
  <si>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</si>
  <si>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</si>
  <si>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</si>
  <si>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</si>
  <si>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</si>
  <si>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</si>
  <si>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</si>
  <si>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</si>
  <si>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</si>
  <si>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</si>
  <si>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</si>
  <si>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</si>
  <si>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</si>
  <si>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</si>
  <si>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</si>
  <si>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</si>
  <si>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</si>
  <si>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</si>
  <si>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</si>
  <si>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</si>
  <si>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</si>
  <si>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</si>
  <si>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</si>
  <si>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</si>
  <si>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</si>
  <si>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</si>
  <si>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</si>
  <si>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</si>
  <si>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</si>
  <si>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</si>
  <si>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</si>
  <si>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</si>
  <si>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</si>
  <si>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</si>
  <si>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</si>
  <si>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</si>
  <si>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</si>
  <si>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</si>
  <si>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</si>
  <si>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</si>
  <si>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</si>
  <si>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</si>
  <si>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</si>
  <si>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</si>
  <si>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</si>
  <si>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</si>
  <si>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</si>
  <si>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</si>
  <si>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</si>
  <si>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</si>
  <si>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</si>
  <si>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</si>
  <si>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</si>
  <si>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</si>
  <si>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</si>
  <si>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</si>
  <si>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</si>
  <si>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</si>
  <si>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</si>
  <si>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</si>
  <si>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</si>
  <si>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</si>
  <si>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</si>
  <si>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</si>
  <si>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</si>
  <si>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</si>
  <si>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</si>
  <si>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</si>
  <si>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</si>
  <si>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</si>
  <si>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</si>
  <si>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</si>
  <si>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</si>
  <si>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</si>
  <si>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</si>
  <si>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</si>
  <si>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</si>
  <si>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</si>
  <si>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</si>
  <si>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</si>
  <si>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</si>
  <si>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</si>
  <si>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</si>
  <si>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</si>
  <si>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</si>
  <si>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</si>
  <si>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</si>
  <si>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</si>
  <si>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</si>
  <si>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</si>
  <si>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</si>
  <si>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</si>
  <si>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</si>
  <si>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</si>
  <si>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</si>
  <si>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</si>
  <si>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</si>
  <si>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</si>
  <si>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</si>
  <si>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</si>
  <si>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</si>
  <si>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</si>
  <si>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</si>
  <si>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</si>
  <si>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</si>
  <si>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</si>
  <si>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</si>
  <si>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</si>
  <si>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</si>
  <si>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</si>
  <si>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</si>
  <si>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</si>
  <si>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</si>
  <si>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</si>
  <si>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</si>
  <si>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</si>
  <si>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</si>
  <si>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</si>
  <si>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</si>
  <si>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</si>
  <si>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</si>
  <si>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</si>
  <si>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</si>
  <si>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</si>
  <si>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</si>
  <si>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</si>
  <si>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</si>
  <si>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</si>
  <si>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</si>
  <si>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</si>
  <si>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</si>
  <si>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</si>
  <si>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</si>
  <si>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</si>
  <si>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</si>
  <si>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</si>
  <si>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</si>
  <si>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</si>
  <si>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</si>
  <si>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</si>
  <si>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</si>
  <si>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</si>
  <si>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</si>
  <si>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</si>
  <si>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</si>
  <si>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</si>
  <si>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</si>
  <si>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</si>
  <si>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</si>
  <si>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</si>
  <si>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</si>
  <si>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</si>
  <si>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</si>
  <si>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</si>
  <si>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</si>
  <si>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</si>
  <si>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</si>
  <si>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</si>
  <si>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</si>
  <si>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</si>
  <si>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</si>
  <si>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</si>
  <si>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</si>
  <si>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</si>
  <si>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</si>
  <si>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</si>
  <si>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</si>
  <si>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</si>
  <si>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</si>
  <si>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</si>
  <si>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</si>
  <si>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</si>
  <si>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</si>
  <si>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</si>
  <si>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</si>
  <si>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</si>
  <si>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</si>
  <si>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</si>
  <si>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</si>
  <si>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</si>
  <si>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</si>
  <si>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</si>
  <si>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</si>
  <si>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</si>
  <si>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</si>
  <si>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</si>
  <si>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</si>
  <si>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</si>
  <si>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</si>
  <si>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</si>
  <si>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</si>
  <si>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</si>
  <si>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</si>
  <si>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</si>
  <si>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</si>
  <si>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</si>
  <si>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</si>
  <si>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</si>
  <si>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</si>
  <si>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</si>
  <si>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</si>
  <si>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</si>
  <si>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</si>
  <si>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</si>
  <si>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</si>
  <si>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</si>
  <si>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</si>
  <si>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</si>
  <si>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</si>
  <si>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</si>
  <si>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</si>
  <si>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</si>
  <si>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</si>
  <si>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</si>
  <si>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</si>
  <si>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</si>
  <si>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</si>
  <si>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</si>
  <si>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</si>
  <si>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</si>
  <si>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</si>
  <si>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</si>
  <si>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</si>
  <si>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</si>
  <si>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</si>
  <si>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</si>
  <si>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</si>
  <si>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</si>
  <si>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</si>
  <si>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</si>
  <si>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</si>
  <si>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</si>
  <si>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</si>
  <si>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</si>
  <si>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</si>
  <si>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</si>
  <si>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</si>
  <si>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</si>
  <si>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</si>
  <si>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</si>
  <si>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</si>
  <si>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</si>
  <si>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</si>
  <si>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</si>
  <si>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</si>
  <si>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</si>
  <si>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</si>
  <si>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</si>
  <si>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</si>
  <si>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</si>
  <si>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</si>
  <si>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</si>
  <si>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</si>
  <si>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</si>
  <si>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</si>
  <si>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</si>
  <si>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</si>
  <si>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</si>
  <si>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</si>
  <si>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</si>
  <si>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</si>
  <si>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</si>
  <si>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</si>
  <si>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</si>
  <si>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</si>
  <si>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</si>
  <si>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</si>
  <si>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</si>
  <si>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</si>
  <si>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</si>
  <si>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</si>
  <si>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</si>
  <si>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</si>
  <si>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</si>
  <si>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</si>
  <si>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</si>
  <si>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</si>
  <si>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</si>
  <si>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</si>
  <si>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</si>
  <si>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</si>
  <si>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</si>
  <si>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</si>
  <si>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</si>
  <si>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</si>
  <si>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</si>
  <si>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</si>
  <si>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</si>
  <si>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</si>
  <si>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</si>
  <si>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</si>
  <si>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</si>
  <si>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</si>
  <si>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</si>
  <si>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</si>
  <si>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</si>
  <si>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</si>
  <si>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</si>
  <si>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</si>
  <si>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</si>
  <si>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</si>
  <si>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</si>
  <si>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</si>
  <si>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</si>
  <si>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</si>
  <si>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</si>
  <si>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</si>
  <si>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</si>
  <si>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</si>
  <si>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</si>
  <si>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</si>
  <si>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</si>
  <si>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</si>
  <si>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</si>
  <si>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</si>
  <si>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</si>
  <si>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</si>
  <si>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</si>
  <si>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</si>
  <si>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</si>
  <si>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</si>
  <si>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</si>
  <si>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</si>
  <si>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</si>
  <si>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</si>
  <si>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</si>
  <si>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</si>
  <si>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</si>
  <si>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</si>
  <si>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</si>
  <si>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</si>
  <si>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</si>
  <si>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</si>
  <si>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</si>
  <si>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</si>
  <si>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</si>
  <si>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</si>
  <si>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</si>
  <si>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</si>
  <si>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</si>
  <si>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</si>
  <si>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</si>
  <si>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</si>
  <si>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</si>
  <si>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</si>
  <si>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</si>
  <si>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</si>
  <si>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</si>
  <si>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</si>
  <si>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</si>
  <si>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</si>
  <si>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</si>
  <si>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</si>
  <si>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</si>
  <si>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</si>
  <si>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</si>
  <si>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</si>
  <si>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</si>
  <si>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</si>
  <si>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</si>
  <si>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</si>
  <si>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</si>
  <si>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</si>
  <si>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</si>
  <si>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</si>
  <si>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</si>
  <si>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</si>
  <si>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</si>
  <si>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</si>
  <si>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</si>
  <si>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</si>
  <si>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</si>
  <si>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</si>
  <si>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</si>
  <si>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</si>
  <si>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</si>
  <si>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</si>
  <si>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</si>
  <si>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</si>
  <si>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</si>
  <si>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</si>
  <si>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</si>
  <si>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</si>
  <si>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</si>
  <si>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</si>
  <si>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</si>
  <si>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</si>
  <si>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</si>
  <si>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</si>
  <si>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</si>
  <si>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</si>
  <si>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</si>
  <si>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</si>
  <si>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</si>
  <si>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</si>
  <si>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</si>
  <si>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</si>
  <si>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</si>
  <si>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</si>
  <si>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</si>
  <si>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</si>
  <si>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</si>
  <si>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</si>
  <si>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</si>
  <si>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</si>
  <si>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</si>
  <si>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</si>
  <si>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</si>
  <si>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</si>
  <si>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</si>
  <si>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</si>
  <si>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</si>
  <si>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</si>
  <si>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</si>
  <si>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</si>
  <si>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</si>
  <si>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</si>
  <si>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</si>
  <si>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</si>
  <si>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</si>
  <si>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</si>
  <si>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</si>
  <si>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</si>
  <si>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</si>
  <si>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</si>
  <si>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</si>
  <si>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</si>
  <si>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</si>
  <si>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</si>
  <si>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</si>
  <si>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</si>
  <si>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</si>
  <si>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</si>
  <si>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</si>
  <si>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</si>
  <si>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</si>
  <si>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</si>
  <si>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</si>
  <si>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</si>
  <si>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</si>
  <si>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</si>
  <si>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</si>
  <si>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</si>
  <si>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</si>
  <si>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</si>
  <si>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</si>
  <si>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</si>
  <si>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</si>
  <si>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</si>
  <si>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</si>
  <si>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</si>
  <si>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</si>
  <si>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</si>
  <si>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</si>
  <si>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</si>
  <si>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</si>
  <si>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</si>
  <si>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</si>
  <si>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</si>
  <si>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</si>
  <si>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</si>
  <si>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</si>
  <si>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</si>
  <si>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</si>
  <si>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</si>
  <si>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</si>
  <si>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</si>
  <si>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</si>
  <si>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</si>
  <si>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</si>
  <si>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</si>
  <si>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</si>
  <si>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</si>
  <si>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</si>
  <si>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</si>
  <si>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</si>
  <si>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</si>
  <si>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</si>
  <si>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</si>
  <si>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</si>
  <si>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</si>
  <si>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</si>
  <si>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</si>
  <si>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</si>
  <si>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</si>
  <si>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</si>
  <si>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</si>
  <si>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</si>
  <si>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</si>
  <si>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</si>
  <si>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</si>
  <si>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</si>
  <si>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</si>
  <si>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</si>
  <si>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</si>
  <si>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</si>
  <si>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</si>
  <si>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</si>
  <si>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</si>
  <si>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</si>
  <si>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</si>
  <si>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</si>
  <si>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</si>
  <si>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</si>
  <si>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</si>
  <si>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</si>
  <si>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</si>
  <si>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</si>
  <si>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</si>
  <si>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</si>
  <si>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</si>
  <si>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</si>
  <si>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</si>
  <si>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</si>
  <si>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</si>
  <si>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</si>
  <si>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</si>
  <si>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</si>
  <si>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</si>
  <si>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</si>
  <si>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</si>
  <si>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</si>
  <si>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</si>
  <si>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</si>
  <si>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</si>
  <si>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</si>
  <si>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</si>
  <si>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</si>
  <si>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</si>
  <si>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</si>
  <si>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</si>
  <si>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</si>
  <si>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</si>
  <si>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</si>
  <si>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</si>
  <si>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</si>
  <si>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</si>
  <si>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</si>
  <si>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</si>
  <si>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</si>
  <si>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</si>
  <si>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</si>
  <si>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</si>
  <si>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</si>
  <si>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</si>
  <si>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</si>
  <si>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</si>
  <si>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</si>
  <si>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</si>
  <si>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</si>
  <si>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</si>
  <si>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</si>
  <si>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</si>
  <si>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</si>
  <si>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</si>
  <si>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</si>
  <si>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</si>
  <si>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</si>
  <si>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</si>
  <si>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</si>
  <si>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</si>
  <si>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</si>
  <si>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</si>
  <si>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</si>
  <si>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</si>
  <si>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</si>
  <si>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</si>
  <si>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</si>
  <si>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</si>
  <si>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</si>
  <si>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</si>
  <si>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</si>
  <si>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</si>
  <si>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</si>
  <si>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</si>
  <si>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</si>
  <si>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</si>
  <si>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</si>
  <si>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</si>
  <si>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</si>
  <si>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</si>
  <si>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</si>
  <si>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</si>
  <si>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</si>
  <si>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</si>
  <si>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</si>
  <si>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</si>
  <si>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</si>
  <si>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</si>
  <si>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</si>
  <si>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</si>
  <si>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</si>
  <si>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</si>
  <si>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</si>
  <si>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</si>
  <si>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</si>
  <si>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</si>
  <si>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</si>
  <si>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</si>
  <si>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</si>
  <si>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</si>
  <si>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</si>
  <si>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</si>
  <si>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</si>
  <si>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</si>
  <si>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</si>
  <si>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</si>
  <si>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</si>
  <si>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</si>
  <si>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</si>
  <si>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</si>
  <si>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</si>
  <si>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</si>
  <si>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</si>
  <si>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</si>
  <si>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</si>
  <si>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</si>
  <si>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</si>
  <si>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</si>
  <si>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</si>
  <si>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</si>
  <si>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</si>
  <si>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</si>
  <si>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</si>
  <si>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</si>
  <si>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</si>
  <si>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</si>
  <si>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</si>
  <si>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</si>
  <si>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</si>
  <si>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</si>
  <si>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</si>
  <si>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</si>
  <si>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</si>
  <si>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</si>
  <si>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</si>
  <si>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</si>
  <si>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</si>
  <si>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</si>
  <si>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</si>
  <si>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</si>
  <si>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</si>
  <si>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</si>
  <si>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</si>
  <si>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</si>
  <si>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</si>
  <si>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</si>
  <si>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</si>
  <si>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</si>
  <si>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</si>
  <si>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</si>
  <si>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</si>
  <si>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</si>
  <si>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</si>
  <si>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</si>
  <si>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</si>
  <si>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</si>
  <si>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</si>
  <si>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</si>
  <si>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</si>
  <si>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</si>
  <si>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</si>
  <si>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</si>
  <si>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</si>
  <si>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</si>
  <si>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</si>
  <si>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</si>
  <si>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</si>
  <si>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</si>
  <si>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</si>
  <si>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</si>
  <si>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</si>
  <si>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</si>
  <si>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</si>
  <si>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</si>
  <si>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</si>
  <si>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</si>
  <si>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</si>
  <si>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</si>
  <si>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</si>
  <si>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</si>
  <si>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</si>
  <si>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</si>
  <si>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</si>
  <si>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</si>
  <si>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</si>
  <si>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</si>
  <si>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</si>
  <si>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</si>
  <si>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</si>
  <si>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</si>
  <si>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</si>
  <si>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</si>
  <si>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</si>
  <si>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</si>
  <si>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</si>
  <si>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</si>
  <si>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</si>
  <si>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</si>
  <si>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</si>
  <si>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</si>
  <si>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</si>
  <si>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</si>
  <si>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</si>
  <si>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</si>
  <si>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</si>
  <si>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</si>
  <si>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</si>
  <si>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</si>
  <si>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</si>
  <si>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</si>
  <si>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</si>
  <si>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</si>
  <si>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</si>
  <si>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</si>
  <si>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</si>
  <si>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</si>
  <si>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</si>
  <si>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</si>
  <si>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</si>
  <si>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</si>
  <si>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</si>
  <si>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</si>
  <si>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</si>
  <si>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</si>
  <si>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</si>
  <si>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</si>
  <si>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</si>
  <si>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</si>
  <si>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</si>
  <si>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</si>
  <si>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</si>
  <si>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</si>
  <si>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</si>
  <si>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</si>
  <si>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</si>
  <si>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</si>
  <si>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</si>
  <si>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</si>
  <si>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</si>
  <si>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</si>
  <si>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</si>
  <si>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</si>
  <si>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</si>
  <si>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</si>
  <si>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</si>
  <si>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</si>
  <si>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</si>
  <si>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</si>
  <si>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</si>
  <si>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</si>
  <si>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</si>
  <si>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</si>
  <si>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</si>
  <si>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</si>
  <si>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</si>
  <si>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</si>
  <si>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</si>
  <si>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</si>
  <si>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</si>
  <si>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</si>
  <si>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</si>
  <si>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</si>
  <si>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</si>
  <si>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</si>
  <si>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</si>
  <si>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</si>
  <si>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</si>
  <si>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</si>
  <si>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</si>
  <si>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</si>
  <si>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</si>
  <si>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</si>
  <si>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</si>
  <si>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</si>
  <si>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</si>
  <si>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</si>
  <si>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</si>
  <si>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</si>
  <si>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</si>
  <si>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</si>
  <si>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</si>
  <si>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</si>
  <si>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</si>
  <si>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</si>
  <si>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</si>
  <si>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</si>
  <si>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</si>
  <si>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</si>
  <si>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</si>
  <si>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</si>
  <si>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</si>
  <si>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</si>
  <si>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</si>
  <si>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</si>
  <si>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</si>
  <si>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</si>
  <si>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</si>
  <si>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</si>
  <si>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</si>
  <si>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</si>
  <si>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</si>
  <si>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</si>
  <si>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</si>
  <si>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</si>
  <si>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</si>
  <si>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</si>
  <si>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</si>
  <si>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</si>
  <si>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</si>
  <si>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</si>
  <si>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</si>
  <si>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</si>
  <si>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</si>
  <si>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</si>
  <si>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</si>
  <si>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</si>
  <si>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</si>
  <si>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</si>
  <si>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</si>
  <si>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</si>
  <si>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</si>
  <si>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</si>
  <si>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</si>
  <si>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</si>
  <si>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</si>
  <si>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</si>
  <si>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</si>
  <si>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</si>
  <si>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</si>
  <si>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</si>
  <si>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</si>
  <si>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</si>
  <si>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</si>
  <si>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</si>
  <si>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</si>
  <si>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</si>
  <si>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</si>
  <si>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</si>
  <si>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</si>
  <si>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</si>
  <si>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</si>
  <si>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</si>
  <si>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</si>
  <si>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</si>
  <si>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</si>
  <si>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</si>
  <si>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</si>
  <si>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</si>
  <si>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</si>
  <si>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</si>
  <si>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</si>
  <si>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</si>
  <si>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</si>
  <si>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</si>
  <si>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</si>
  <si>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</si>
  <si>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</si>
  <si>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</si>
  <si>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</si>
  <si>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</si>
  <si>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</si>
  <si>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</si>
  <si>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</si>
  <si>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</si>
  <si>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</si>
  <si>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</si>
  <si>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</si>
  <si>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</si>
  <si>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</si>
  <si>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</si>
  <si>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</si>
  <si>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</si>
  <si>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</si>
  <si>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</si>
  <si>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</si>
  <si>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</si>
  <si>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</si>
  <si>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</si>
  <si>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</si>
  <si>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</si>
  <si>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</si>
  <si>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</si>
  <si>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</si>
  <si>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</si>
  <si>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</si>
  <si>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</si>
  <si>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</si>
  <si>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</si>
  <si>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</si>
  <si>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</si>
  <si>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</si>
  <si>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</si>
  <si>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</si>
  <si>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</si>
  <si>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</si>
  <si>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</si>
  <si>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</si>
  <si>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</si>
  <si>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</si>
  <si>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</si>
  <si>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</si>
  <si>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</si>
  <si>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</si>
  <si>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</si>
  <si>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</si>
  <si>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</si>
  <si>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</si>
  <si>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</si>
  <si>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</si>
  <si>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</si>
  <si>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</si>
  <si>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</si>
  <si>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</si>
  <si>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</si>
  <si>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</si>
  <si>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</si>
  <si>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</si>
  <si>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</si>
  <si>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</si>
  <si>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</si>
  <si>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</si>
  <si>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</si>
  <si>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</si>
  <si>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</si>
  <si>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</si>
  <si>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</si>
  <si>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</si>
  <si>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</si>
  <si>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</si>
  <si>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</si>
  <si>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</si>
  <si>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</si>
  <si>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</si>
  <si>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</si>
  <si>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</si>
  <si>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</si>
  <si>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</si>
  <si>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</si>
  <si>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</si>
  <si>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</si>
  <si>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</si>
  <si>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</si>
  <si>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</si>
  <si>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</si>
  <si>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</si>
  <si>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</si>
  <si>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</si>
  <si>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</si>
  <si>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</si>
  <si>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</si>
  <si>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</si>
  <si>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</si>
  <si>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</si>
  <si>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</si>
  <si>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</si>
  <si>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</si>
  <si>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</si>
  <si>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</si>
  <si>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</si>
  <si>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</si>
  <si>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</si>
  <si>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</si>
  <si>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</si>
  <si>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</si>
  <si>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</si>
  <si>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</si>
  <si>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</si>
  <si>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</si>
  <si>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</si>
  <si>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</si>
  <si>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</si>
  <si>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</si>
  <si>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</si>
  <si>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</si>
  <si>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</si>
  <si>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</si>
  <si>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</si>
  <si>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</si>
  <si>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</si>
  <si>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</si>
  <si>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</si>
  <si>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</si>
  <si>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</si>
  <si>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</si>
  <si>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</si>
  <si>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</si>
  <si>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</si>
  <si>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</si>
  <si>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</si>
  <si>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</si>
  <si>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</si>
  <si>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</si>
  <si>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</si>
  <si>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</si>
  <si>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</si>
  <si>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</si>
  <si>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</si>
  <si>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</si>
  <si>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</si>
  <si>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</si>
  <si>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</si>
  <si>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</si>
  <si>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</si>
  <si>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</si>
  <si>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</si>
  <si>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</si>
  <si>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</si>
  <si>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</si>
  <si>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</si>
  <si>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</si>
  <si>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</si>
  <si>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</si>
  <si>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</si>
  <si>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</si>
  <si>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</si>
  <si>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</si>
  <si>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</si>
  <si>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</si>
  <si>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</si>
  <si>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</si>
  <si>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</si>
  <si>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</si>
  <si>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</si>
  <si>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</si>
  <si>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</si>
  <si>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</si>
  <si>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</si>
  <si>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</si>
  <si>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</si>
  <si>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</si>
  <si>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</si>
  <si>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</si>
  <si>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</si>
  <si>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</si>
  <si>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</si>
  <si>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</si>
  <si>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</si>
  <si>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</si>
  <si>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</si>
  <si>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</si>
  <si>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</si>
  <si>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</si>
  <si>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</si>
  <si>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</si>
  <si>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</si>
  <si>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</si>
  <si>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</si>
  <si>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</si>
  <si>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</si>
  <si>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</si>
  <si>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</si>
  <si>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</si>
  <si>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</si>
  <si>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</si>
  <si>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</si>
  <si>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</si>
  <si>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</si>
  <si>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</si>
  <si>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</si>
  <si>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</si>
  <si>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</si>
  <si>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</si>
  <si>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</si>
  <si>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</si>
  <si>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</si>
  <si>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</si>
  <si>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</si>
  <si>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</si>
  <si>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</si>
  <si>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</si>
  <si>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</si>
  <si>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</si>
  <si>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</si>
  <si>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</si>
  <si>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</si>
  <si>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</si>
  <si>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</si>
  <si>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</si>
  <si>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</si>
  <si>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</si>
  <si>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</si>
  <si>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</si>
  <si>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</si>
  <si>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</si>
  <si>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</si>
  <si>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</si>
  <si>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</si>
  <si>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</si>
  <si>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</si>
  <si>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</si>
  <si>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</si>
  <si>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</si>
  <si>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</si>
  <si>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</si>
  <si>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</si>
  <si>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</si>
  <si>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</si>
  <si>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</si>
  <si>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</si>
  <si>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</si>
  <si>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</si>
  <si>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</si>
  <si>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</si>
  <si>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</si>
  <si>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</si>
  <si>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</si>
  <si>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</si>
  <si>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</si>
  <si>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</si>
  <si>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</si>
  <si>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</si>
  <si>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</si>
  <si>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</si>
  <si>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</si>
  <si>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</si>
  <si>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</si>
  <si>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</si>
  <si>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</si>
  <si>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</si>
  <si>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</si>
  <si>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</si>
  <si>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</si>
  <si>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</si>
  <si>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</si>
  <si>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</si>
  <si>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</si>
  <si>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</si>
  <si>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</si>
  <si>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</si>
  <si>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</si>
  <si>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</si>
  <si>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</si>
  <si>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</si>
  <si>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</si>
  <si>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</si>
  <si>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</si>
  <si>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</si>
  <si>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</si>
  <si>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</si>
  <si>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</si>
  <si>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</si>
  <si>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</si>
  <si>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</si>
  <si>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</si>
  <si>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</si>
  <si>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</si>
  <si>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</si>
  <si>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</si>
  <si>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</si>
  <si>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</si>
  <si>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</si>
  <si>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</si>
  <si>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</si>
  <si>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</si>
  <si>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</si>
  <si>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</si>
  <si>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</si>
  <si>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</si>
  <si>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</si>
  <si>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</si>
  <si>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</si>
  <si>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</si>
  <si>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</si>
  <si>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</si>
  <si>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</si>
  <si>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</si>
  <si>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</si>
  <si>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</si>
  <si>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</si>
  <si>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</si>
  <si>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</si>
  <si>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</si>
  <si>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</si>
  <si>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</si>
  <si>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</si>
  <si>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</si>
  <si>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</si>
  <si>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</si>
  <si>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</si>
  <si>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</si>
  <si>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</si>
  <si>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</si>
  <si>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</si>
  <si>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</si>
  <si>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</si>
  <si>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</si>
  <si>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</si>
  <si>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</si>
  <si>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</si>
  <si>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</si>
  <si>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</si>
  <si>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</si>
  <si>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</si>
  <si>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</si>
  <si>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</si>
  <si>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</si>
  <si>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</si>
  <si>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</si>
  <si>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</si>
  <si>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</si>
  <si>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</si>
  <si>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</si>
  <si>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</si>
  <si>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</si>
  <si>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</si>
  <si>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</si>
  <si>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</si>
  <si>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</si>
  <si>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</si>
  <si>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</si>
  <si>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</si>
  <si>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</si>
  <si>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</si>
  <si>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</si>
  <si>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</si>
  <si>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</si>
  <si>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</si>
  <si>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</si>
  <si>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</si>
  <si>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</si>
  <si>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</si>
  <si>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</si>
  <si>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</si>
  <si>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</si>
  <si>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</si>
  <si>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</si>
  <si>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</si>
  <si>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</si>
  <si>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</si>
  <si>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</si>
  <si>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</si>
  <si>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</si>
  <si>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</si>
  <si>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</si>
  <si>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</si>
  <si>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</si>
  <si>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</si>
  <si>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</si>
  <si>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</si>
  <si>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</si>
  <si>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</si>
  <si>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</si>
  <si>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</si>
  <si>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</si>
  <si>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</si>
  <si>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</si>
  <si>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</si>
  <si>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</si>
  <si>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</si>
  <si>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</si>
  <si>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</si>
  <si>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</si>
  <si>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</si>
  <si>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</si>
  <si>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</si>
  <si>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</si>
  <si>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</si>
  <si>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</si>
  <si>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</si>
  <si>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</si>
  <si>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</si>
  <si>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</si>
  <si>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</si>
  <si>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</si>
  <si>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</si>
  <si>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</si>
  <si>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</si>
  <si>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</si>
  <si>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</si>
  <si>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</si>
  <si>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</si>
  <si>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</si>
  <si>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</si>
  <si>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</si>
  <si>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</si>
  <si>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</si>
  <si>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</si>
  <si>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</si>
  <si>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</si>
  <si>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</si>
  <si>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</si>
  <si>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</si>
  <si>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</si>
  <si>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</si>
  <si>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</si>
  <si>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</si>
  <si>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</si>
  <si>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</si>
  <si>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</si>
  <si>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</si>
  <si>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</si>
  <si>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</si>
  <si>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</si>
  <si>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</si>
  <si>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</si>
  <si>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</si>
  <si>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</si>
  <si>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</si>
  <si>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</si>
  <si>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</si>
  <si>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</si>
  <si>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</si>
  <si>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</si>
  <si>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</si>
  <si>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</si>
  <si>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</si>
  <si>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</si>
  <si>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</si>
  <si>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</si>
  <si>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</si>
  <si>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</si>
  <si>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</si>
  <si>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</si>
  <si>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</si>
  <si>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</si>
  <si>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</si>
  <si>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</si>
  <si>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</si>
  <si>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</si>
  <si>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</si>
  <si>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</si>
  <si>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</si>
  <si>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</si>
  <si>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</si>
  <si>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</si>
  <si>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</si>
  <si>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</si>
  <si>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</si>
  <si>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</si>
  <si>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</si>
  <si>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</si>
  <si>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</si>
  <si>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</si>
  <si>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</si>
  <si>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</si>
  <si>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</si>
  <si>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</si>
  <si>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</si>
  <si>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</si>
  <si>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</si>
  <si>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</si>
  <si>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</si>
  <si>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</si>
  <si>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</si>
  <si>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</si>
  <si>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</si>
  <si>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</si>
  <si>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</si>
  <si>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</si>
  <si>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</si>
  <si>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</si>
  <si>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</si>
  <si>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</si>
  <si>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</si>
  <si>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</si>
  <si>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</si>
  <si>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</si>
  <si>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</si>
  <si>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</si>
  <si>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</si>
  <si>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</si>
  <si>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</si>
  <si>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</si>
  <si>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</si>
  <si>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</si>
  <si>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</si>
  <si>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</si>
  <si>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</si>
  <si>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</si>
  <si>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</si>
  <si>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</si>
  <si>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</si>
  <si>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</si>
  <si>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</si>
  <si>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</si>
  <si>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</si>
  <si>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</si>
  <si>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</si>
  <si>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</si>
  <si>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</si>
  <si>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</si>
  <si>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</si>
  <si>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</si>
  <si>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</si>
  <si>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</si>
  <si>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</si>
  <si>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</si>
  <si>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</si>
  <si>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</si>
  <si>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</si>
  <si>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</si>
  <si>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</si>
  <si>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</si>
  <si>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</si>
  <si>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</si>
  <si>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</si>
  <si>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</si>
  <si>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</si>
  <si>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</si>
  <si>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</si>
  <si>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</si>
  <si>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</si>
  <si>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</si>
  <si>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</si>
  <si>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</si>
  <si>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</si>
  <si>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</si>
  <si>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</si>
  <si>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</si>
  <si>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</si>
  <si>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</si>
  <si>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</si>
  <si>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</si>
  <si>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</si>
  <si>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</si>
  <si>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</si>
  <si>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</si>
  <si>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</si>
  <si>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</si>
  <si>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</si>
  <si>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</si>
  <si>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</si>
  <si>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</si>
  <si>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</si>
  <si>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</si>
  <si>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</si>
  <si>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</si>
  <si>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</si>
  <si>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</si>
  <si>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</si>
  <si>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</si>
  <si>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</si>
  <si>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</si>
  <si>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</si>
  <si>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</si>
  <si>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</si>
  <si>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</si>
  <si>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</si>
  <si>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</si>
  <si>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</si>
  <si>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</si>
  <si>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</si>
  <si>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</si>
  <si>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</si>
  <si>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</si>
  <si>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</si>
  <si>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</si>
  <si>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</si>
  <si>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</si>
  <si>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</si>
  <si>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</si>
  <si>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</si>
  <si>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</si>
  <si>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</si>
  <si>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</si>
  <si>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</si>
  <si>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</si>
  <si>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</si>
  <si>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</si>
  <si>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</si>
  <si>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</si>
  <si>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</si>
  <si>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</si>
  <si>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</si>
  <si>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</si>
  <si>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</si>
  <si>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</si>
  <si>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</si>
  <si>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</si>
  <si>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</si>
  <si>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</si>
  <si>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</si>
  <si>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</si>
  <si>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</si>
  <si>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</si>
  <si>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</si>
  <si>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</si>
  <si>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</si>
  <si>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</si>
  <si>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</si>
  <si>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</si>
  <si>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</si>
  <si>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</si>
  <si>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</si>
  <si>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</si>
  <si>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</si>
  <si>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</si>
  <si>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</si>
  <si>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</si>
  <si>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</si>
  <si>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</si>
  <si>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</si>
  <si>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</si>
  <si>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</si>
  <si>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</si>
  <si>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</si>
  <si>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</si>
  <si>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</si>
  <si>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</si>
  <si>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</si>
  <si>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</si>
  <si>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</si>
  <si>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</si>
  <si>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</si>
  <si>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</si>
  <si>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</si>
  <si>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</si>
  <si>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</si>
  <si>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</si>
  <si>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</si>
  <si>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</si>
  <si>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</si>
  <si>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</si>
  <si>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</si>
  <si>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</si>
  <si>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</si>
  <si>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</si>
  <si>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</si>
  <si>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</si>
  <si>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</si>
  <si>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</si>
  <si>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</si>
  <si>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</si>
  <si>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</si>
  <si>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</si>
  <si>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</si>
  <si>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</si>
  <si>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</si>
  <si>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</si>
  <si>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</si>
  <si>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</si>
  <si>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</si>
  <si>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</si>
  <si>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</si>
  <si>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</si>
  <si>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</si>
  <si>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</si>
  <si>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</si>
  <si>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</si>
  <si>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</si>
  <si>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</si>
  <si>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</si>
  <si>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</si>
  <si>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</si>
  <si>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</si>
  <si>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</si>
  <si>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</si>
  <si>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</si>
  <si>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</si>
  <si>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</si>
  <si>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</si>
  <si>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</si>
  <si>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</si>
  <si>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</si>
  <si>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</si>
  <si>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</si>
  <si>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</si>
  <si>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</si>
  <si>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</si>
  <si>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</si>
  <si>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</si>
  <si>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</si>
  <si>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</si>
  <si>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</si>
  <si>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</si>
  <si>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</si>
  <si>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</si>
  <si>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</si>
  <si>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</si>
  <si>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</si>
  <si>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</si>
  <si>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</si>
  <si>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</si>
  <si>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</si>
  <si>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</si>
  <si>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</si>
  <si>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</si>
  <si>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</si>
  <si>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</si>
  <si>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</si>
  <si>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</si>
  <si>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</si>
  <si>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</si>
  <si>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</si>
  <si>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</si>
  <si>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</si>
  <si>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</si>
  <si>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</si>
  <si>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</si>
  <si>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</si>
  <si>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</si>
  <si>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</si>
  <si>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</si>
  <si>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</si>
  <si>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</si>
  <si>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</si>
  <si>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</si>
  <si>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</si>
  <si>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</si>
  <si>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</si>
  <si>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</si>
  <si>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</si>
  <si>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</si>
  <si>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</si>
  <si>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</si>
  <si>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</si>
  <si>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</si>
  <si>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</si>
  <si>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</si>
  <si>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</si>
  <si>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</si>
  <si>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</si>
  <si>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</si>
  <si>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</si>
  <si>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</si>
  <si>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</si>
  <si>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</si>
  <si>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</si>
  <si>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</si>
  <si>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</si>
  <si>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</si>
  <si>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</si>
  <si>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</si>
  <si>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</si>
  <si>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</si>
  <si>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</si>
  <si>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</si>
  <si>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</si>
  <si>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</si>
  <si>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</si>
  <si>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</si>
  <si>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</si>
  <si>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</si>
  <si>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</si>
  <si>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</si>
  <si>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</si>
  <si>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</si>
  <si>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</si>
  <si>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</si>
  <si>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</si>
  <si>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</si>
  <si>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</si>
  <si>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</si>
  <si>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</si>
  <si>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</si>
  <si>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</si>
  <si>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</si>
  <si>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</si>
  <si>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</si>
  <si>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</si>
  <si>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</si>
  <si>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</si>
  <si>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</si>
  <si>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</si>
  <si>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</si>
  <si>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</si>
  <si>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</si>
  <si>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</si>
  <si>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</si>
  <si>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</si>
  <si>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</si>
  <si>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</si>
  <si>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</si>
  <si>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</si>
  <si>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</si>
  <si>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</si>
  <si>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</si>
  <si>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</si>
  <si>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</si>
  <si>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</si>
  <si>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</si>
  <si>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</si>
  <si>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</si>
  <si>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</si>
  <si>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</si>
  <si>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</si>
  <si>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</si>
  <si>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</si>
  <si>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</si>
  <si>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</si>
  <si>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</si>
  <si>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</si>
  <si>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</si>
  <si>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</si>
  <si>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</si>
  <si>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</si>
  <si>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</si>
  <si>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</si>
  <si>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</si>
  <si>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</si>
  <si>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</si>
  <si>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</si>
  <si>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</si>
  <si>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</si>
  <si>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</si>
  <si>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</si>
  <si>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</si>
  <si>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</si>
  <si>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</si>
  <si>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</si>
  <si>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</si>
  <si>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</si>
  <si>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</si>
  <si>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</si>
  <si>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</si>
  <si>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</si>
  <si>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</si>
  <si>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</si>
  <si>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</si>
  <si>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</si>
  <si>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</si>
  <si>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</si>
  <si>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</si>
  <si>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</si>
  <si>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</si>
  <si>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</si>
  <si>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</si>
  <si>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</si>
  <si>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</si>
  <si>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</si>
  <si>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</si>
  <si>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</si>
  <si>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</si>
  <si>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</si>
  <si>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</si>
  <si>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</si>
  <si>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</si>
  <si>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</si>
  <si>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</si>
  <si>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</si>
  <si>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</si>
  <si>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</si>
  <si>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</si>
  <si>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</si>
  <si>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</si>
  <si>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</si>
  <si>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</si>
  <si>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</si>
  <si>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</si>
  <si>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</si>
  <si>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</si>
  <si>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</si>
  <si>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</si>
  <si>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</si>
  <si>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</si>
  <si>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</si>
  <si>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</si>
  <si>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</si>
  <si>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</si>
  <si>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</si>
  <si>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</si>
  <si>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</si>
  <si>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</si>
  <si>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</si>
  <si>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</si>
  <si>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</si>
  <si>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</si>
  <si>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</si>
  <si>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</si>
  <si>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</si>
  <si>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</si>
  <si>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</si>
  <si>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</si>
  <si>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</si>
  <si>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</si>
  <si>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</si>
  <si>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</si>
  <si>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</si>
  <si>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</si>
  <si>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</si>
  <si>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</si>
  <si>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</si>
  <si>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</si>
  <si>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</si>
  <si>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</si>
  <si>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</si>
  <si>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</si>
  <si>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</si>
  <si>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</si>
  <si>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</si>
  <si>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</si>
  <si>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</si>
  <si>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</si>
  <si>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</si>
  <si>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</si>
  <si>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</si>
  <si>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</si>
  <si>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</si>
  <si>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</si>
  <si>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</si>
  <si>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</si>
  <si>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</si>
  <si>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</si>
  <si>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</si>
  <si>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</si>
  <si>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</si>
  <si>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</si>
  <si>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</si>
  <si>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</si>
  <si>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</si>
  <si>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</si>
  <si>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</si>
  <si>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</si>
  <si>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</si>
  <si>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</si>
  <si>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</si>
  <si>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</si>
  <si>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</si>
  <si>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</si>
  <si>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</si>
  <si>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</si>
  <si>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</si>
  <si>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</si>
  <si>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</si>
  <si>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</si>
  <si>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</si>
  <si>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</si>
  <si>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</si>
  <si>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</si>
  <si>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</si>
  <si>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</si>
  <si>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</si>
  <si>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</si>
  <si>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</si>
  <si>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</si>
  <si>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</si>
  <si>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</si>
  <si>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</si>
  <si>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</si>
  <si>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</si>
  <si>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</si>
  <si>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</si>
  <si>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</si>
  <si>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</si>
  <si>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</si>
  <si>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</si>
  <si>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</si>
  <si>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</si>
  <si>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</si>
  <si>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</si>
  <si>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</si>
  <si>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</si>
  <si>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</si>
  <si>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</si>
  <si>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</si>
  <si>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</si>
  <si>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</si>
  <si>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</si>
  <si>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</si>
  <si>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</si>
  <si>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</si>
  <si>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</si>
  <si>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</si>
  <si>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</si>
  <si>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</si>
  <si>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</si>
  <si>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</si>
  <si>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</si>
  <si>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</si>
  <si>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</si>
  <si>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</si>
  <si>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</si>
  <si>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</si>
  <si>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</si>
  <si>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</si>
  <si>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</si>
  <si>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</si>
  <si>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</si>
  <si>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</si>
  <si>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</si>
  <si>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</si>
  <si>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</si>
  <si>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</si>
  <si>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</si>
  <si>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</si>
  <si>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</si>
  <si>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</si>
  <si>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</si>
  <si>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</si>
  <si>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</si>
  <si>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</si>
  <si>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</si>
  <si>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</si>
  <si>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</si>
  <si>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</si>
  <si>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</si>
  <si>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</si>
  <si>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</si>
  <si>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</si>
  <si>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</si>
  <si>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</si>
  <si>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</si>
  <si>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</si>
  <si>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</si>
  <si>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</si>
  <si>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</si>
  <si>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</si>
  <si>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</si>
  <si>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</si>
  <si>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</si>
  <si>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</si>
  <si>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</si>
  <si>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</si>
  <si>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</si>
  <si>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</si>
  <si>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</si>
  <si>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</si>
  <si>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</si>
  <si>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</si>
  <si>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</si>
  <si>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</si>
  <si>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</si>
  <si>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</si>
  <si>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</si>
  <si>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</si>
  <si>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</si>
  <si>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</si>
  <si>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</si>
  <si>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</si>
  <si>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</si>
  <si>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</si>
  <si>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</si>
  <si>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</si>
  <si>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</si>
  <si>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</si>
  <si>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</si>
  <si>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</si>
  <si>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</si>
  <si>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film &amp; video</t>
  </si>
  <si>
    <t>Column Labels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</si>
  <si>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</si>
  <si>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</si>
  <si>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</si>
  <si>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</si>
  <si>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</si>
  <si>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</si>
  <si>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</si>
  <si>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</si>
  <si>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</si>
  <si>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</si>
  <si>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</si>
  <si>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</si>
  <si>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</si>
  <si>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</si>
  <si>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</si>
  <si>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</si>
  <si>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</si>
  <si>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Years </t>
  </si>
  <si>
    <t>Sum of pledged</t>
  </si>
  <si>
    <t>Conversion Days</t>
  </si>
  <si>
    <t>Sum of Conversion Days</t>
  </si>
  <si>
    <t>Sum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</si>
  <si>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</si>
  <si>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</si>
  <si>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</si>
  <si>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</si>
  <si>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</si>
  <si>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</si>
  <si>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</si>
  <si>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</si>
  <si>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</si>
  <si>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</si>
  <si>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</si>
  <si>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</si>
  <si>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</si>
  <si>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</si>
  <si>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</si>
  <si>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</si>
  <si>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</si>
  <si>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</si>
  <si>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</si>
  <si>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</si>
  <si>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Sr.no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</si>
</sst>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9" fontId="1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4">
    <dxf>
      <font>
        <color theme="1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[StarterBook.ExcelHW1.xlsx]Category!PivotTable7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>
                    <a:lumMod val="65000"/>
                    <a:lumOff val="35000"/>
                  </a:schemeClr>
                </a:solidFill>
              </a:rPr>
              <a:t>Category Chart</a:t>
            </a:r>
          </a:p>
        </c:rich>
      </c:tx>
      <c:layout>
        <c:manualLayout>
          <c:xMode val="edge"/>
          <c:yMode val="edge"/>
          <c:x val="0.41374422032862329"/>
          <c:y val="1.58730158730158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4794520547945206E-3"/>
              <c:y val="-2.67062314540060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66051846258942E-2"/>
          <c:y val="0.11428571428571428"/>
          <c:w val="0.77827246251752769"/>
          <c:h val="0.771562186032383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6BA2-C241-9405-566D8A3ABF4F}"/>
              </c:ext>
            </c:extLst>
          </c:dPt>
          <c:dLbls>
            <c:dLbl>
              <c:idx val="8"/>
              <c:layout>
                <c:manualLayout>
                  <c:x val="-5.4794520547945206E-3"/>
                  <c:y val="-2.67062314540060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BA2-C241-9405-566D8A3ABF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Category!$A$7:$A$16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film &amp; video</c:v>
                </c:pt>
                <c:pt idx="3">
                  <c:v>food</c:v>
                </c:pt>
                <c:pt idx="4">
                  <c:v>games</c:v>
                </c:pt>
                <c:pt idx="5">
                  <c:v>publishing</c:v>
                </c:pt>
                <c:pt idx="6">
                  <c:v>music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Category!$B$7:$B$16</c:f>
              <c:numCache>
                <c:formatCode>General</c:formatCode>
                <c:ptCount val="9"/>
                <c:pt idx="0">
                  <c:v>37</c:v>
                </c:pt>
                <c:pt idx="1">
                  <c:v>178</c:v>
                </c:pt>
                <c:pt idx="2">
                  <c:v>40</c:v>
                </c:pt>
                <c:pt idx="3">
                  <c:v>20</c:v>
                </c:pt>
                <c:pt idx="5">
                  <c:v>30</c:v>
                </c:pt>
                <c:pt idx="6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73-EA49-A39C-E580FCCBF9C2}"/>
            </c:ext>
          </c:extLst>
        </c:ser>
        <c:ser>
          <c:idx val="1"/>
          <c:order val="1"/>
          <c:tx>
            <c:strRef>
              <c:f>Category!$C$5:$C$6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Category!$A$7:$A$16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film &amp; video</c:v>
                </c:pt>
                <c:pt idx="3">
                  <c:v>food</c:v>
                </c:pt>
                <c:pt idx="4">
                  <c:v>games</c:v>
                </c:pt>
                <c:pt idx="5">
                  <c:v>publishing</c:v>
                </c:pt>
                <c:pt idx="6">
                  <c:v>music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Category!$C$7:$C$16</c:f>
              <c:numCache>
                <c:formatCode>General</c:formatCode>
                <c:ptCount val="9"/>
                <c:pt idx="0">
                  <c:v>493</c:v>
                </c:pt>
                <c:pt idx="1">
                  <c:v>213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127</c:v>
                </c:pt>
                <c:pt idx="6">
                  <c:v>120</c:v>
                </c:pt>
                <c:pt idx="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73-EA49-A39C-E580FCCBF9C2}"/>
            </c:ext>
          </c:extLst>
        </c:ser>
        <c:ser>
          <c:idx val="2"/>
          <c:order val="2"/>
          <c:tx>
            <c:strRef>
              <c:f>Category!$D$5:$D$6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Category!$A$7:$A$16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film &amp; video</c:v>
                </c:pt>
                <c:pt idx="3">
                  <c:v>food</c:v>
                </c:pt>
                <c:pt idx="4">
                  <c:v>games</c:v>
                </c:pt>
                <c:pt idx="5">
                  <c:v>publishing</c:v>
                </c:pt>
                <c:pt idx="6">
                  <c:v>music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Category!$D$7:$D$16</c:f>
              <c:numCache>
                <c:formatCode>General</c:formatCode>
                <c:ptCount val="9"/>
                <c:pt idx="0">
                  <c:v>24</c:v>
                </c:pt>
                <c:pt idx="3">
                  <c:v>6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73-EA49-A39C-E580FCCBF9C2}"/>
            </c:ext>
          </c:extLst>
        </c:ser>
        <c:ser>
          <c:idx val="3"/>
          <c:order val="3"/>
          <c:tx>
            <c:strRef>
              <c:f>Category!$E$5:$E$6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Category!$A$7:$A$16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film &amp; video</c:v>
                </c:pt>
                <c:pt idx="3">
                  <c:v>food</c:v>
                </c:pt>
                <c:pt idx="4">
                  <c:v>games</c:v>
                </c:pt>
                <c:pt idx="5">
                  <c:v>publishing</c:v>
                </c:pt>
                <c:pt idx="6">
                  <c:v>music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Category!$E$7:$E$16</c:f>
              <c:numCache>
                <c:formatCode>General</c:formatCode>
                <c:ptCount val="9"/>
                <c:pt idx="0">
                  <c:v>839</c:v>
                </c:pt>
                <c:pt idx="1">
                  <c:v>209</c:v>
                </c:pt>
                <c:pt idx="2">
                  <c:v>300</c:v>
                </c:pt>
                <c:pt idx="3">
                  <c:v>34</c:v>
                </c:pt>
                <c:pt idx="4">
                  <c:v>80</c:v>
                </c:pt>
                <c:pt idx="5">
                  <c:v>80</c:v>
                </c:pt>
                <c:pt idx="6">
                  <c:v>540</c:v>
                </c:pt>
                <c:pt idx="7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73-EA49-A39C-E580FCCBF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1357119"/>
        <c:axId val="694629551"/>
      </c:barChart>
      <c:catAx>
        <c:axId val="691357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29551"/>
        <c:crosses val="autoZero"/>
        <c:auto val="1"/>
        <c:lblAlgn val="ctr"/>
        <c:lblOffset val="100"/>
        <c:noMultiLvlLbl val="0"/>
      </c:catAx>
      <c:valAx>
        <c:axId val="69462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Count</a:t>
                </a:r>
                <a:r>
                  <a:rPr lang="en-US" sz="1050" b="1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 Of Outcome</a:t>
                </a:r>
                <a:endParaRPr lang="en-US" sz="1050" b="1">
                  <a:solidFill>
                    <a:schemeClr val="tx1">
                      <a:lumMod val="65000"/>
                      <a:lumOff val="3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5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[StarterBook.ExcelHW1.xlsx]Sub-category!PivotTable8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>
                    <a:lumMod val="65000"/>
                    <a:lumOff val="35000"/>
                  </a:schemeClr>
                </a:solidFill>
              </a:rPr>
              <a:t>Sub-category</a:t>
            </a:r>
            <a:r>
              <a:rPr lang="en-US" b="1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Chart</a:t>
            </a:r>
            <a:endParaRPr lang="en-US" b="1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08-A34E-8408-4EDC50437402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08-A34E-8408-4EDC50437402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08-A34E-8408-4EDC50437402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08-A34E-8408-4EDC50437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6832431"/>
        <c:axId val="697051567"/>
      </c:barChart>
      <c:catAx>
        <c:axId val="696832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051567"/>
        <c:crosses val="autoZero"/>
        <c:auto val="1"/>
        <c:lblAlgn val="ctr"/>
        <c:lblOffset val="100"/>
        <c:noMultiLvlLbl val="0"/>
      </c:catAx>
      <c:valAx>
        <c:axId val="69705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83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[StarterBook.ExcelHW1.xlsx]Year!PivotTable9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>
                    <a:lumMod val="65000"/>
                    <a:lumOff val="35000"/>
                  </a:schemeClr>
                </a:solidFill>
              </a:rPr>
              <a:t>Date</a:t>
            </a:r>
            <a:r>
              <a:rPr lang="en-US" b="1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Created Conversion Chart </a:t>
            </a:r>
            <a:endParaRPr lang="en-US" b="1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Year!$B$4:$B$5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52-FA4C-8AFA-52CF6851538D}"/>
            </c:ext>
          </c:extLst>
        </c:ser>
        <c:ser>
          <c:idx val="1"/>
          <c:order val="1"/>
          <c:tx>
            <c:strRef>
              <c:f>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52-FA4C-8AFA-52CF6851538D}"/>
            </c:ext>
          </c:extLst>
        </c:ser>
        <c:ser>
          <c:idx val="2"/>
          <c:order val="2"/>
          <c:tx>
            <c:strRef>
              <c:f>Year!$D$4:$D$5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52-FA4C-8AFA-52CF6851538D}"/>
            </c:ext>
          </c:extLst>
        </c:ser>
        <c:ser>
          <c:idx val="3"/>
          <c:order val="3"/>
          <c:tx>
            <c:strRef>
              <c:f>Year!$E$4:$E$5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52-FA4C-8AFA-52CF68515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429919"/>
        <c:axId val="705562959"/>
      </c:lineChart>
      <c:catAx>
        <c:axId val="708429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Data Created Conversion</a:t>
                </a:r>
              </a:p>
            </c:rich>
          </c:tx>
          <c:layout>
            <c:manualLayout>
              <c:xMode val="edge"/>
              <c:yMode val="edge"/>
              <c:x val="0.34316790723425195"/>
              <c:y val="0.923447511299354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62959"/>
        <c:crosses val="autoZero"/>
        <c:auto val="1"/>
        <c:lblAlgn val="ctr"/>
        <c:lblOffset val="100"/>
        <c:noMultiLvlLbl val="0"/>
      </c:catAx>
      <c:valAx>
        <c:axId val="70556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[StarterBook.ExcelHW1.xlsx]Coversion days!PivotTable4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Conversion</a:t>
            </a:r>
            <a:r>
              <a:rPr lang="en-US" baseline="0"/>
              <a:t>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75856965247765"/>
          <c:y val="7.4464882943143809E-2"/>
          <c:w val="0.75346444852288197"/>
          <c:h val="0.8951032312432517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'Coversion days'!$B$3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'Coversion days'!$A$4:$A$45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'Coversion days'!$B$4:$B$45</c:f>
              <c:numCache>
                <c:formatCode>General</c:formatCode>
                <c:ptCount val="41"/>
                <c:pt idx="0">
                  <c:v>3786</c:v>
                </c:pt>
                <c:pt idx="1">
                  <c:v>747</c:v>
                </c:pt>
                <c:pt idx="2">
                  <c:v>835</c:v>
                </c:pt>
                <c:pt idx="3">
                  <c:v>1279</c:v>
                </c:pt>
                <c:pt idx="4">
                  <c:v>1405</c:v>
                </c:pt>
                <c:pt idx="5">
                  <c:v>6348</c:v>
                </c:pt>
                <c:pt idx="6">
                  <c:v>3040</c:v>
                </c:pt>
                <c:pt idx="7">
                  <c:v>1174</c:v>
                </c:pt>
                <c:pt idx="8">
                  <c:v>2126</c:v>
                </c:pt>
                <c:pt idx="9">
                  <c:v>1402</c:v>
                </c:pt>
                <c:pt idx="10">
                  <c:v>5073</c:v>
                </c:pt>
                <c:pt idx="11">
                  <c:v>619</c:v>
                </c:pt>
                <c:pt idx="12">
                  <c:v>5178</c:v>
                </c:pt>
                <c:pt idx="13">
                  <c:v>5568</c:v>
                </c:pt>
                <c:pt idx="14">
                  <c:v>2157</c:v>
                </c:pt>
                <c:pt idx="15">
                  <c:v>660</c:v>
                </c:pt>
                <c:pt idx="16">
                  <c:v>656</c:v>
                </c:pt>
                <c:pt idx="17">
                  <c:v>1306</c:v>
                </c:pt>
                <c:pt idx="18">
                  <c:v>4683</c:v>
                </c:pt>
                <c:pt idx="19">
                  <c:v>604</c:v>
                </c:pt>
                <c:pt idx="20">
                  <c:v>2001</c:v>
                </c:pt>
                <c:pt idx="21">
                  <c:v>638</c:v>
                </c:pt>
                <c:pt idx="22">
                  <c:v>5426</c:v>
                </c:pt>
                <c:pt idx="23">
                  <c:v>708</c:v>
                </c:pt>
                <c:pt idx="24">
                  <c:v>33101</c:v>
                </c:pt>
                <c:pt idx="25">
                  <c:v>1376</c:v>
                </c:pt>
                <c:pt idx="26">
                  <c:v>672</c:v>
                </c:pt>
                <c:pt idx="27">
                  <c:v>686</c:v>
                </c:pt>
                <c:pt idx="28">
                  <c:v>8910</c:v>
                </c:pt>
                <c:pt idx="29">
                  <c:v>1546</c:v>
                </c:pt>
                <c:pt idx="30">
                  <c:v>2011</c:v>
                </c:pt>
                <c:pt idx="31">
                  <c:v>1207</c:v>
                </c:pt>
                <c:pt idx="32">
                  <c:v>1947</c:v>
                </c:pt>
                <c:pt idx="33">
                  <c:v>6622</c:v>
                </c:pt>
                <c:pt idx="34">
                  <c:v>2171</c:v>
                </c:pt>
                <c:pt idx="35">
                  <c:v>1816</c:v>
                </c:pt>
                <c:pt idx="36">
                  <c:v>1963</c:v>
                </c:pt>
                <c:pt idx="37">
                  <c:v>3327</c:v>
                </c:pt>
                <c:pt idx="38">
                  <c:v>7325</c:v>
                </c:pt>
                <c:pt idx="39">
                  <c:v>5586</c:v>
                </c:pt>
                <c:pt idx="40">
                  <c:v>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1-A340-9327-957BF1789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006114143"/>
        <c:axId val="561618335"/>
      </c:barChart>
      <c:catAx>
        <c:axId val="10061141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chemeClr val="bg1">
                        <a:lumMod val="95000"/>
                      </a:schemeClr>
                    </a:solidFill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618335"/>
        <c:crosses val="autoZero"/>
        <c:auto val="1"/>
        <c:lblAlgn val="ctr"/>
        <c:lblOffset val="100"/>
        <c:noMultiLvlLbl val="0"/>
      </c:catAx>
      <c:valAx>
        <c:axId val="561618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11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[StarterBook.ExcelHW1.xlsx]Goal Vs Pledge!PivotTable5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Pledge percentages by categories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4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lumMod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>
                      <a:lumMod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3">
                      <a:lumMod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3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4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5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6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7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8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9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'Goal Vs Pledge'!$B$3</c:f>
              <c:strCache>
                <c:ptCount val="1"/>
                <c:pt idx="0">
                  <c:v>Sum of pledged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8B77-6246-989E-FADF7DAC5D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8B77-6246-989E-FADF7DAC5D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8B77-6246-989E-FADF7DAC5D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8B77-6246-989E-FADF7DAC5DF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8B77-6246-989E-FADF7DAC5DF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6-8B77-6246-989E-FADF7DAC5DF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8B77-6246-989E-FADF7DAC5DF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8B77-6246-989E-FADF7DAC5DF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8B77-6246-989E-FADF7DAC5DF3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8B77-6246-989E-FADF7DAC5DF3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8B77-6246-989E-FADF7DAC5DF3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8B77-6246-989E-FADF7DAC5DF3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8B77-6246-989E-FADF7DAC5DF3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8B77-6246-989E-FADF7DAC5DF3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8B77-6246-989E-FADF7DAC5DF3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8B77-6246-989E-FADF7DAC5DF3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8B77-6246-989E-FADF7DAC5D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'Goal Vs Pledge'!$A$4:$A$13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'Goal Vs Pledge'!$B$4:$B$13</c:f>
              <c:numCache>
                <c:formatCode>General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7-6246-989E-FADF7DAC5DF3}"/>
            </c:ext>
          </c:extLst>
        </c:ser>
        <c:ser>
          <c:idx val="1"/>
          <c:order val="1"/>
          <c:tx>
            <c:strRef>
              <c:f>'Goal Vs Pledge'!$C$3</c:f>
              <c:strCache>
                <c:ptCount val="1"/>
                <c:pt idx="0">
                  <c:v>Sum of goal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3-0BA6-CE46-88C3-9527D553A5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4-0BA6-CE46-88C3-9527D553A5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5-0BA6-CE46-88C3-9527D553A5D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6-0BA6-CE46-88C3-9527D553A5D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7-0BA6-CE46-88C3-9527D553A5D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8-0BA6-CE46-88C3-9527D553A5D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9-0BA6-CE46-88C3-9527D553A5D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A-0BA6-CE46-88C3-9527D553A5D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B-0BA6-CE46-88C3-9527D553A5D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'Goal Vs Pledge'!$A$4:$A$13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'Goal Vs Pledge'!$C$4:$C$13</c:f>
              <c:numCache>
                <c:formatCode>General</c:formatCode>
                <c:ptCount val="9"/>
                <c:pt idx="0">
                  <c:v>138292319</c:v>
                </c:pt>
                <c:pt idx="1">
                  <c:v>5705019</c:v>
                </c:pt>
                <c:pt idx="2">
                  <c:v>7809130</c:v>
                </c:pt>
                <c:pt idx="3">
                  <c:v>320835</c:v>
                </c:pt>
                <c:pt idx="4">
                  <c:v>4878710.0199999996</c:v>
                </c:pt>
                <c:pt idx="5">
                  <c:v>3174504</c:v>
                </c:pt>
                <c:pt idx="6">
                  <c:v>28468110</c:v>
                </c:pt>
                <c:pt idx="7">
                  <c:v>42071072.789999999</c:v>
                </c:pt>
                <c:pt idx="8">
                  <c:v>65236770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BA6-CE46-88C3-9527D553A5D2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[StarterBook.ExcelHW1.xlsx]Goal Vs Pledge!PivotTable5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>
                <a:solidFill>
                  <a:schemeClr val="tx1">
                    <a:lumMod val="65000"/>
                    <a:lumOff val="35000"/>
                  </a:schemeClr>
                </a:solidFill>
              </a:rPr>
              <a:t>Sum</a:t>
            </a:r>
            <a:r>
              <a:rPr lang="en-US" b="1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of goal Vs Sum of Pledged</a:t>
            </a:r>
            <a:endParaRPr lang="en-US" b="1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'Goal Vs Pledge'!$B$3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'Goal Vs Pledge'!$A$4:$A$13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'Goal Vs Pledge'!$B$4:$B$13</c:f>
              <c:numCache>
                <c:formatCode>General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F-E942-ACD5-8D583CF56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362352431"/>
        <c:axId val="362162655"/>
      </c:barChart>
      <c:lineChart>
        <c:grouping val="standard"/>
        <c:varyColors val="0"/>
        <c:ser>
          <c:idx val="1"/>
          <c:order val="1"/>
          <c:tx>
            <c:strRef>
              <c:f>'Goal Vs Pledge'!$C$3</c:f>
              <c:strCache>
                <c:ptCount val="1"/>
                <c:pt idx="0">
                  <c:v>Sum of goal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'Goal Vs Pledge'!$A$4:$A$13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'Goal Vs Pledge'!$C$4:$C$13</c:f>
              <c:numCache>
                <c:formatCode>General</c:formatCode>
                <c:ptCount val="9"/>
                <c:pt idx="0">
                  <c:v>138292319</c:v>
                </c:pt>
                <c:pt idx="1">
                  <c:v>5705019</c:v>
                </c:pt>
                <c:pt idx="2">
                  <c:v>7809130</c:v>
                </c:pt>
                <c:pt idx="3">
                  <c:v>320835</c:v>
                </c:pt>
                <c:pt idx="4">
                  <c:v>4878710.0199999996</c:v>
                </c:pt>
                <c:pt idx="5">
                  <c:v>3174504</c:v>
                </c:pt>
                <c:pt idx="6">
                  <c:v>28468110</c:v>
                </c:pt>
                <c:pt idx="7">
                  <c:v>42071072.789999999</c:v>
                </c:pt>
                <c:pt idx="8">
                  <c:v>65236770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F-E942-ACD5-8D583CF56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352431"/>
        <c:axId val="362162655"/>
      </c:lineChart>
      <c:catAx>
        <c:axId val="362352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162655"/>
        <c:crosses val="autoZero"/>
        <c:auto val="1"/>
        <c:lblAlgn val="ctr"/>
        <c:lblOffset val="100"/>
        <c:noMultiLvlLbl val="0"/>
      </c:catAx>
      <c:valAx>
        <c:axId val="36216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35243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Goal'!$G$2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Goal'!$B$3:$B$14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Goal'!$G$3:$G$14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81-E24B-B7F6-A05F6AECB02D}"/>
            </c:ext>
          </c:extLst>
        </c:ser>
        <c:ser>
          <c:idx val="1"/>
          <c:order val="1"/>
          <c:tx>
            <c:strRef>
              <c:f>'Outcome based Goal'!$H$2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Goal'!$B$3:$B$14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Goal'!$H$3:$H$14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81-E24B-B7F6-A05F6AECB02D}"/>
            </c:ext>
          </c:extLst>
        </c:ser>
        <c:ser>
          <c:idx val="2"/>
          <c:order val="2"/>
          <c:tx>
            <c:strRef>
              <c:f>'Outcome based Goal'!$I$2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Goal'!$B$3:$B$14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Goal'!$I$3:$I$14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81-E24B-B7F6-A05F6AECB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8247967"/>
        <c:axId val="988039039"/>
      </c:lineChart>
      <c:catAx>
        <c:axId val="103824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039039"/>
        <c:crosses val="autoZero"/>
        <c:auto val="1"/>
        <c:lblAlgn val="ctr"/>
        <c:lblOffset val="100"/>
        <c:noMultiLvlLbl val="0"/>
      </c:catAx>
      <c:valAx>
        <c:axId val="98803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24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Goal'!$G$2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Goal'!$B$3:$B$14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Goal'!$G$3:$G$14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81-1C4C-B184-15F376169311}"/>
            </c:ext>
          </c:extLst>
        </c:ser>
        <c:ser>
          <c:idx val="1"/>
          <c:order val="1"/>
          <c:tx>
            <c:strRef>
              <c:f>'Outcome based Goal'!$H$2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Goal'!$B$3:$B$14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Goal'!$H$3:$H$14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81-1C4C-B184-15F376169311}"/>
            </c:ext>
          </c:extLst>
        </c:ser>
        <c:ser>
          <c:idx val="2"/>
          <c:order val="2"/>
          <c:tx>
            <c:strRef>
              <c:f>'Outcome based Goal'!$I$2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Goal'!$B$3:$B$14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Goal'!$I$3:$I$14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81-1C4C-B184-15F376169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351855"/>
        <c:axId val="1070654239"/>
      </c:lineChart>
      <c:catAx>
        <c:axId val="10383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654239"/>
        <c:crosses val="autoZero"/>
        <c:auto val="1"/>
        <c:lblAlgn val="ctr"/>
        <c:lblOffset val="100"/>
        <c:noMultiLvlLbl val="0"/>
      </c:catAx>
      <c:valAx>
        <c:axId val="107065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35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666750</xdr:colOff>
      <xdr:row>6</xdr:row>
      <xdr:rowOff>114300</xdr:rowOff>
    </xdr:from>
    <xdr:to>
      <xdr:col>16</xdr:col>
      <xdr:colOff>190500</xdr:colOff>
      <xdr:row>29</xdr:row>
      <xdr:rowOff>12700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54D2163-AEA6-7A44-BB65-2A2658334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0.34429</cdr:x>
      <cdr:y>0.02222</cdr:y>
    </cdr:from>
    <cdr:to>
      <cdr:x>0.6274</cdr:x>
      <cdr:y>0.10159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889F4B3-32F2-BC49-8F3B-1EBC58145B3E}"/>
            </a:ext>
          </a:extLst>
        </cdr:cNvPr>
        <cdr:cNvSpPr txBox="1"/>
      </cdr:nvSpPr>
      <cdr:spPr>
        <a:xfrm xmlns:a="http://schemas.openxmlformats.org/drawingml/2006/main">
          <a:off x="2393950" y="88900"/>
          <a:ext cx="196850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0.88676</cdr:x>
      <cdr:y>0.3746</cdr:y>
    </cdr:from>
    <cdr:to>
      <cdr:x>0.99087</cdr:x>
      <cdr:y>0.4381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1BCE1E8-4337-254B-B4C1-CC65E629450D}"/>
            </a:ext>
          </a:extLst>
        </cdr:cNvPr>
        <cdr:cNvSpPr txBox="1"/>
      </cdr:nvSpPr>
      <cdr:spPr>
        <a:xfrm xmlns:a="http://schemas.openxmlformats.org/drawingml/2006/main">
          <a:off x="6165850" y="1498600"/>
          <a:ext cx="723900" cy="25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Outcome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311150</xdr:colOff>
      <xdr:row>9</xdr:row>
      <xdr:rowOff>50800</xdr:rowOff>
    </xdr:from>
    <xdr:to>
      <xdr:col>17</xdr:col>
      <xdr:colOff>50800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482DB-DFB3-0145-BB95-20474C6A7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0.89992</cdr:x>
      <cdr:y>0.35069</cdr:y>
    </cdr:from>
    <cdr:to>
      <cdr:x>0.99682</cdr:x>
      <cdr:y>0.40972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C73421B-C4BE-1344-B55E-F3DEC836FA00}"/>
            </a:ext>
          </a:extLst>
        </cdr:cNvPr>
        <cdr:cNvSpPr txBox="1"/>
      </cdr:nvSpPr>
      <cdr:spPr>
        <a:xfrm xmlns:a="http://schemas.openxmlformats.org/drawingml/2006/main">
          <a:off x="7194550" y="1282700"/>
          <a:ext cx="774700" cy="215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Outcome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5</xdr:row>
      <xdr:rowOff>177800</xdr:rowOff>
    </xdr:from>
    <xdr:to>
      <xdr:col>15</xdr:col>
      <xdr:colOff>292100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F9D14-F1D1-0541-B546-DBBD957EE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331077</xdr:colOff>
      <xdr:row>12</xdr:row>
      <xdr:rowOff>66286</xdr:rowOff>
    </xdr:from>
    <xdr:ext cx="540789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2A6C754-38A5-F744-AEE5-A9371A8DC0C3}"/>
            </a:ext>
          </a:extLst>
        </xdr:cNvPr>
        <xdr:cNvSpPr txBox="1"/>
      </xdr:nvSpPr>
      <xdr:spPr>
        <a:xfrm>
          <a:off x="11367377" y="2352286"/>
          <a:ext cx="540789" cy="172227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>
          <a:spAutoFit/>
        </a:bodyPr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Outcome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127000</xdr:colOff>
      <xdr:row>2</xdr:row>
      <xdr:rowOff>101600</xdr:rowOff>
    </xdr:from>
    <xdr:to>
      <xdr:col>47</xdr:col>
      <xdr:colOff>76200</xdr:colOff>
      <xdr:row>42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64D8CA-73A1-AA45-A826-8B19D3071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0.88421</cdr:x>
      <cdr:y>0.40803</cdr:y>
    </cdr:from>
    <cdr:to>
      <cdr:x>0.98797</cdr:x>
      <cdr:y>0.50669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796531-0EA2-994C-A82E-85ABCEB7EE6C}"/>
            </a:ext>
          </a:extLst>
        </cdr:cNvPr>
        <cdr:cNvSpPr txBox="1"/>
      </cdr:nvSpPr>
      <cdr:spPr>
        <a:xfrm xmlns:a="http://schemas.openxmlformats.org/drawingml/2006/main">
          <a:off x="7467600" y="3098800"/>
          <a:ext cx="876300" cy="749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100">
            <a:solidFill>
              <a:schemeClr val="bg1">
                <a:lumMod val="9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0.8812</cdr:x>
      <cdr:y>0.43645</cdr:y>
    </cdr:from>
    <cdr:to>
      <cdr:x>0.99248</cdr:x>
      <cdr:y>0.51003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2A336DA-CB32-1C4F-A111-B2B22E39567C}"/>
            </a:ext>
          </a:extLst>
        </cdr:cNvPr>
        <cdr:cNvSpPr txBox="1"/>
      </cdr:nvSpPr>
      <cdr:spPr>
        <a:xfrm xmlns:a="http://schemas.openxmlformats.org/drawingml/2006/main">
          <a:off x="7442200" y="3314700"/>
          <a:ext cx="939800" cy="558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900" b="1">
              <a:solidFill>
                <a:schemeClr val="bg1">
                  <a:lumMod val="95000"/>
                </a:schemeClr>
              </a:solidFill>
            </a:rPr>
            <a:t>Total Conversion days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261855</xdr:colOff>
      <xdr:row>1</xdr:row>
      <xdr:rowOff>103957</xdr:rowOff>
    </xdr:from>
    <xdr:to>
      <xdr:col>12</xdr:col>
      <xdr:colOff>235670</xdr:colOff>
      <xdr:row>17</xdr:row>
      <xdr:rowOff>52371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1E435A-8B3A-0A49-ABEC-55B7492EC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222577</xdr:colOff>
      <xdr:row>20</xdr:row>
      <xdr:rowOff>0</xdr:rowOff>
    </xdr:from>
    <xdr:to>
      <xdr:col>13</xdr:col>
      <xdr:colOff>458248</xdr:colOff>
      <xdr:row>42</xdr:row>
      <xdr:rowOff>183299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22A275-0920-284D-A112-48626D010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215900</xdr:colOff>
      <xdr:row>15</xdr:row>
      <xdr:rowOff>50800</xdr:rowOff>
    </xdr:from>
    <xdr:to>
      <xdr:col>6</xdr:col>
      <xdr:colOff>736600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5B729-0239-1A41-8226-8C35D972A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762000</xdr:colOff>
      <xdr:row>14</xdr:row>
      <xdr:rowOff>279400</xdr:rowOff>
    </xdr:from>
    <xdr:to>
      <xdr:col>12</xdr:col>
      <xdr:colOff>1320800</xdr:colOff>
      <xdr:row>31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661DD5-38A2-7242-9228-87564C1AC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317500</xdr:colOff>
      <xdr:row>32</xdr:row>
      <xdr:rowOff>25400</xdr:rowOff>
    </xdr:from>
    <xdr:to>
      <xdr:col>4</xdr:col>
      <xdr:colOff>927100</xdr:colOff>
      <xdr:row>34</xdr:row>
      <xdr:rowOff>25400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ED9761C-59DC-4E43-AC49-3A208C007FCF}"/>
            </a:ext>
          </a:extLst>
        </xdr:cNvPr>
        <xdr:cNvSpPr txBox="1"/>
      </xdr:nvSpPr>
      <xdr:spPr>
        <a:xfrm>
          <a:off x="2984500" y="9994900"/>
          <a:ext cx="3276600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/>
            <a:t>Line Chart</a:t>
          </a:r>
        </a:p>
      </xdr:txBody>
    </xdr:sp>
    <xdr:clientData/>
  </xdr:twoCellAnchor>
  <xdr:twoCellAnchor>
    <xdr:from>
      <xdr:col>9</xdr:col>
      <xdr:colOff>114300</xdr:colOff>
      <xdr:row>32</xdr:row>
      <xdr:rowOff>38100</xdr:rowOff>
    </xdr:from>
    <xdr:to>
      <xdr:col>11</xdr:col>
      <xdr:colOff>850900</xdr:colOff>
      <xdr:row>34</xdr:row>
      <xdr:rowOff>50800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0DB1C4A-B93E-DA43-85BB-920BEBAA5C32}"/>
            </a:ext>
          </a:extLst>
        </xdr:cNvPr>
        <xdr:cNvSpPr txBox="1"/>
      </xdr:nvSpPr>
      <xdr:spPr>
        <a:xfrm>
          <a:off x="12192000" y="10007600"/>
          <a:ext cx="3403600" cy="622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/>
            <a:t>Line with markers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66.855703472225" createdVersion="6" refreshedVersion="6" minRefreshableVersion="3" recordCount="4114" xr:uid="{A443FB47-C6EA-454E-A434-242C4E5534C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34730101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66.908658564818" createdVersion="6" refreshedVersion="6" minRefreshableVersion="3" recordCount="4114" xr:uid="{90DB54E1-D2A0-C047-90A4-2902D016076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67.676735763889" createdVersion="6" refreshedVersion="6" minRefreshableVersion="3" recordCount="4114" xr:uid="{69C109D0-6075-9F42-8F26-8B1A51504210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onversion Days" numFmtId="0">
      <sharedItems containsSemiMixedTypes="0" containsString="0" containsNumber="1" containsInteger="1" minValue="2" maxValue="90" count="75">
        <n v="32"/>
        <n v="30"/>
        <n v="10"/>
        <n v="17"/>
        <n v="40"/>
        <n v="7"/>
        <n v="35"/>
        <n v="45"/>
        <n v="37"/>
        <n v="26"/>
        <n v="19"/>
        <n v="46"/>
        <n v="31"/>
        <n v="60"/>
        <n v="16"/>
        <n v="27"/>
        <n v="33"/>
        <n v="18"/>
        <n v="42"/>
        <n v="15"/>
        <n v="24"/>
        <n v="20"/>
        <n v="61"/>
        <n v="39"/>
        <n v="21"/>
        <n v="22"/>
        <n v="25"/>
        <n v="79"/>
        <n v="53"/>
        <n v="4"/>
        <n v="75"/>
        <n v="47"/>
        <n v="29"/>
        <n v="67"/>
        <n v="23"/>
        <n v="14"/>
        <n v="8"/>
        <n v="90"/>
        <n v="28"/>
        <n v="34"/>
        <n v="50"/>
        <n v="58"/>
        <n v="43"/>
        <n v="59"/>
        <n v="49"/>
        <n v="51"/>
        <n v="80"/>
        <n v="64"/>
        <n v="86"/>
        <n v="36"/>
        <n v="88"/>
        <n v="57"/>
        <n v="41"/>
        <n v="12"/>
        <n v="74"/>
        <n v="54"/>
        <n v="55"/>
        <n v="13"/>
        <n v="56"/>
        <n v="38"/>
        <n v="87"/>
        <n v="52"/>
        <n v="44"/>
        <n v="9"/>
        <n v="70"/>
        <n v="11"/>
        <n v="62"/>
        <n v="48"/>
        <n v="63"/>
        <n v="3"/>
        <n v="78"/>
        <n v="6"/>
        <n v="71"/>
        <n v="5"/>
        <n v="2"/>
      </sharedItems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x v="0"/>
    <n v="63.917582417582416"/>
    <x v="0"/>
    <x v="0"/>
    <x v="0"/>
    <d v="2015-07-23T03:00:0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x v="7"/>
    <n v="159.82456140350877"/>
    <x v="0"/>
    <x v="0"/>
    <x v="7"/>
    <d v="2016-07-05T01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x v="46"/>
    <n v="56.815789473684212"/>
    <x v="0"/>
    <x v="0"/>
    <x v="48"/>
    <d v="2015-03-01T12:00:0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x v="94"/>
    <n v="39.383333333333333"/>
    <x v="0"/>
    <x v="1"/>
    <x v="105"/>
    <d v="2016-05-14T00:00:00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x v="101"/>
    <n v="88.571428571428569"/>
    <x v="0"/>
    <x v="1"/>
    <x v="114"/>
    <d v="2012-01-13T06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x v="109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x v="11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x v="109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x v="11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x v="11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x v="113"/>
    <n v="47.5"/>
    <x v="0"/>
    <x v="2"/>
    <x v="127"/>
    <d v="2015-04-03T13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x v="114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x v="109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x v="109"/>
    <e v="#DIV/0!"/>
    <x v="0"/>
    <x v="2"/>
    <x v="130"/>
    <d v="2014-06-16T20:16:00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x v="109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x v="11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x v="109"/>
    <e v="#DIV/0!"/>
    <x v="0"/>
    <x v="2"/>
    <x v="133"/>
    <d v="2016-05-31T17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x v="109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x v="109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x v="109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x v="117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x v="109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x v="1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x v="109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x v="12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x v="12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x v="122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x v="109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x v="124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x v="125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x v="129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x v="109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x v="109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x v="109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x v="136"/>
    <n v="91.428571428571431"/>
    <x v="0"/>
    <x v="3"/>
    <x v="164"/>
    <d v="2014-09-19T18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x v="109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x v="138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x v="109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x v="109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x v="109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x v="141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x v="109"/>
    <e v="#DIV/0!"/>
    <x v="0"/>
    <x v="3"/>
    <x v="176"/>
    <d v="2015-08-05T19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x v="142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x v="109"/>
    <e v="#DIV/0!"/>
    <x v="0"/>
    <x v="3"/>
    <x v="178"/>
    <d v="2015-11-26T23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x v="14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x v="109"/>
    <e v="#DIV/0!"/>
    <x v="0"/>
    <x v="3"/>
    <x v="182"/>
    <d v="2017-01-07T00:17:12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x v="147"/>
    <n v="25.5"/>
    <x v="0"/>
    <x v="3"/>
    <x v="184"/>
    <d v="2014-09-01T03:59:00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x v="109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x v="109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x v="150"/>
    <n v="69"/>
    <x v="0"/>
    <x v="3"/>
    <x v="189"/>
    <d v="2016-09-03T16:34:37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x v="15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x v="15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x v="109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x v="109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x v="15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x v="109"/>
    <e v="#DIV/0!"/>
    <x v="0"/>
    <x v="3"/>
    <x v="199"/>
    <d v="2016-09-01T02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x v="158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x v="159"/>
    <n v="54.285714285714285"/>
    <x v="0"/>
    <x v="3"/>
    <x v="201"/>
    <d v="2015-02-08T19:38:49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x v="109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x v="16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x v="16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x v="109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x v="16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x v="109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x v="109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x v="16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x v="16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x v="170"/>
    <n v="331.53833333333336"/>
    <x v="0"/>
    <x v="3"/>
    <x v="216"/>
    <d v="2015-04-22T22:00:37"/>
  </r>
  <r>
    <n v="217"/>
    <s v="Bitch"/>
    <s v="A roadmovie by paw"/>
    <x v="57"/>
    <x v="172"/>
    <x v="2"/>
    <x v="11"/>
    <s v="SEK"/>
    <n v="1419780149"/>
    <n v="1417101749"/>
    <b v="0"/>
    <x v="44"/>
    <b v="0"/>
    <s v="film &amp; video/drama"/>
    <x v="17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x v="17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x v="174"/>
    <n v="120"/>
    <x v="0"/>
    <x v="3"/>
    <x v="220"/>
    <d v="2015-08-20T20:06:00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x v="109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x v="109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x v="109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x v="109"/>
    <e v="#DIV/0!"/>
    <x v="0"/>
    <x v="3"/>
    <x v="225"/>
    <d v="2016-04-08T22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x v="109"/>
    <e v="#DIV/0!"/>
    <x v="0"/>
    <x v="3"/>
    <x v="227"/>
    <d v="2015-07-09T21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x v="109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x v="109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x v="109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x v="17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x v="109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x v="109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x v="109"/>
    <e v="#DIV/0!"/>
    <x v="0"/>
    <x v="3"/>
    <x v="236"/>
    <d v="2016-01-05T00:00:00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x v="109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x v="181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x v="182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x v="18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x v="184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x v="1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x v="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x v="187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x v="188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x v="189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x v="19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x v="191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x v="192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x v="19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x v="19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x v="19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x v="19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x v="197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x v="198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x v="199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x v="20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x v="2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x v="202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x v="203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x v="204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x v="205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x v="206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x v="207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x v="20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x v="209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x v="21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x v="21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x v="21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x v="21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x v="214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x v="215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x v="216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x v="21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x v="21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x v="219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x v="22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x v="22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x v="22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x v="223"/>
    <n v="254.38547486033519"/>
    <x v="0"/>
    <x v="4"/>
    <x v="282"/>
    <d v="2010-02-22T22:00:00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x v="22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x v="22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x v="22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x v="227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x v="22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x v="22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x v="23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x v="23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x v="23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x v="23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x v="23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x v="235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x v="236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x v="23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x v="238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x v="23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x v="24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x v="241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x v="242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x v="243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x v="244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x v="24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x v="246"/>
    <n v="36.612499999999997"/>
    <x v="0"/>
    <x v="4"/>
    <x v="306"/>
    <d v="2013-03-20T19:05:33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x v="247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x v="24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x v="24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x v="25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x v="25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x v="25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x v="25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x v="254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x v="255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x v="25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x v="25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x v="258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x v="25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x v="26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x v="261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x v="262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x v="26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x v="26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x v="265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x v="26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x v="267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x v="26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x v="26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x v="27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x v="27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x v="272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x v="27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x v="274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x v="27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x v="27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x v="27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x v="278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x v="27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x v="28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x v="28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x v="28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x v="28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x v="28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x v="28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x v="28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x v="287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x v="288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x v="289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x v="2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x v="291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x v="292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x v="293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x v="29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x v="29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x v="29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x v="29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x v="29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x v="29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x v="30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x v="3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x v="30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x v="30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x v="304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x v="305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x v="306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x v="307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x v="308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x v="309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x v="31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x v="311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x v="312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x v="3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x v="314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x v="43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x v="315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x v="316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x v="31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x v="31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x v="319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x v="32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x v="32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x v="32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x v="32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x v="324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x v="325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x v="32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x v="327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x v="3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x v="3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x v="33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x v="33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x v="333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x v="3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x v="33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x v="33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x v="33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x v="337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x v="33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x v="33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x v="34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x v="34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x v="34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x v="344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x v="345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x v="347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x v="348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x v="349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x v="35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x v="351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x v="35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x v="353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x v="354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x v="356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x v="357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x v="35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x v="359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x v="3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x v="36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x v="109"/>
    <e v="#DIV/0!"/>
    <x v="0"/>
    <x v="5"/>
    <x v="427"/>
    <d v="2015-10-22T18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x v="109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x v="36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x v="109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x v="109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x v="109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x v="36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x v="109"/>
    <e v="#DIV/0!"/>
    <x v="0"/>
    <x v="5"/>
    <x v="439"/>
    <d v="2014-10-17T18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x v="109"/>
    <e v="#DIV/0!"/>
    <x v="0"/>
    <x v="5"/>
    <x v="441"/>
    <d v="2013-11-02T19:03:16"/>
  </r>
  <r>
    <n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x v="37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x v="37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x v="375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x v="377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x v="109"/>
    <e v="#DIV/0!"/>
    <x v="0"/>
    <x v="5"/>
    <x v="451"/>
    <d v="2014-01-25T17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x v="382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x v="109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x v="38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x v="384"/>
    <n v="25"/>
    <x v="0"/>
    <x v="5"/>
    <x v="459"/>
    <d v="2011-11-13T16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x v="109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x v="109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x v="386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x v="387"/>
    <n v="1"/>
    <x v="0"/>
    <x v="5"/>
    <x v="464"/>
    <d v="2016-05-18T20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x v="39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x v="109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x v="109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x v="39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x v="109"/>
    <e v="#DIV/0!"/>
    <x v="0"/>
    <x v="5"/>
    <x v="475"/>
    <d v="2015-05-06T02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x v="396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x v="109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x v="109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x v="39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x v="399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x v="40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x v="401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x v="40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x v="109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x v="109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x v="404"/>
    <n v="71.666666666666671"/>
    <x v="0"/>
    <x v="5"/>
    <x v="489"/>
    <d v="2012-01-05T11:33:00"/>
  </r>
  <r>
    <n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x v="109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x v="109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x v="109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x v="109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x v="40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x v="109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x v="406"/>
    <n v="1"/>
    <x v="0"/>
    <x v="5"/>
    <x v="496"/>
    <d v="2014-02-10T22:21:14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x v="408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x v="409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x v="109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x v="41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x v="41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x v="417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x v="109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x v="42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x v="42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x v="423"/>
    <n v="725.02941176470586"/>
    <x v="0"/>
    <x v="5"/>
    <x v="515"/>
    <d v="2015-12-29T11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x v="109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x v="42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x v="109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x v="425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x v="426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x v="42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x v="8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x v="428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x v="42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x v="43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x v="431"/>
    <n v="63.829113924050631"/>
    <x v="1"/>
    <x v="6"/>
    <x v="527"/>
    <d v="2017-02-17T16:05:00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x v="432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x v="433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x v="43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x v="4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x v="2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x v="43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x v="78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x v="437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x v="1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x v="43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x v="439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x v="445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x v="109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x v="45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x v="109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x v="45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x v="109"/>
    <e v="#DIV/0!"/>
    <x v="2"/>
    <x v="7"/>
    <x v="555"/>
    <d v="2016-06-12T08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x v="109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x v="109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x v="109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x v="109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x v="417"/>
    <n v="20"/>
    <x v="2"/>
    <x v="7"/>
    <x v="569"/>
    <d v="2016-01-01T20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x v="109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x v="46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x v="418"/>
    <n v="10"/>
    <x v="2"/>
    <x v="7"/>
    <x v="577"/>
    <d v="2016-05-20T14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x v="109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x v="109"/>
    <e v="#DIV/0!"/>
    <x v="2"/>
    <x v="7"/>
    <x v="582"/>
    <d v="2015-03-15T18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x v="460"/>
    <n v="5"/>
    <x v="2"/>
    <x v="7"/>
    <x v="584"/>
    <d v="2015-03-16T16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x v="109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x v="47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x v="472"/>
    <n v="150.5"/>
    <x v="2"/>
    <x v="7"/>
    <x v="588"/>
    <d v="2016-11-17T19:28:06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x v="47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x v="476"/>
    <n v="16.428571428571427"/>
    <x v="2"/>
    <x v="7"/>
    <x v="593"/>
    <d v="2015-04-06T15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x v="481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x v="483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x v="109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x v="48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x v="109"/>
    <e v="#DIV/0!"/>
    <x v="2"/>
    <x v="7"/>
    <x v="604"/>
    <d v="2014-08-28T00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x v="485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x v="109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x v="109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x v="109"/>
    <e v="#DIV/0!"/>
    <x v="2"/>
    <x v="7"/>
    <x v="611"/>
    <d v="2016-01-19T13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x v="109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x v="48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x v="109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x v="109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x v="109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x v="109"/>
    <e v="#DIV/0!"/>
    <x v="2"/>
    <x v="7"/>
    <x v="618"/>
    <d v="2015-12-09T19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x v="49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x v="109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x v="109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x v="109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x v="492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x v="109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x v="49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x v="495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x v="109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x v="109"/>
    <e v="#DIV/0!"/>
    <x v="2"/>
    <x v="7"/>
    <x v="637"/>
    <d v="2017-02-25T23:04:00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x v="50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x v="5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x v="50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x v="503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x v="50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x v="50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x v="506"/>
    <n v="125.94117647058823"/>
    <x v="2"/>
    <x v="8"/>
    <x v="647"/>
    <d v="2016-03-17T17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x v="508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x v="509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x v="51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x v="511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x v="512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x v="51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x v="514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x v="515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x v="51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x v="517"/>
    <n v="109.33695652173913"/>
    <x v="2"/>
    <x v="8"/>
    <x v="658"/>
    <d v="2015-07-26T18:00:00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x v="51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x v="51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x v="52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x v="52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x v="52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x v="525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x v="52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x v="52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x v="53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x v="531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x v="532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x v="533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x v="53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x v="536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x v="53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x v="539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x v="54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x v="109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x v="54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x v="54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x v="545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x v="54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x v="54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x v="549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x v="550"/>
    <n v="90.857142857142861"/>
    <x v="2"/>
    <x v="8"/>
    <x v="695"/>
    <d v="2014-10-31T12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x v="55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x v="553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x v="55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x v="55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x v="557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x v="5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x v="559"/>
    <n v="120.25"/>
    <x v="2"/>
    <x v="8"/>
    <x v="704"/>
    <d v="2017-02-20T04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x v="109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x v="561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x v="562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x v="109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x v="56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x v="56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x v="569"/>
    <n v="44.6875"/>
    <x v="2"/>
    <x v="8"/>
    <x v="716"/>
    <d v="2014-12-01T00:00:00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x v="57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x v="574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x v="575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x v="577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x v="2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x v="578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x v="579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x v="58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x v="314"/>
    <n v="43.55"/>
    <x v="3"/>
    <x v="9"/>
    <x v="729"/>
    <d v="2012-09-19T04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x v="58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x v="582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x v="583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x v="58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x v="58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x v="5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x v="587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x v="58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x v="589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x v="59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x v="202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x v="59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x v="59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x v="593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x v="594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x v="595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x v="596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x v="597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x v="59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x v="599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x v="60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x v="23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x v="6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x v="602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x v="60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x v="604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x v="605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x v="60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x v="607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x v="608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x v="109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x v="609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x v="109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x v="109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x v="61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x v="109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x v="109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x v="613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x v="109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x v="61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x v="129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x v="87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x v="61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x v="62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x v="62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x v="622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x v="62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x v="62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x v="62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x v="62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x v="627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x v="62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x v="629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x v="63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x v="63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x v="4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x v="632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x v="633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x v="634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x v="636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x v="30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x v="637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x v="2"/>
    <n v="58.333333333333336"/>
    <x v="4"/>
    <x v="11"/>
    <x v="805"/>
    <d v="2011-07-16T23:00:00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x v="638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x v="639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x v="64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x v="87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x v="64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x v="64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x v="643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x v="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x v="64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x v="647"/>
    <n v="28.684210526315791"/>
    <x v="4"/>
    <x v="11"/>
    <x v="818"/>
    <d v="2012-08-07T17:01:00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x v="64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x v="649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x v="65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x v="651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x v="652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x v="653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x v="654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x v="10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x v="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x v="655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x v="657"/>
    <n v="97.993896103896105"/>
    <x v="4"/>
    <x v="11"/>
    <x v="832"/>
    <d v="2012-01-21T08:13:00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x v="658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x v="660"/>
    <n v="58.625"/>
    <x v="4"/>
    <x v="11"/>
    <x v="835"/>
    <d v="2012-05-19T03:00:00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x v="66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x v="66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x v="66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x v="664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x v="665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x v="6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x v="667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x v="671"/>
    <n v="28.553404255319148"/>
    <x v="4"/>
    <x v="12"/>
    <x v="846"/>
    <d v="2014-03-10T14:00:00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x v="68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x v="68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x v="687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x v="68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x v="69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x v="69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x v="69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x v="109"/>
    <e v="#DIV/0!"/>
    <x v="4"/>
    <x v="13"/>
    <x v="875"/>
    <d v="2015-09-21T17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x v="69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x v="697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x v="699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x v="70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x v="7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x v="7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x v="70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x v="70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x v="109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x v="14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x v="708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x v="71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x v="711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x v="142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x v="109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x v="109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x v="71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x v="71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x v="109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x v="109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x v="109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x v="109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x v="72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x v="109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x v="721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x v="109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x v="723"/>
    <n v="19.600000000000001"/>
    <x v="4"/>
    <x v="13"/>
    <x v="918"/>
    <d v="2014-12-01T22:59:21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x v="109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x v="726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x v="109"/>
    <e v="#DIV/0!"/>
    <x v="4"/>
    <x v="13"/>
    <x v="926"/>
    <d v="2010-07-08T22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x v="109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x v="109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x v="7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x v="732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x v="73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x v="109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x v="739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x v="74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x v="741"/>
    <n v="41.75"/>
    <x v="2"/>
    <x v="8"/>
    <x v="942"/>
    <d v="2016-02-18T20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x v="74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x v="74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x v="109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x v="748"/>
    <n v="58.416666666666664"/>
    <x v="2"/>
    <x v="8"/>
    <x v="950"/>
    <d v="2016-01-17T18:01:01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x v="74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x v="75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x v="7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x v="75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x v="754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x v="755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x v="756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x v="757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x v="758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x v="75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x v="760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x v="76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x v="762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x v="763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x v="765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x v="7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x v="77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x v="77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x v="47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x v="77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x v="775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x v="77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x v="7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x v="78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x v="55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x v="781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x v="782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x v="78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x v="109"/>
    <e v="#DIV/0!"/>
    <x v="2"/>
    <x v="8"/>
    <x v="988"/>
    <d v="2016-10-01T08:33:45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x v="784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x v="78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x v="787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x v="78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x v="78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x v="790"/>
    <n v="13"/>
    <x v="2"/>
    <x v="8"/>
    <x v="996"/>
    <d v="2014-07-27T15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x v="698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x v="791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x v="79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x v="79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x v="79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x v="796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x v="797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x v="799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x v="804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x v="80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x v="807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x v="80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x v="809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x v="81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x v="813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x v="814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x v="81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x v="816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x v="8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x v="818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x v="81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x v="820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x v="82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x v="202"/>
    <n v="108.48484848484848"/>
    <x v="4"/>
    <x v="15"/>
    <x v="1031"/>
    <d v="2015-12-16T18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x v="822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x v="82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x v="824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x v="825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x v="826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x v="426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x v="827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x v="8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x v="109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x v="83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x v="109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x v="834"/>
    <n v="53"/>
    <x v="5"/>
    <x v="16"/>
    <x v="1048"/>
    <d v="2016-09-25T01:16:29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x v="109"/>
    <e v="#DIV/0!"/>
    <x v="5"/>
    <x v="16"/>
    <x v="1049"/>
    <d v="2016-02-12T10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x v="109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x v="109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x v="109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x v="109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x v="109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x v="109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x v="109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x v="109"/>
    <e v="#DIV/0!"/>
    <x v="5"/>
    <x v="16"/>
    <x v="1058"/>
    <d v="2015-03-26T00:00:00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x v="109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x v="109"/>
    <e v="#DIV/0!"/>
    <x v="5"/>
    <x v="16"/>
    <x v="1061"/>
    <d v="2016-05-02T01:00:00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x v="109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x v="836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x v="83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x v="841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x v="109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x v="844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x v="845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x v="84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x v="84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x v="84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x v="47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x v="380"/>
    <n v="410"/>
    <x v="6"/>
    <x v="17"/>
    <x v="1083"/>
    <d v="2014-08-02T15:49:43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x v="109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x v="851"/>
    <n v="114"/>
    <x v="6"/>
    <x v="17"/>
    <x v="1085"/>
    <d v="2016-03-14T15:06:15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x v="109"/>
    <e v="#DIV/0!"/>
    <x v="6"/>
    <x v="17"/>
    <x v="1087"/>
    <d v="2014-06-15T17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x v="853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x v="85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x v="858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x v="859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x v="86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x v="861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x v="86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x v="86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x v="86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x v="86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x v="86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x v="86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x v="109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x v="87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x v="872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x v="873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x v="874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x v="876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x v="87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x v="878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x v="109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x v="109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x v="88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x v="882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x v="109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x v="883"/>
    <n v="25.434782608695652"/>
    <x v="6"/>
    <x v="18"/>
    <x v="1127"/>
    <d v="2014-11-14T21:30:00"/>
  </r>
  <r>
    <n v="1128"/>
    <s v="Flying Turds"/>
    <s v="#havingfunFTW"/>
    <x v="28"/>
    <x v="116"/>
    <x v="2"/>
    <x v="1"/>
    <s v="GBP"/>
    <n v="1407425717"/>
    <n v="1404833717"/>
    <b v="0"/>
    <x v="29"/>
    <b v="0"/>
    <s v="games/mobile games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x v="88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x v="109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x v="885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x v="888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x v="109"/>
    <e v="#DIV/0!"/>
    <x v="6"/>
    <x v="18"/>
    <x v="1140"/>
    <d v="2015-08-06T11:05:21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x v="109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x v="109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x v="109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x v="89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x v="109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x v="892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x v="840"/>
    <n v="37.5"/>
    <x v="7"/>
    <x v="19"/>
    <x v="1149"/>
    <d v="2016-06-16T17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x v="109"/>
    <e v="#DIV/0!"/>
    <x v="7"/>
    <x v="19"/>
    <x v="1151"/>
    <d v="2015-09-07T02:27:43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x v="894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x v="896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x v="109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x v="898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x v="899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x v="109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x v="90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x v="109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x v="109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x v="109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x v="903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x v="904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x v="906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x v="370"/>
    <n v="25"/>
    <x v="7"/>
    <x v="19"/>
    <x v="1171"/>
    <d v="2014-11-13T20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x v="109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x v="908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x v="109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x v="912"/>
    <n v="69.117647058823536"/>
    <x v="7"/>
    <x v="19"/>
    <x v="1180"/>
    <d v="2014-06-28T19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x v="168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x v="91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x v="91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x v="916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x v="589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x v="917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x v="91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x v="91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x v="92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x v="92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x v="922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x v="92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x v="9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x v="92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x v="925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x v="92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x v="928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x v="9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x v="93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x v="93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x v="93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x v="9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x v="93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x v="935"/>
    <n v="32.34375"/>
    <x v="8"/>
    <x v="20"/>
    <x v="1206"/>
    <d v="2017-03-11T13:29:0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x v="93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x v="93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x v="938"/>
    <n v="138.2608695652174"/>
    <x v="8"/>
    <x v="20"/>
    <x v="1209"/>
    <d v="2017-02-25T20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x v="939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x v="941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x v="94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x v="944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x v="945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x v="94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x v="94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x v="948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x v="94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x v="950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x v="951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x v="95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x v="95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x v="95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x v="109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x v="95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x v="109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x v="109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x v="958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x v="109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x v="959"/>
    <n v="35"/>
    <x v="4"/>
    <x v="21"/>
    <x v="1235"/>
    <d v="2013-12-15T03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x v="109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x v="109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x v="96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x v="109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x v="96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x v="962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x v="965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x v="966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x v="96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x v="96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x v="97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x v="97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x v="97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x v="973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x v="97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x v="975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x v="976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x v="97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x v="978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x v="979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x v="98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x v="98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x v="982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x v="983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x v="984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x v="98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x v="986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x v="97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x v="988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x v="98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x v="99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x v="97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x v="938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x v="99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x v="992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x v="993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x v="99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x v="99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x v="996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x v="99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x v="99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x v="59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x v="99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x v="100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x v="5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x v="100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x v="1004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x v="1005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x v="100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x v="945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x v="1007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x v="1008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x v="1009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x v="101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x v="101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x v="1012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x v="101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x v="101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x v="101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x v="31"/>
    <n v="50"/>
    <x v="1"/>
    <x v="6"/>
    <x v="1302"/>
    <d v="2016-12-01T02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x v="10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x v="101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x v="1018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x v="1019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x v="1020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x v="102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x v="102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x v="102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x v="102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x v="102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x v="1028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x v="103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x v="1031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x v="1032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x v="103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x v="1034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x v="1036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x v="103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x v="103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x v="104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x v="1041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x v="1042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x v="109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x v="109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x v="104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x v="10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x v="104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x v="1049"/>
    <n v="66.066666666666663"/>
    <x v="2"/>
    <x v="8"/>
    <x v="1338"/>
    <d v="2015-08-02T19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x v="105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x v="109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x v="105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x v="105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x v="1053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x v="1054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x v="1055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x v="1056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x v="1057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x v="105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x v="1059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x v="106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x v="106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x v="1062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x v="10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x v="106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x v="106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x v="106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x v="10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x v="106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x v="1069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x v="107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x v="1072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x v="1073"/>
    <n v="81.739130434782609"/>
    <x v="4"/>
    <x v="11"/>
    <x v="1365"/>
    <d v="2015-03-16T16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x v="1074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x v="107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x v="107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x v="107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x v="1079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x v="108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x v="1081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x v="1082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x v="1083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x v="1084"/>
    <n v="48.70967741935484"/>
    <x v="4"/>
    <x v="11"/>
    <x v="1377"/>
    <d v="2017-02-03T04:11:00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x v="1085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x v="108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x v="1088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x v="108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x v="109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x v="109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x v="109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x v="1094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x v="109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x v="66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x v="109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x v="1097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x v="1098"/>
    <n v="27.317307692307693"/>
    <x v="4"/>
    <x v="11"/>
    <x v="1392"/>
    <d v="2016-03-03T03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x v="1099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x v="1100"/>
    <n v="53.882352941176471"/>
    <x v="4"/>
    <x v="11"/>
    <x v="1394"/>
    <d v="2017-03-01T03:00:00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x v="11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x v="1102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x v="110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x v="1104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x v="110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x v="110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x v="110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x v="1108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x v="110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x v="714"/>
    <n v="6.1764705882352944"/>
    <x v="3"/>
    <x v="22"/>
    <x v="1405"/>
    <d v="2014-11-28T17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x v="109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x v="1111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x v="11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x v="111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x v="109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x v="1115"/>
    <n v="44.5"/>
    <x v="3"/>
    <x v="22"/>
    <x v="1419"/>
    <d v="2016-10-09T10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x v="111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x v="109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x v="109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x v="109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x v="112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x v="109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x v="112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x v="1124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x v="1127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x v="109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x v="109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x v="109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x v="109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x v="109"/>
    <e v="#DIV/0!"/>
    <x v="3"/>
    <x v="22"/>
    <x v="1446"/>
    <d v="2016-04-21T10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x v="109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x v="109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x v="109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x v="109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x v="1131"/>
    <n v="225"/>
    <x v="3"/>
    <x v="22"/>
    <x v="1455"/>
    <d v="2014-09-05T13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x v="113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x v="109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x v="109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x v="109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x v="109"/>
    <e v="#DIV/0!"/>
    <x v="3"/>
    <x v="22"/>
    <x v="1460"/>
    <d v="2014-11-30T23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x v="1133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x v="1134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x v="1135"/>
    <n v="35.44"/>
    <x v="3"/>
    <x v="23"/>
    <x v="1463"/>
    <d v="2013-04-07T20:52:18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x v="1136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x v="1137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x v="1138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x v="114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x v="1141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x v="1142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x v="114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x v="1144"/>
    <n v="103.20238095238095"/>
    <x v="3"/>
    <x v="23"/>
    <x v="1472"/>
    <d v="2013-10-16T13:01:43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x v="114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x v="1146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x v="114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x v="1148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x v="1149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x v="115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x v="1151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x v="11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x v="1154"/>
    <n v="25"/>
    <x v="3"/>
    <x v="10"/>
    <x v="1483"/>
    <d v="2016-07-22T04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x v="109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x v="109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x v="109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x v="1157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x v="109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x v="115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x v="109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x v="109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x v="1162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x v="116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x v="116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x v="116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x v="11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x v="116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x v="209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x v="1168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x v="1169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x v="117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x v="117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x v="117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x v="1173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x v="1174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x v="117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x v="117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x v="117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x v="1178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x v="1179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x v="1180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x v="1181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x v="1182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x v="1183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x v="118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x v="1185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x v="118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x v="11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x v="1188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x v="1189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x v="119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x v="119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x v="1192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x v="119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x v="119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x v="119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x v="1196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x v="1197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x v="119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x v="1199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x v="120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x v="1201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x v="109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x v="1203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x v="109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x v="481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x v="120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x v="109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x v="1206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x v="109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x v="109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x v="109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x v="120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x v="1208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x v="109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x v="1212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x v="1213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x v="1214"/>
    <n v="155"/>
    <x v="3"/>
    <x v="25"/>
    <x v="1568"/>
    <d v="2014-12-24T01:29:45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x v="109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x v="613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x v="15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x v="1216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x v="1217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x v="1218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x v="109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x v="724"/>
    <n v="5"/>
    <x v="8"/>
    <x v="26"/>
    <x v="1581"/>
    <d v="2015-12-19T10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x v="109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x v="1224"/>
    <n v="131.66666666666666"/>
    <x v="8"/>
    <x v="26"/>
    <x v="1585"/>
    <d v="2016-12-25T11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x v="109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x v="473"/>
    <n v="1"/>
    <x v="8"/>
    <x v="26"/>
    <x v="1587"/>
    <d v="2014-12-13T22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x v="109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x v="109"/>
    <e v="#DIV/0!"/>
    <x v="8"/>
    <x v="26"/>
    <x v="1589"/>
    <d v="2015-10-09T23:38:06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x v="1225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x v="109"/>
    <e v="#DIV/0!"/>
    <x v="8"/>
    <x v="26"/>
    <x v="1592"/>
    <d v="2015-03-28T00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x v="109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x v="109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x v="123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x v="1231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x v="32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x v="1232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x v="123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x v="12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x v="123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x v="1236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x v="982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x v="1238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x v="1239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x v="124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x v="1241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x v="1242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x v="124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x v="1244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x v="124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x v="2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x v="1246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x v="1247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x v="1248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x v="1249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x v="125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x v="125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x v="96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x v="1253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x v="1078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x v="125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x v="1255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x v="125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x v="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x v="106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x v="1257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x v="965"/>
    <n v="34.6"/>
    <x v="4"/>
    <x v="11"/>
    <x v="1637"/>
    <d v="2009-12-31T23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x v="1258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x v="1259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x v="126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x v="1097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x v="126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x v="126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x v="1264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x v="126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x v="1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x v="126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x v="126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x v="126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x v="127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x v="127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x v="127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x v="127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x v="127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x v="127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x v="127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x v="127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x v="127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x v="128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x v="1281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x v="127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x v="94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x v="1283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x v="1284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x v="1285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x v="1286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x v="128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x v="1288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x v="10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x v="128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x v="1292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x v="109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x v="1294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x v="1296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x v="1297"/>
    <n v="253.14285714285714"/>
    <x v="4"/>
    <x v="28"/>
    <x v="1688"/>
    <d v="2017-04-09T11:49:54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x v="129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x v="129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x v="130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x v="130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x v="109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x v="1303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x v="109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x v="1305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x v="1306"/>
    <n v="5"/>
    <x v="4"/>
    <x v="28"/>
    <x v="1701"/>
    <d v="2015-01-15T15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x v="1308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x v="109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x v="109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x v="1309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x v="109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x v="109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x v="131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x v="1314"/>
    <n v="34.024390243902438"/>
    <x v="4"/>
    <x v="28"/>
    <x v="1717"/>
    <d v="2016-04-21T04:00:00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x v="1316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x v="1317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x v="109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x v="896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x v="132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x v="1322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x v="109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x v="109"/>
    <e v="#DIV/0!"/>
    <x v="4"/>
    <x v="28"/>
    <x v="1730"/>
    <d v="2015-10-25T02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x v="109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x v="109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x v="109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x v="1212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x v="109"/>
    <e v="#DIV/0!"/>
    <x v="4"/>
    <x v="28"/>
    <x v="1740"/>
    <d v="2015-07-16T19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x v="1326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x v="64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x v="132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x v="132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x v="132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x v="133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x v="1331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x v="133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x v="133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x v="1334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x v="1335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x v="133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x v="1277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x v="133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x v="133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x v="1340"/>
    <n v="42.481481481481481"/>
    <x v="8"/>
    <x v="20"/>
    <x v="1758"/>
    <d v="2016-07-14T22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x v="15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x v="134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x v="1342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x v="1344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x v="134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x v="1346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x v="109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x v="134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x v="1348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x v="1349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x v="1352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x v="135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x v="76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x v="135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x v="1357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x v="1358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x v="135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x v="136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x v="136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x v="1362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x v="1363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x v="1364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x v="136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x v="136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x v="136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x v="137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x v="137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x v="1372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x v="1373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x v="1374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x v="1375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x v="1376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x v="137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x v="137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x v="1379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x v="138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x v="138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x v="1382"/>
    <n v="73.875"/>
    <x v="8"/>
    <x v="20"/>
    <x v="1806"/>
    <d v="2014-09-30T15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x v="138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x v="138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x v="1385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x v="1386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x v="138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x v="109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x v="1388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x v="109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x v="138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x v="109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x v="139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x v="1393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x v="1394"/>
    <n v="24.575757575757574"/>
    <x v="4"/>
    <x v="11"/>
    <x v="1823"/>
    <d v="2012-10-24T16:26:16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x v="1396"/>
    <n v="42.02"/>
    <x v="4"/>
    <x v="11"/>
    <x v="1825"/>
    <d v="2013-07-11T20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x v="5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x v="139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x v="139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x v="1399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x v="140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x v="288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x v="1402"/>
    <n v="42"/>
    <x v="4"/>
    <x v="11"/>
    <x v="1833"/>
    <d v="2013-03-02T07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x v="1403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x v="87"/>
    <n v="47.272727272727273"/>
    <x v="4"/>
    <x v="11"/>
    <x v="1835"/>
    <d v="2016-03-31T15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x v="140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x v="140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x v="1406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x v="14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x v="140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x v="1409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x v="141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x v="141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x v="1412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x v="1413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x v="141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x v="141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x v="1416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x v="1417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x v="1418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x v="141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x v="142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x v="142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x v="982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x v="1422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x v="142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x v="1424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x v="109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x v="142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x v="1426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x v="1428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x v="109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x v="1429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x v="143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x v="55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x v="109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x v="109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x v="109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x v="154"/>
    <n v="3"/>
    <x v="6"/>
    <x v="18"/>
    <x v="1879"/>
    <d v="2016-03-14T14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x v="143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x v="143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x v="143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x v="143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x v="1436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x v="1437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x v="1438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x v="1439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x v="144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x v="15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x v="1441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x v="1442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x v="144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x v="87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x v="1445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x v="144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x v="1448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x v="2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x v="144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x v="1451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x v="145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x v="1456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x v="1457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x v="14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x v="146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x v="146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x v="1465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x v="1466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x v="1467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x v="146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x v="1469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x v="1470"/>
    <n v="27.3896261682243"/>
    <x v="4"/>
    <x v="14"/>
    <x v="1926"/>
    <d v="2010-11-02T00:26:00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x v="10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x v="147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x v="74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x v="1473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x v="1474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x v="1475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x v="147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x v="1478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x v="147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x v="148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x v="107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x v="148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x v="1482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x v="1483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x v="1484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x v="148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x v="148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x v="148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x v="1488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x v="1489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x v="149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x v="149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x v="149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x v="149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x v="1494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x v="1495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x v="149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x v="1497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x v="149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x v="1499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x v="150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x v="1501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x v="150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x v="15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x v="150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x v="1506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x v="15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x v="150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x v="1509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x v="151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x v="1511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x v="151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x v="1513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x v="1514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x v="151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x v="151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x v="151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x v="1518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x v="151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x v="152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x v="152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x v="109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x v="152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x v="1524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x v="833"/>
    <n v="1"/>
    <x v="8"/>
    <x v="31"/>
    <x v="1986"/>
    <d v="2016-03-14T09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x v="1526"/>
    <n v="83.428571428571431"/>
    <x v="8"/>
    <x v="31"/>
    <x v="1987"/>
    <d v="2015-03-01T15:21:16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x v="1528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x v="109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x v="109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x v="109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x v="109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x v="153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x v="1532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x v="1533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x v="1534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x v="1535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x v="153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x v="153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x v="153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x v="153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x v="154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x v="1541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x v="154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x v="1543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x v="1544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x v="154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x v="1546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x v="1547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x v="154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x v="154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x v="155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x v="155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x v="155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x v="1553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x v="1554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x v="155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x v="1556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x v="155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x v="155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x v="155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x v="156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x v="15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x v="156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x v="1563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x v="156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x v="156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x v="1566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x v="1567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x v="156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x v="1569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x v="157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x v="1571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x v="157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x v="1573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x v="157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x v="15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x v="1576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x v="157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x v="1578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x v="157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x v="1580"/>
    <n v="91.82989803350327"/>
    <x v="2"/>
    <x v="30"/>
    <x v="2048"/>
    <d v="2013-05-23T15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x v="158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x v="1582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x v="1583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x v="158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x v="1585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x v="158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x v="158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x v="1588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x v="1589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x v="159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x v="159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x v="1592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x v="1593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x v="159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x v="1595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x v="1596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x v="1597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x v="15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x v="160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x v="16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x v="160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x v="160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x v="160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x v="160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x v="1607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x v="16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x v="160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x v="161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x v="1612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x v="161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x v="1002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x v="161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x v="161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x v="161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x v="1619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x v="162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x v="1621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x v="1622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x v="9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x v="1623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x v="658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x v="1415"/>
    <n v="188.125"/>
    <x v="4"/>
    <x v="14"/>
    <x v="2098"/>
    <d v="2012-03-08T02:43:55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x v="162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x v="1625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x v="1626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x v="1627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x v="1628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x v="163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x v="1631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x v="1632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x v="163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x v="1634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x v="2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x v="163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x v="163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x v="163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x v="163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x v="163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x v="164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x v="164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x v="1266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x v="1642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x v="164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x v="1646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x v="833"/>
    <n v="5"/>
    <x v="6"/>
    <x v="17"/>
    <x v="2126"/>
    <d v="2014-12-08T23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x v="1647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x v="164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x v="15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x v="165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x v="146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x v="1651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x v="165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x v="1653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x v="165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x v="16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x v="165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x v="1657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x v="109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x v="1658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x v="166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x v="1661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x v="459"/>
    <n v="1"/>
    <x v="6"/>
    <x v="17"/>
    <x v="2146"/>
    <d v="2016-02-11T16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x v="1662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x v="109"/>
    <e v="#DIV/0!"/>
    <x v="6"/>
    <x v="17"/>
    <x v="2149"/>
    <d v="2010-07-31T00:00:00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x v="166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x v="1667"/>
    <n v="17.987951807228917"/>
    <x v="6"/>
    <x v="17"/>
    <x v="2156"/>
    <d v="2013-09-16T20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x v="166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x v="166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x v="1671"/>
    <n v="5.3125"/>
    <x v="6"/>
    <x v="17"/>
    <x v="2160"/>
    <d v="2012-05-19T17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x v="1672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x v="1146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x v="1673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x v="167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x v="1675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x v="167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x v="1677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x v="1678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x v="1679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x v="168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x v="168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x v="1682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x v="1683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x v="1684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x v="1675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x v="1685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x v="1686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x v="1687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x v="1688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x v="16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x v="169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x v="169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x v="1692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x v="1693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x v="169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x v="169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x v="169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x v="169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x v="1699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x v="170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x v="1187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x v="1701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x v="170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x v="1703"/>
    <n v="81.654377880184327"/>
    <x v="6"/>
    <x v="32"/>
    <x v="2198"/>
    <d v="2015-11-14T13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x v="17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x v="17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x v="170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x v="170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x v="170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x v="171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x v="1711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x v="26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x v="1712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x v="1713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x v="17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x v="171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x v="1718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x v="1719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x v="172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x v="1721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x v="124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x v="1722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x v="1723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x v="1726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x v="1727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x v="172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x v="172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x v="173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x v="173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x v="1732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x v="1733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x v="1734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x v="1735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x v="1736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x v="1737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x v="1738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x v="173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x v="174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x v="1741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x v="1742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x v="1743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x v="1744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x v="174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x v="1746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x v="17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x v="1684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x v="1748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x v="1749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x v="175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x v="175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x v="1752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x v="175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x v="1754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x v="1755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x v="175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x v="1758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x v="1759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x v="176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x v="176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x v="1762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x v="1763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x v="1764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x v="1765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x v="176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x v="1767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x v="176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x v="94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x v="1769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x v="177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x v="1771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x v="177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x v="177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x v="177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x v="177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x v="177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x v="1777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x v="1778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x v="1779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x v="178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x v="1781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x v="1782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x v="178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x v="1784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x v="1785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x v="1395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x v="178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x v="1788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x v="1789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x v="179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x v="1791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x v="179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x v="141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x v="1793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x v="1794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x v="179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x v="1796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x v="982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x v="1797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x v="179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x v="179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x v="180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x v="18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x v="1802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x v="18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x v="1804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x v="1805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x v="1806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x v="180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x v="1808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x v="180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x v="181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x v="94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x v="1811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x v="87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x v="1812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x v="1813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x v="1814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x v="18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x v="1818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x v="181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x v="182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x v="1821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x v="1823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x v="18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x v="1825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x v="182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x v="1827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x v="182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x v="1829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x v="183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x v="183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x v="183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x v="1833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x v="109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x v="109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x v="109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x v="109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x v="109"/>
    <e v="#DIV/0!"/>
    <x v="2"/>
    <x v="7"/>
    <x v="2350"/>
    <d v="2017-01-03T20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x v="1837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x v="109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x v="109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x v="109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x v="109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x v="109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x v="109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x v="109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x v="109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x v="109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x v="184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x v="184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x v="109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x v="109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x v="1845"/>
    <n v="30"/>
    <x v="2"/>
    <x v="7"/>
    <x v="2372"/>
    <d v="2015-04-24T01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x v="109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x v="1848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x v="109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x v="109"/>
    <e v="#DIV/0!"/>
    <x v="2"/>
    <x v="7"/>
    <x v="2378"/>
    <d v="2015-08-26T00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x v="109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x v="456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x v="184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x v="185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x v="109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x v="185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x v="109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x v="109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x v="109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x v="109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x v="109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x v="109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x v="109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x v="1856"/>
    <n v="22.333333333333332"/>
    <x v="7"/>
    <x v="19"/>
    <x v="2401"/>
    <d v="2016-03-05T19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x v="185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x v="109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x v="185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x v="186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x v="1861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x v="109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x v="1862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x v="109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x v="186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x v="18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x v="186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x v="109"/>
    <e v="#DIV/0!"/>
    <x v="7"/>
    <x v="19"/>
    <x v="2417"/>
    <d v="2014-08-10T21:13:07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x v="109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x v="1867"/>
    <n v="69.472222222222229"/>
    <x v="7"/>
    <x v="19"/>
    <x v="2420"/>
    <d v="2014-11-10T01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x v="473"/>
    <n v="8"/>
    <x v="7"/>
    <x v="19"/>
    <x v="2423"/>
    <d v="2014-12-31T16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x v="1868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x v="109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x v="133"/>
    <n v="1"/>
    <x v="7"/>
    <x v="19"/>
    <x v="2427"/>
    <d v="2016-03-23T06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x v="449"/>
    <n v="10.5"/>
    <x v="7"/>
    <x v="19"/>
    <x v="2430"/>
    <d v="2016-02-12T03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x v="109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x v="109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x v="109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x v="418"/>
    <n v="5"/>
    <x v="7"/>
    <x v="19"/>
    <x v="2440"/>
    <d v="2016-02-13T21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x v="1875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x v="187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x v="187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x v="187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x v="1789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x v="187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x v="18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x v="1881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x v="188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x v="1883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x v="188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x v="188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x v="1887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x v="1888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x v="1889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x v="189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x v="189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x v="1892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x v="96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x v="1893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x v="206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x v="189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x v="23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x v="1895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x v="981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x v="1896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x v="602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x v="189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x v="189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x v="126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x v="1899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x v="190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x v="1901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x v="190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x v="190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x v="190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x v="190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x v="1906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x v="190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x v="190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x v="19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x v="191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x v="1912"/>
    <n v="51.6"/>
    <x v="4"/>
    <x v="14"/>
    <x v="2491"/>
    <d v="2011-01-16T01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x v="1054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x v="1913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x v="191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x v="191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x v="1916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x v="1918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x v="1614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x v="1919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x v="109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x v="109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x v="109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x v="722"/>
    <n v="15"/>
    <x v="7"/>
    <x v="34"/>
    <x v="2506"/>
    <d v="2015-10-03T21:00:0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x v="109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x v="109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x v="192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x v="109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x v="109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x v="109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x v="109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x v="192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x v="109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x v="109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x v="1926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x v="1927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x v="26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x v="192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x v="192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x v="193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x v="1931"/>
    <n v="52.962839506172834"/>
    <x v="4"/>
    <x v="35"/>
    <x v="2528"/>
    <d v="2015-08-20T11:00:00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x v="1932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x v="8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x v="1933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x v="1934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x v="64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x v="1935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x v="59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x v="1936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x v="193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x v="193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x v="1939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x v="194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x v="194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x v="194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x v="1943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x v="1944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x v="1945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x v="194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x v="1948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x v="194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x v="195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x v="1951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x v="1952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x v="1953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x v="109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x v="109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x v="109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x v="109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x v="109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x v="109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x v="109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x v="109"/>
    <e v="#DIV/0!"/>
    <x v="7"/>
    <x v="19"/>
    <x v="2575"/>
    <d v="2015-01-12T02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x v="109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x v="109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x v="109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x v="195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x v="1958"/>
    <n v="48.18181818181818"/>
    <x v="7"/>
    <x v="19"/>
    <x v="2581"/>
    <d v="2015-11-16T16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x v="109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x v="196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x v="1961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x v="109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x v="109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x v="466"/>
    <n v="1"/>
    <x v="7"/>
    <x v="19"/>
    <x v="2594"/>
    <d v="2014-08-07T23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x v="196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x v="1963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x v="90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x v="1964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x v="19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x v="196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x v="1968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x v="197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x v="19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x v="1972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x v="1973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x v="197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x v="197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x v="197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x v="1977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x v="197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x v="1979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x v="198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x v="198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x v="1982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x v="1983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x v="19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x v="1985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x v="198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x v="1987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x v="43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x v="198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x v="1989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x v="1991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x v="199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x v="1994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x v="199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x v="199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x v="199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x v="200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x v="200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x v="200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x v="1719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x v="109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x v="2003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x v="2004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x v="113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x v="2005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x v="2007"/>
    <n v="17.666666666666668"/>
    <x v="2"/>
    <x v="36"/>
    <x v="2648"/>
    <d v="2016-03-09T17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x v="2008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x v="201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x v="201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x v="20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x v="2013"/>
    <n v="8.5"/>
    <x v="2"/>
    <x v="36"/>
    <x v="2654"/>
    <d v="2015-04-21T13:25:26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x v="201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x v="201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x v="2016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x v="2017"/>
    <n v="22.75"/>
    <x v="2"/>
    <x v="36"/>
    <x v="2658"/>
    <d v="2016-07-30T21:13:14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x v="2021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x v="2022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x v="20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x v="2024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x v="1934"/>
    <n v="92.222222222222229"/>
    <x v="2"/>
    <x v="37"/>
    <x v="2667"/>
    <d v="2016-02-10T22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x v="2025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x v="202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x v="202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x v="2028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x v="202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x v="203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x v="203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x v="203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x v="20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x v="2035"/>
    <n v="44"/>
    <x v="2"/>
    <x v="37"/>
    <x v="2679"/>
    <d v="2015-02-28T00:01:34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x v="109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x v="109"/>
    <e v="#DIV/0!"/>
    <x v="7"/>
    <x v="19"/>
    <x v="2687"/>
    <d v="2015-06-29T15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x v="2038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x v="2039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x v="417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x v="204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x v="204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x v="204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x v="2044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x v="109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x v="20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x v="204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x v="60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x v="2048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x v="204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x v="205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x v="20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x v="205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x v="2053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x v="20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x v="2055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x v="205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x v="2057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x v="2058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x v="205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x v="206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x v="20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x v="2062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x v="206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x v="20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x v="20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x v="2066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x v="206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x v="206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x v="2069"/>
    <n v="511.65486725663715"/>
    <x v="2"/>
    <x v="30"/>
    <x v="2725"/>
    <d v="2017-03-01T17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x v="207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x v="207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x v="207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x v="97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x v="2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x v="207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x v="207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x v="2076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x v="2077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x v="20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x v="207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x v="208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x v="2081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x v="208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x v="101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x v="20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x v="109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x v="20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x v="208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x v="208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x v="550"/>
    <n v="13.25"/>
    <x v="3"/>
    <x v="39"/>
    <x v="2748"/>
    <d v="2016-09-02T17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x v="109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x v="109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x v="209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x v="109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x v="209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x v="156"/>
    <n v="31.757575757575758"/>
    <x v="3"/>
    <x v="39"/>
    <x v="2756"/>
    <d v="2014-01-11T21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x v="109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x v="109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x v="167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x v="2097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x v="2098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x v="109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x v="109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x v="210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x v="210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x v="2102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x v="109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x v="43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x v="1444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x v="984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x v="212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x v="2105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x v="78"/>
    <n v="102.5"/>
    <x v="1"/>
    <x v="6"/>
    <x v="2788"/>
    <d v="2016-07-29T16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x v="210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x v="2108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x v="78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x v="210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x v="211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x v="2114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x v="578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x v="2115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x v="211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x v="2117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x v="211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x v="2119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x v="1007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x v="2120"/>
    <n v="44.25"/>
    <x v="1"/>
    <x v="6"/>
    <x v="2806"/>
    <d v="2015-08-05T11:00:0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x v="582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x v="212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x v="212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x v="2123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x v="2124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x v="212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x v="212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x v="1003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x v="2128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x v="2129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x v="213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x v="213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x v="101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x v="213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x v="10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x v="2133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x v="966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x v="213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x v="213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x v="1934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x v="2136"/>
    <n v="30.189368421052631"/>
    <x v="1"/>
    <x v="6"/>
    <x v="2832"/>
    <d v="2014-11-23T22:00:00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x v="2137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x v="213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x v="213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x v="91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x v="966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x v="214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x v="87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x v="109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x v="109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x v="214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x v="109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x v="109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x v="418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x v="2143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x v="109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x v="116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x v="109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x v="214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x v="2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x v="109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x v="2148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x v="2149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x v="21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x v="167"/>
    <n v="20"/>
    <x v="1"/>
    <x v="6"/>
    <x v="2863"/>
    <d v="2014-09-09T16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x v="146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x v="109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x v="2153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x v="2154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x v="215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x v="109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x v="2156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x v="1656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x v="215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x v="109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x v="215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x v="216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x v="109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x v="2163"/>
    <n v="46.25"/>
    <x v="1"/>
    <x v="6"/>
    <x v="2884"/>
    <d v="2014-12-05T17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x v="109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x v="21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x v="2167"/>
    <n v="29.411764705882351"/>
    <x v="1"/>
    <x v="6"/>
    <x v="2892"/>
    <d v="2014-08-25T21:00:00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x v="724"/>
    <n v="12.5"/>
    <x v="1"/>
    <x v="6"/>
    <x v="2893"/>
    <d v="2015-01-09T02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x v="109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x v="2169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x v="217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x v="2171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x v="109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x v="217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x v="2174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x v="217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x v="2176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x v="2177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x v="459"/>
    <n v="1"/>
    <x v="1"/>
    <x v="6"/>
    <x v="2913"/>
    <d v="2014-09-06T22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x v="2178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x v="217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x v="218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x v="218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x v="191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x v="2185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x v="218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x v="2187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x v="2188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x v="938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x v="218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x v="219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x v="1277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x v="219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x v="602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x v="2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x v="30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x v="219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x v="219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x v="109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x v="109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x v="219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x v="2196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x v="109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x v="21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x v="219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x v="2199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x v="109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x v="220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x v="109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x v="109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x v="109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x v="2204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x v="2205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x v="2206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x v="2207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x v="2208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x v="938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x v="2209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x v="938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x v="2210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x v="221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x v="2212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x v="607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x v="2213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x v="221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x v="221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x v="221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x v="578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x v="221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x v="221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x v="2219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x v="222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x v="2221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x v="22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x v="26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x v="2223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x v="31"/>
    <n v="35.714285714285715"/>
    <x v="1"/>
    <x v="38"/>
    <x v="2988"/>
    <d v="2016-06-20T08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x v="2224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x v="2225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x v="2226"/>
    <n v="48.984375"/>
    <x v="1"/>
    <x v="38"/>
    <x v="2992"/>
    <d v="2016-10-09T18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x v="2227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x v="222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x v="2229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x v="223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x v="2232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x v="2234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x v="223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x v="210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x v="223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x v="2237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x v="2133"/>
    <n v="88.865979381443296"/>
    <x v="1"/>
    <x v="38"/>
    <x v="3006"/>
    <d v="2014-12-14T18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x v="210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x v="22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x v="224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x v="2243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x v="224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x v="224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x v="2247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x v="2248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x v="2249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x v="225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x v="225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x v="2252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x v="288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x v="2253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x v="2254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x v="2257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x v="2258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x v="225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x v="226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x v="226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x v="2262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x v="226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x v="2264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x v="1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x v="226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x v="1881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x v="2266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x v="602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x v="22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x v="2268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x v="226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x v="227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x v="2272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x v="3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x v="938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x v="227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x v="177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x v="109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x v="109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x v="109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x v="2276"/>
    <n v="55.833333333333336"/>
    <x v="1"/>
    <x v="38"/>
    <x v="3060"/>
    <d v="2015-09-28T06:35:34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x v="109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x v="227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x v="227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x v="2279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x v="228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x v="228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x v="228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x v="228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x v="228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x v="2286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x v="2287"/>
    <n v="64.8"/>
    <x v="1"/>
    <x v="38"/>
    <x v="3075"/>
    <d v="2016-08-19T02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x v="229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x v="229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x v="229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x v="109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x v="1228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x v="2294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x v="2295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x v="1161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x v="229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x v="2298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x v="229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x v="230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x v="23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x v="2303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x v="2304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x v="230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x v="230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x v="230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x v="2311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x v="2313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x v="231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x v="231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x v="231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x v="2318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x v="109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x v="886"/>
    <n v="10"/>
    <x v="1"/>
    <x v="38"/>
    <x v="3121"/>
    <d v="2014-09-26T16:18:55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x v="232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x v="2323"/>
    <n v="6.5"/>
    <x v="1"/>
    <x v="38"/>
    <x v="3124"/>
    <d v="2015-02-02T18:43:21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x v="109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x v="232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x v="109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x v="232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x v="2326"/>
    <n v="93.75"/>
    <x v="1"/>
    <x v="6"/>
    <x v="3130"/>
    <d v="2017-04-14T04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x v="2327"/>
    <n v="53.75"/>
    <x v="1"/>
    <x v="6"/>
    <x v="3131"/>
    <d v="2017-04-08T12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x v="232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x v="23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x v="109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x v="109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x v="233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x v="109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x v="2336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x v="2337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x v="5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x v="8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x v="2338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x v="2339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x v="23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x v="234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x v="2342"/>
    <n v="62.921348314606739"/>
    <x v="1"/>
    <x v="6"/>
    <x v="3156"/>
    <d v="2012-06-01T22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x v="50"/>
    <n v="98.536585365853654"/>
    <x v="1"/>
    <x v="6"/>
    <x v="3157"/>
    <d v="2014-07-19T05:00:00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x v="43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x v="234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x v="140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x v="234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x v="234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x v="234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x v="234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x v="2348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x v="234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x v="235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x v="2351"/>
    <n v="50.901639344262293"/>
    <x v="1"/>
    <x v="6"/>
    <x v="3168"/>
    <d v="2014-06-13T22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x v="235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x v="2354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x v="93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x v="288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x v="2355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x v="2357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x v="2358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x v="2359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x v="236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x v="2361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x v="2206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x v="219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x v="2206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x v="236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x v="2363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x v="236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x v="23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x v="236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x v="109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x v="2368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x v="109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x v="236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x v="456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x v="237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x v="18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x v="109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x v="109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x v="2375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x v="99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x v="2376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x v="237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x v="2378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x v="237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x v="238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x v="238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x v="2382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x v="2383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x v="225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x v="426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x v="2384"/>
    <n v="168.25210084033614"/>
    <x v="1"/>
    <x v="6"/>
    <x v="3219"/>
    <d v="2015-03-22T22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x v="2385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x v="2386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x v="2387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x v="2388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x v="2389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x v="1099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x v="4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x v="1054"/>
    <n v="50"/>
    <x v="1"/>
    <x v="6"/>
    <x v="3227"/>
    <d v="2017-01-17T21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x v="239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x v="239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x v="239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x v="2394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x v="2395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x v="2396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x v="239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x v="1794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x v="239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x v="2399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x v="240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x v="51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x v="24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x v="240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x v="24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x v="240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x v="2405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x v="2406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x v="2407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x v="240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x v="240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x v="241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x v="241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x v="241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x v="129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x v="241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x v="2415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x v="2417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x v="2418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x v="2419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x v="242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x v="242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x v="288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x v="2002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x v="2422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x v="426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x v="602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x v="658"/>
    <n v="61"/>
    <x v="1"/>
    <x v="6"/>
    <x v="3270"/>
    <d v="2015-07-12T12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x v="2129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x v="242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x v="202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x v="2424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x v="242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x v="1936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x v="242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x v="288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x v="242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x v="242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x v="243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x v="264"/>
    <n v="203.2"/>
    <x v="1"/>
    <x v="6"/>
    <x v="3284"/>
    <d v="2016-01-29T05:59:00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x v="243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x v="243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x v="243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x v="2434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x v="1247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x v="43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x v="243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x v="243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x v="1237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x v="2437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x v="243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x v="2439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x v="244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x v="244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x v="2442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x v="1424"/>
    <n v="57.2"/>
    <x v="1"/>
    <x v="6"/>
    <x v="3301"/>
    <d v="2016-08-01T06:59:00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x v="244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x v="2447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x v="244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x v="244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x v="1417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x v="245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x v="2453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x v="2454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x v="1007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x v="2455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x v="245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x v="5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x v="2458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x v="24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x v="30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x v="982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x v="246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x v="246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x v="246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x v="246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x v="24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x v="2467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x v="1097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x v="246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x v="2469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x v="247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x v="658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x v="221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x v="247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x v="1007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x v="2472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x v="247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x v="247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x v="247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x v="94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x v="2477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x v="247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x v="578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x v="5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x v="248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x v="90"/>
    <n v="184.78260869565219"/>
    <x v="1"/>
    <x v="6"/>
    <x v="3359"/>
    <d v="2017-02-25T01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x v="248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x v="2482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x v="248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x v="248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x v="87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x v="248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x v="2486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x v="8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x v="248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x v="2488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x v="99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x v="59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x v="2489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x v="77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x v="348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x v="249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x v="2491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x v="2492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x v="189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x v="249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x v="194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x v="2494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x v="249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x v="1444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x v="212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x v="249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x v="1725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x v="2497"/>
    <n v="29"/>
    <x v="1"/>
    <x v="6"/>
    <x v="3394"/>
    <d v="2014-07-27T14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x v="2498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x v="2499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x v="199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x v="250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x v="60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x v="250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x v="25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x v="2503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x v="1009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x v="2504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x v="2505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x v="1088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x v="2506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x v="2507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x v="2508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x v="2509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x v="2129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x v="99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x v="177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x v="251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x v="251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x v="2512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x v="2513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x v="2514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x v="107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x v="2062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x v="251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x v="2517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x v="101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x v="251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x v="2519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x v="252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x v="1442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x v="199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x v="2521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x v="5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x v="124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x v="2522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x v="2523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x v="94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x v="252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x v="252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x v="171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x v="2529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x v="253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x v="2248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x v="2532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x v="253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x v="253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x v="2535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x v="253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x v="2538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x v="2539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x v="254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x v="254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x v="288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x v="2542"/>
    <n v="72.950819672131146"/>
    <x v="1"/>
    <x v="6"/>
    <x v="3466"/>
    <d v="2016-04-19T23:27:30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x v="5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x v="2543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x v="254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x v="2111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x v="254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x v="2546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x v="5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x v="1288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x v="254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x v="254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x v="2395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x v="25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x v="2551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x v="255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x v="2553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x v="2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x v="92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x v="1247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x v="2554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x v="1901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x v="2556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x v="255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x v="2558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x v="255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x v="256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x v="26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x v="2561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x v="1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x v="2563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x v="256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x v="256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x v="256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x v="256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x v="2569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x v="257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x v="25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x v="4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x v="1266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x v="257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x v="2573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x v="2574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x v="938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x v="257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x v="257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x v="257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x v="31"/>
    <n v="125"/>
    <x v="1"/>
    <x v="6"/>
    <x v="3530"/>
    <d v="2016-04-10T20:00:00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x v="602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x v="2578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x v="253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x v="257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x v="258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x v="7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x v="2582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x v="2583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x v="258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x v="2585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x v="43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x v="8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x v="2586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x v="2587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x v="2588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x v="607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x v="213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x v="2589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x v="259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x v="2591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x v="259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x v="99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x v="2593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x v="212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x v="2594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x v="259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x v="1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x v="259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x v="243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x v="2597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x v="259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x v="25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x v="260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x v="2602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x v="2603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x v="260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x v="2129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x v="2605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x v="2606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x v="260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x v="2508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x v="2113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x v="2608"/>
    <n v="176.08695652173913"/>
    <x v="1"/>
    <x v="6"/>
    <x v="3585"/>
    <d v="2014-12-21T17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x v="26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x v="261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x v="1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x v="1901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x v="261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x v="129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x v="2612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x v="2613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x v="2614"/>
    <n v="55.972222222222221"/>
    <x v="1"/>
    <x v="6"/>
    <x v="3594"/>
    <d v="2016-09-04T01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x v="23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x v="94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x v="2616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x v="2539"/>
    <n v="59.411764705882355"/>
    <x v="1"/>
    <x v="6"/>
    <x v="3599"/>
    <d v="2015-08-30T00:00:0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x v="2469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x v="2383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x v="261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x v="261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x v="2498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x v="2619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x v="262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x v="262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x v="1627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x v="2623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x v="2624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x v="202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x v="2387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x v="2625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x v="5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x v="1246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x v="2626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x v="262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x v="262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x v="43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x v="262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x v="257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x v="241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x v="109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x v="263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x v="263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x v="2633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x v="109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x v="2635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x v="148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x v="109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x v="109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x v="2638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x v="263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x v="264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x v="87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x v="264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x v="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x v="2642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x v="264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x v="2644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x v="2645"/>
    <n v="110.75"/>
    <x v="1"/>
    <x v="6"/>
    <x v="3657"/>
    <d v="2016-06-01T21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x v="2389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x v="2647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x v="2648"/>
    <n v="51"/>
    <x v="1"/>
    <x v="6"/>
    <x v="3665"/>
    <d v="2015-10-28T19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x v="2649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x v="99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x v="265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x v="265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x v="140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x v="2653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x v="2515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x v="2654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x v="265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x v="78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x v="265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x v="2658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x v="265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x v="266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x v="2661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x v="266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x v="221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x v="1237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x v="43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x v="2664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x v="582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x v="266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x v="2666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x v="2213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x v="1342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x v="2667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x v="2624"/>
    <n v="63"/>
    <x v="1"/>
    <x v="6"/>
    <x v="3699"/>
    <d v="2014-10-15T14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x v="1247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x v="141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x v="221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x v="2669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x v="267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x v="267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x v="267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x v="267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x v="267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x v="43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x v="2676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x v="124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x v="1099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x v="267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x v="2678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x v="2679"/>
    <n v="26.021739130434781"/>
    <x v="1"/>
    <x v="6"/>
    <x v="3718"/>
    <d v="2015-02-27T17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x v="2681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x v="2624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x v="2682"/>
    <n v="47.657142857142858"/>
    <x v="1"/>
    <x v="6"/>
    <x v="3722"/>
    <d v="2016-02-11T22:59:00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x v="2683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x v="2684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x v="2685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x v="1266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x v="2686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x v="2688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x v="109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x v="2694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x v="2695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x v="109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x v="109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x v="109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x v="709"/>
    <n v="10"/>
    <x v="1"/>
    <x v="6"/>
    <x v="3745"/>
    <d v="2014-08-10T16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x v="2697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x v="269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x v="1246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x v="2699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x v="43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x v="270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x v="27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x v="2702"/>
    <n v="75.959999999999994"/>
    <x v="1"/>
    <x v="40"/>
    <x v="3757"/>
    <d v="2014-12-01T20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x v="2703"/>
    <n v="59.03846153846154"/>
    <x v="1"/>
    <x v="40"/>
    <x v="3758"/>
    <d v="2014-05-19T05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x v="27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x v="2705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x v="27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x v="2707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x v="2708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x v="2709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x v="271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x v="31"/>
    <n v="100"/>
    <x v="1"/>
    <x v="40"/>
    <x v="3770"/>
    <d v="2015-06-13T22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x v="271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x v="1097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x v="2123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x v="59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x v="2712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x v="2713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x v="2714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x v="2715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x v="271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x v="1409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x v="271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x v="2719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x v="109"/>
    <e v="#DIV/0!"/>
    <x v="1"/>
    <x v="40"/>
    <x v="3790"/>
    <d v="2016-11-22T17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x v="109"/>
    <e v="#DIV/0!"/>
    <x v="1"/>
    <x v="40"/>
    <x v="3791"/>
    <d v="2014-07-06T16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x v="27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x v="272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x v="2728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x v="109"/>
    <e v="#DIV/0!"/>
    <x v="1"/>
    <x v="40"/>
    <x v="3802"/>
    <d v="2015-10-22T03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x v="109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x v="2731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x v="982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x v="273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x v="273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x v="1708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x v="273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x v="2735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x v="2736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x v="273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x v="2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x v="273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x v="274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x v="938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x v="1277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x v="274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x v="27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x v="2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x v="2744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x v="43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x v="274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x v="246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x v="426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x v="982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x v="2747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x v="2748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x v="274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x v="275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x v="275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x v="83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x v="275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x v="2754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x v="2755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x v="2761"/>
    <n v="81.538461538461533"/>
    <x v="1"/>
    <x v="6"/>
    <x v="3860"/>
    <d v="2014-08-12T15:51:50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x v="152"/>
    <n v="100"/>
    <x v="1"/>
    <x v="6"/>
    <x v="3861"/>
    <d v="2014-11-12T21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x v="109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x v="2762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x v="2763"/>
    <n v="50.2"/>
    <x v="1"/>
    <x v="6"/>
    <x v="3867"/>
    <d v="2016-06-18T19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x v="276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x v="129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x v="109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x v="109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x v="109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x v="109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x v="2765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x v="2766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x v="109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x v="276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x v="109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x v="109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x v="109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x v="109"/>
    <e v="#DIV/0!"/>
    <x v="1"/>
    <x v="40"/>
    <x v="3885"/>
    <d v="2016-05-09T22:49:51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x v="109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x v="276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x v="277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x v="2771"/>
    <n v="315.5"/>
    <x v="1"/>
    <x v="6"/>
    <x v="3890"/>
    <d v="2015-08-15T18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x v="2164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x v="109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x v="277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x v="277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x v="397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x v="277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x v="109"/>
    <e v="#DIV/0!"/>
    <x v="1"/>
    <x v="6"/>
    <x v="3903"/>
    <d v="2015-08-14T19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x v="277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x v="2778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x v="278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x v="278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x v="709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x v="278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x v="109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x v="109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x v="2787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x v="2788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x v="279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x v="109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x v="109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x v="279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x v="1324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x v="279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x v="109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x v="109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x v="2797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x v="109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x v="109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x v="2799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x v="109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x v="109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x v="2802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x v="109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x v="2803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x v="69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x v="109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x v="280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x v="2808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x v="281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x v="28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x v="2812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x v="2149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x v="109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x v="2816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x v="2693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x v="2818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x v="2803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x v="282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x v="282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x v="109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x v="282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x v="282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x v="109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x v="282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x v="2828"/>
    <n v="82.571428571428569"/>
    <x v="1"/>
    <x v="6"/>
    <x v="3999"/>
    <d v="2014-08-31T19:51:49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x v="282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x v="2829"/>
    <n v="100.5"/>
    <x v="1"/>
    <x v="6"/>
    <x v="4003"/>
    <d v="2015-02-15T14:05:47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x v="2831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x v="109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x v="109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x v="283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x v="2835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x v="109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x v="109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x v="2836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x v="109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x v="149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x v="109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x v="283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x v="2842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x v="109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x v="2847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x v="284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x v="109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x v="284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x v="109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x v="285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x v="2852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x v="2853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x v="45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x v="109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x v="2856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x v="285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x v="286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x v="4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x v="2861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x v="2862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x v="109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x v="2863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x v="2864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x v="2865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x v="109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x v="109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x v="109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x v="286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x v="286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x v="609"/>
    <n v="9.4"/>
    <x v="1"/>
    <x v="6"/>
    <x v="4086"/>
    <d v="2015-11-21T04:00:00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x v="109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x v="286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x v="2869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x v="41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x v="287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x v="109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x v="109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x v="287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x v="109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x v="109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x v="287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x v="709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x v="2873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x v="2874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x v="2875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x v="2876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x v="287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x v="109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x v="287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x v="2879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x v="418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s v="successful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  <x v="0"/>
  </r>
  <r>
    <n v="1"/>
    <s v="FannibalFest Fan Convention"/>
    <s v="A Hannibal TV Show Fan Convention and Art Collective"/>
    <n v="10275"/>
    <x v="1"/>
    <s v="successful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x v="2"/>
    <s v="successful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x v="3"/>
    <s v="successful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x v="4"/>
    <s v="successful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s v="successful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x v="6"/>
    <s v="successful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s v="successful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  <x v="4"/>
  </r>
  <r>
    <n v="8"/>
    <s v="Sizzling in the Kitchen Flynn Style"/>
    <s v="Help us raise the funds to film our pilot episode!"/>
    <n v="3500"/>
    <x v="8"/>
    <s v="successful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x v="9"/>
    <s v="successful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s v="successful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x v="11"/>
    <s v="successful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x v="12"/>
    <s v="successful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  <x v="7"/>
  </r>
  <r>
    <n v="13"/>
    <s v="Can't Go Home"/>
    <s v="A travel series hosted by touring musicians that profiles a different American city in each episode."/>
    <n v="3500"/>
    <x v="13"/>
    <s v="successful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  <x v="8"/>
  </r>
  <r>
    <n v="14"/>
    <s v="3010 | Sci-fi Series"/>
    <s v="A highly charged post apocalyptic sci fi series that pulls no punches!"/>
    <n v="6000"/>
    <x v="14"/>
    <s v="successful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  <x v="9"/>
  </r>
  <r>
    <n v="15"/>
    <s v="Cien&amp;Cia"/>
    <s v="Cien&amp;Cia es un proyecto transmedia para televisiÃ³n; la finalidad de la venta de camisetas es financiar el reality (Factual)."/>
    <n v="2000"/>
    <x v="15"/>
    <s v="successful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  <x v="10"/>
  </r>
  <r>
    <n v="16"/>
    <s v="ArtMoose TV Series"/>
    <s v="We want to create a Sizzle Reel to pitch a Reality TV Series to TV Executive starring artists Art Moose will use new artists each week."/>
    <n v="12000"/>
    <x v="16"/>
    <s v="successful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  <x v="11"/>
  </r>
  <r>
    <n v="17"/>
    <s v="Humble Pie"/>
    <s v="Uplifting English sitcom, a love letter to youthful exuberance that proves once and for all that none of us are ready for real life."/>
    <n v="1500"/>
    <x v="17"/>
    <s v="successful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  <x v="12"/>
  </r>
  <r>
    <n v="18"/>
    <s v="Indian As Apple Pie TV"/>
    <s v="The Indian cooking show you crave: complete with cooking, travel to India, and loads of spicy inspiration with Anupy."/>
    <n v="30000"/>
    <x v="18"/>
    <s v="successful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x v="19"/>
    <s v="successful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  <x v="1"/>
  </r>
  <r>
    <n v="20"/>
    <s v="Finding Kylie Hard Read Fund"/>
    <s v="Help us reach our goal &amp; pay the drama dept that is performing the hard read, which is set for October 2015."/>
    <n v="2000"/>
    <x v="20"/>
    <s v="successful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s v="successful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  <x v="1"/>
  </r>
  <r>
    <n v="22"/>
    <s v="CREATURES OF HABIT!"/>
    <s v="Meet Gary, and Troy: Two unlikely friends that investigate &quot;strange phenomenon&quot;."/>
    <n v="350"/>
    <x v="22"/>
    <s v="successful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  <x v="14"/>
  </r>
  <r>
    <n v="23"/>
    <s v="Bad Boy of Beauty and Bride Crashers!"/>
    <s v="Lois and Berlin are the Lucy and Ricky of reality. You will go on  journey to reinvent beauty from the inside out. Be the star !"/>
    <n v="2000"/>
    <x v="23"/>
    <s v="successful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  <x v="15"/>
  </r>
  <r>
    <n v="24"/>
    <s v="Bring STL Up Late to TV"/>
    <s v="STL Up Late is a weekly late night comedy talk show for St. Louis television."/>
    <n v="35000"/>
    <x v="24"/>
    <s v="successful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  <x v="16"/>
  </r>
  <r>
    <n v="25"/>
    <s v="RAM- An independent writer's breakthrough tv production"/>
    <s v="A dram-com television series revolved around memory and the hardships and revelations that come with its early turning point."/>
    <n v="600"/>
    <x v="25"/>
    <s v="successful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  <x v="13"/>
  </r>
  <r>
    <n v="26"/>
    <s v="You, Me &amp; Sicily:  Part I Editing"/>
    <s v="Highlighting Sicily's points of light: its extraordinary people. Editing phase is now underway!!!"/>
    <n v="1250"/>
    <x v="26"/>
    <s v="successful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  <x v="4"/>
  </r>
  <r>
    <n v="27"/>
    <s v="B-Rabbit TV Comedy Pilot"/>
    <s v="B-Rabbit is a hilarious depiction of immigrating to New Zealand and the life you desperately tried to leave behind."/>
    <n v="20000"/>
    <x v="27"/>
    <s v="successful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  <x v="12"/>
  </r>
  <r>
    <n v="28"/>
    <s v="John Earle Dog Training Concept Development Reel"/>
    <s v="John and Brian are on a quest to change people's lives and rehabilitate dogs."/>
    <n v="12000"/>
    <x v="28"/>
    <s v="successful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x v="29"/>
    <s v="successful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x v="30"/>
    <s v="successful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  <x v="1"/>
  </r>
  <r>
    <n v="31"/>
    <s v="The Alan Katz Show"/>
    <s v="After a two-year hiatus, The Alan Katz Show is coming back! But it can't unless we can get a 16gb flash drive valued at $12.71!"/>
    <n v="13"/>
    <x v="31"/>
    <s v="successful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17"/>
  </r>
  <r>
    <n v="32"/>
    <s v="Over &amp; Out"/>
    <s v="Approaching a milestone birthday, Gail abandons her group of yuppie stay-at-home mom friends for the vibrant and rowdy gay community."/>
    <n v="28450"/>
    <x v="32"/>
    <s v="successful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  <x v="18"/>
  </r>
  <r>
    <n v="33"/>
    <s v="Imaginary Problems"/>
    <s v="3 best friends balance their work, personal and private lives while finding time for their imaginary friends (who are 3 puppets)."/>
    <n v="5250"/>
    <x v="33"/>
    <s v="successful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  <x v="12"/>
  </r>
  <r>
    <n v="34"/>
    <s v="#Josh: T.V. Show Sizzle Reel"/>
    <s v="A digitally dependent Josh, is forced to coexist with his promiscuous problematic cousin Wes, and face his fears of a human connection"/>
    <n v="2600"/>
    <x v="34"/>
    <s v="successful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  <x v="19"/>
  </r>
  <r>
    <n v="35"/>
    <s v="Why Adam? A TV show about the science behind everyday life!"/>
    <s v="Why Adam? is an independent TV show that explores concepts of basic science in everyday life."/>
    <n v="1000"/>
    <x v="35"/>
    <s v="successful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  <x v="20"/>
  </r>
  <r>
    <n v="36"/>
    <s v="THE LISTENING BOX"/>
    <s v="A modern day priest makes an unusual discovery, setting off a chain of events."/>
    <n v="6000"/>
    <x v="36"/>
    <s v="successful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  <x v="1"/>
  </r>
  <r>
    <n v="37"/>
    <s v="The Journey"/>
    <s v="Take an unscripted, real-time journey with Greg Aiello to the planet's wildest and most iconic places on this adventure travel TV show."/>
    <n v="22000"/>
    <x v="37"/>
    <s v="successful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x v="38"/>
    <s v="successful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  <x v="1"/>
  </r>
  <r>
    <n v="39"/>
    <s v="Deep Cuts - Series"/>
    <s v="Mystery-Drama Series. Following a shocking event, residents of a remote woodland community learn that some wounds never heal..."/>
    <n v="25000"/>
    <x v="39"/>
    <s v="successful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  <x v="12"/>
  </r>
  <r>
    <n v="40"/>
    <s v="Regal Fare Season One"/>
    <s v="There is a cooking show in production that needs your help, a show about using local ingredients to create simple and elegant meals."/>
    <n v="2000"/>
    <x v="40"/>
    <s v="successful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  <x v="21"/>
  </r>
  <r>
    <n v="41"/>
    <s v="Up on High Ground TV series"/>
    <s v="A TV series that takes place in a high school setting with religions,morals,&amp; ethics as a guiding message for students &amp; their families"/>
    <n v="2000"/>
    <x v="41"/>
    <s v="successful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x v="42"/>
    <s v="successful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s v="successful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  <x v="12"/>
  </r>
  <r>
    <n v="44"/>
    <s v="BIG WHISKEY TV Show"/>
    <s v="The Creator of the hit FOX show THE BOURBON LOUNGE brings you BIG WHISKEY. A new travel show exploring whiskey like you've never seen."/>
    <n v="2000"/>
    <x v="41"/>
    <s v="successful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  <x v="7"/>
  </r>
  <r>
    <n v="45"/>
    <s v="The Art of the Lift"/>
    <s v="The Art of the Lift is a crime drama that follows an expert crew of pick-pockets and their attempt at breaking in a new recruit."/>
    <n v="5000"/>
    <x v="44"/>
    <s v="successful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  <x v="1"/>
  </r>
  <r>
    <n v="46"/>
    <s v="New equipment for Joy's World!"/>
    <s v="The legendary community TV programme Joy's World is in dire need of new equipment! We are hoping you can help."/>
    <n v="8400"/>
    <x v="45"/>
    <s v="successful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x v="46"/>
    <s v="successful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  <x v="22"/>
  </r>
  <r>
    <n v="48"/>
    <s v="'Noir' A New Independant Tech-Noir TV Pilot"/>
    <s v="With future neo-London as a backdrop to this new independent TV pilot, we investigate the bad and the corrupt that rule London."/>
    <n v="2000"/>
    <x v="47"/>
    <s v="successful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  <x v="12"/>
  </r>
  <r>
    <n v="49"/>
    <s v="Driving Jersey - Season Five"/>
    <s v="Driving Jersey is real people telling real stories."/>
    <n v="12000"/>
    <x v="48"/>
    <s v="successful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  <x v="1"/>
  </r>
  <r>
    <n v="50"/>
    <s v="The Love Lounge"/>
    <s v="A brand new dating show which helps one lucky lady find her Mr Right with difficult decisions to make along the way."/>
    <n v="600"/>
    <x v="49"/>
    <s v="successful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  <x v="23"/>
  </r>
  <r>
    <n v="51"/>
    <s v="SKY CITY HAYA"/>
    <s v="Please help us reach stretch goals of 16k, 26k, 41k for the soundtrack, extended scenes &amp; story development for our sci-fi TV series!"/>
    <n v="11000"/>
    <x v="50"/>
    <s v="successful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x v="51"/>
    <s v="successful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  <x v="1"/>
  </r>
  <r>
    <n v="53"/>
    <s v="Rolling out Vegan Mashup's Season 2"/>
    <s v="Delicious TV's Vegan Mashup launching season two on public television"/>
    <n v="3000"/>
    <x v="52"/>
    <s v="successful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  <x v="19"/>
  </r>
  <r>
    <n v="54"/>
    <s v="&quot;Stand-In&quot; Television Pilot"/>
    <s v="TV stand-in Elizabeth was diagnosed BRCA+ as her mother was succumbing to cancer. This pilot navigates evolving modern female identity."/>
    <n v="10000"/>
    <x v="53"/>
    <s v="successful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x v="54"/>
    <s v="successful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  <x v="24"/>
  </r>
  <r>
    <n v="56"/>
    <s v="Voxwomen Cycling Show"/>
    <s v="We want to see more women's cycling on TV - and we need your help to make it happen!"/>
    <n v="8000"/>
    <x v="55"/>
    <s v="successful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  <x v="19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s v="successful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  <x v="1"/>
  </r>
  <r>
    <n v="58"/>
    <s v="Gloaming"/>
    <s v="Alex thought he knew how the world worked. You live, you die and it's over. He was very, very wrong."/>
    <n v="10000"/>
    <x v="57"/>
    <s v="successful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  <x v="12"/>
  </r>
  <r>
    <n v="59"/>
    <s v="&quot;Momentum&quot; - The Series"/>
    <s v="An electronic music producer stuck in his blue collar life has overnight success thrown at him when his music leaks on the internet."/>
    <n v="20000"/>
    <x v="58"/>
    <s v="successful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x v="59"/>
    <s v="successful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  <x v="21"/>
  </r>
  <r>
    <n v="61"/>
    <s v="SPLITTING THE SYNAPSE"/>
    <s v="An exploration of the shadows that follow us from our past, the darkness that lives inside us and the ability to find our own freedom"/>
    <n v="5000"/>
    <x v="60"/>
    <s v="successful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  <x v="25"/>
  </r>
  <r>
    <n v="62"/>
    <s v="SPECIMEN 0625c - Sci-Fi Thriller"/>
    <s v="A man is forced to repeatedly crawl through a mysterious maze not knowing who captured him or why, but he is determined to find out."/>
    <n v="3000"/>
    <x v="61"/>
    <s v="successful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  <x v="26"/>
  </r>
  <r>
    <n v="63"/>
    <s v="The Attic"/>
    <s v="The Attic is my first short film.  Please help me with post production and distribution so that I can let it out into the world"/>
    <n v="2000"/>
    <x v="62"/>
    <s v="successful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  <x v="20"/>
  </r>
  <r>
    <n v="64"/>
    <s v="Millennial, The Movie"/>
    <s v="At the dawn of the New Millennium, a group of teenagers battle the Y2K bug to save humanity from boredom. The 2nd film by and/or."/>
    <n v="1200"/>
    <x v="63"/>
    <s v="successful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  <x v="1"/>
  </r>
  <r>
    <n v="65"/>
    <s v="Hello World - Post Production Funds"/>
    <s v="Help finish the short film Hello World. The story of an android in the broken home of a father &amp; son."/>
    <n v="7000"/>
    <x v="64"/>
    <s v="successful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  <x v="15"/>
  </r>
  <r>
    <n v="66"/>
    <s v="A Stagnant Fever: Short Film"/>
    <s v="A dark comedy set in the '60s about clinical depression and one night stands."/>
    <n v="2000"/>
    <x v="65"/>
    <s v="successful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x v="66"/>
    <s v="successful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x v="67"/>
    <s v="successful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x v="68"/>
    <s v="successful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  <x v="16"/>
  </r>
  <r>
    <n v="70"/>
    <s v="Scraps"/>
    <s v="Maggie barely survives a deranged baptism by her mother only to be born again to a string of foster parents. Things can always be worse"/>
    <n v="500"/>
    <x v="69"/>
    <s v="successful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s v="successful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  <x v="13"/>
  </r>
  <r>
    <n v="72"/>
    <s v="Trickle"/>
    <s v="A young man forced to live back home after an automobile accident leaves him to rediscover what it means to be a part of his family."/>
    <n v="2200"/>
    <x v="71"/>
    <s v="successful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  <x v="2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s v="successful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27"/>
  </r>
  <r>
    <n v="74"/>
    <s v="L'oiseau la nuit - Court-mÃ©trage"/>
    <s v="La nuit est devenue le lieu de la terreur. Alors qu'un couvre-feu est imposÃ©, une petite fille est enlevÃ©e par un rapace nocturne."/>
    <n v="500"/>
    <x v="73"/>
    <s v="successful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  <x v="1"/>
  </r>
  <r>
    <n v="75"/>
    <s v="&quot;DAD&quot; - A USC Short Film"/>
    <s v="A teenager named Charlie discovers something new about himself while coping with the loss of his father."/>
    <n v="3500"/>
    <x v="74"/>
    <s v="successful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  <x v="1"/>
  </r>
  <r>
    <n v="76"/>
    <s v="Star Wars: Insidious"/>
    <s v="Karn A'Mor has awoken bloodied on a distant battlefield with no memory of his past! JOIN THE RESISTANCE and find out more..."/>
    <n v="300"/>
    <x v="75"/>
    <s v="successful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  <x v="22"/>
  </r>
  <r>
    <n v="77"/>
    <s v="Jonah and the Crab"/>
    <s v="A short film about a boy searching for companionship in a hermit crab he finds on the beach."/>
    <n v="400"/>
    <x v="76"/>
    <s v="successful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  <x v="2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s v="successful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x v="78"/>
    <s v="successful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  <x v="1"/>
  </r>
  <r>
    <n v="80"/>
    <s v="Swingers Anonymous"/>
    <s v="What would you do if you ended up at a swingers party with two dead bodies and $20,000 in drug money?"/>
    <n v="12000"/>
    <x v="79"/>
    <s v="successful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x v="80"/>
    <s v="successful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  <x v="29"/>
  </r>
  <r>
    <n v="82"/>
    <s v="&quot;T IS FOR TANTRUM&quot; - HORROR/COMEDY"/>
    <s v="A short film about the tragically hilarious events that occur when a fearful and panicky 6-year old boy loses his first baby tooth."/>
    <n v="4000"/>
    <x v="81"/>
    <s v="successful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x v="82"/>
    <s v="successful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  <x v="19"/>
  </r>
  <r>
    <n v="84"/>
    <s v="Redemption - Short Film"/>
    <s v="&quot;A sociopath crosses paths with the person he must confront about his wife's murder, it might be himself&quot;"/>
    <n v="500"/>
    <x v="83"/>
    <s v="successful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x v="84"/>
    <s v="successful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s v="successful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  <x v="30"/>
  </r>
  <r>
    <n v="87"/>
    <s v="Village Films Summer Project Fund (TK 2)"/>
    <s v="A father without work uses his daughter to con sympathy from strangers... sound familiar?  Help us make this film!"/>
    <n v="2500"/>
    <x v="86"/>
    <s v="successful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  <x v="2"/>
  </r>
  <r>
    <n v="88"/>
    <s v="The Recursion Theorem (Short Film)"/>
    <s v="Imprisoned in an unfamiliar reality with strange new rules, Dan Everett struggles to find meaning and reason in this sci-fi noir short."/>
    <n v="3500"/>
    <x v="87"/>
    <s v="successful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  <x v="9"/>
  </r>
  <r>
    <n v="89"/>
    <s v="The Southwest Chronicles"/>
    <s v="A chronicle of four very different stories concerning racism to the power of love, all set in the beauty of the Southwest."/>
    <n v="6000"/>
    <x v="88"/>
    <s v="successful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  <x v="26"/>
  </r>
  <r>
    <n v="90"/>
    <s v="Help Get the Short Film Interior Design into Film Festivals!"/>
    <s v="We're looking for funding to help submit a short film to film festivals."/>
    <n v="500"/>
    <x v="89"/>
    <s v="successful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s v="successful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  <x v="22"/>
  </r>
  <r>
    <n v="92"/>
    <s v="Euphoria"/>
    <s v="Euphoria is an adventure film that follows adrenaline filled athletes on their hunt for the sublime while balancing family and careers."/>
    <n v="5000"/>
    <x v="90"/>
    <s v="successful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  <x v="31"/>
  </r>
  <r>
    <n v="93"/>
    <s v="&quot;Someday Everyday&quot; Short Film"/>
    <s v="Someday Everyday is a short drama that navigates through the past and present of a young man's life, through his struggles and triumphs"/>
    <n v="1000"/>
    <x v="91"/>
    <s v="successful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  <x v="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s v="successful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  <x v="21"/>
  </r>
  <r>
    <n v="95"/>
    <s v="Gotham Knight Terrors: Comedic Batman Short"/>
    <s v="The Batman's Rogues Gallery assembles for a meeting. Scarecrow's fear gas accidently goes off and fears of the villains start to arise."/>
    <n v="350"/>
    <x v="75"/>
    <s v="successful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x v="93"/>
    <s v="successful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s v="successful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  <x v="1"/>
  </r>
  <r>
    <n v="98"/>
    <s v="CUT OUT"/>
    <s v="&quot;Cut Out&quot; tells the story of a young woman who befriends a neighborhood teen and finds herself involved with gang violence."/>
    <n v="3200"/>
    <x v="95"/>
    <s v="successful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  <x v="8"/>
  </r>
  <r>
    <n v="99"/>
    <s v="BEAT: An Original Short Film"/>
    <s v="A feminist tale of two girls finally giving a &quot;Nice Guy&quot; what he truly deserves. Also, dancing!"/>
    <n v="1500"/>
    <x v="96"/>
    <s v="successful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  <x v="1"/>
  </r>
  <r>
    <n v="100"/>
    <s v="Two Sisters"/>
    <s v="Two sisters share a fragile relationship. When their mother dies and they inherit the family house, old problems rise to the surface."/>
    <n v="5000"/>
    <x v="97"/>
    <s v="successful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  <x v="24"/>
  </r>
  <r>
    <n v="101"/>
    <s v="In Their Turn : A MFA Thesis Film"/>
    <s v="The spatiotemporal boundaries between a manâ€™s life, and that of his father dissolve. A reflection on experience, image, and memory."/>
    <n v="3500"/>
    <x v="98"/>
    <s v="successful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20"/>
  </r>
  <r>
    <n v="102"/>
    <s v="Dear God No!"/>
    <s v="A gang of outlaw bikers pull a home invasion on a disgraced Anthropologist hiding a secret locked in his cabin basement."/>
    <n v="6000"/>
    <x v="99"/>
    <s v="successful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  <x v="1"/>
  </r>
  <r>
    <n v="103"/>
    <s v="I'M TWENTY SOMETHING"/>
    <s v="Three friends in their twenties are trying to do the impossible - have fun on a casual Friday night."/>
    <n v="1300"/>
    <x v="100"/>
    <s v="successful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  <x v="34"/>
  </r>
  <r>
    <n v="104"/>
    <s v="Good 'Ol Trumpet"/>
    <s v="UCF short film about an old man, his love for music, and his misplaced trumpet.  "/>
    <n v="500"/>
    <x v="49"/>
    <s v="successful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20"/>
  </r>
  <r>
    <n v="105"/>
    <s v="Single Parent Date Night-A Comedic Short Film"/>
    <s v="Single Parent Date Night is a comedic short film about two single parents trying to reentering the dating pool."/>
    <n v="2200"/>
    <x v="101"/>
    <s v="successful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  <x v="10"/>
  </r>
  <r>
    <n v="106"/>
    <s v="LOST WEEKEND"/>
    <s v="A Boy. A Girl. A Car. A Serial Killer."/>
    <n v="5000"/>
    <x v="102"/>
    <s v="successful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  <x v="3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s v="successful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  <x v="25"/>
  </r>
  <r>
    <n v="108"/>
    <s v="GLASS: A Love Story"/>
    <s v="When a man can't find love, his Google GLASS does the searching for him. A short film shot with Google Glass."/>
    <n v="1500"/>
    <x v="29"/>
    <s v="successful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  <x v="13"/>
  </r>
  <r>
    <n v="109"/>
    <s v="Dapper Dan - &quot;Fly As I Wanna&quot; Music Video"/>
    <s v="This video may be bigger than you and it may be bigger than me but, itâ€™s not bigger than you and me! Can you dig it?"/>
    <n v="1000"/>
    <x v="104"/>
    <s v="successful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  <x v="1"/>
  </r>
  <r>
    <n v="110"/>
    <s v="Earlids"/>
    <s v="Lee, an awkward teenager with sound-blocking earlids, must confront his self-isolation after a girl moves in next door."/>
    <n v="1300"/>
    <x v="105"/>
    <s v="successful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  <x v="6"/>
  </r>
  <r>
    <n v="111"/>
    <s v="Judi Dench is Cool in Person"/>
    <s v="Two actors, one bookie and a very bad day.  Judi Dench is Cool in Person is fast, funny and only a little bit nasty."/>
    <n v="3500"/>
    <x v="106"/>
    <s v="successful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x v="107"/>
    <s v="successful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  <x v="26"/>
  </r>
  <r>
    <n v="113"/>
    <s v="&quot;The First Day&quot; by Julia Othmer- Music Video"/>
    <s v="A living memorial for all those dealing with trauma, grief and loss."/>
    <n v="5000"/>
    <x v="108"/>
    <s v="successful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  <x v="36"/>
  </r>
  <r>
    <n v="114"/>
    <s v="l'esprit d'escalier-a senior film"/>
    <s v="This film explores the complicated nature that exists in all human relationships. A mother and a daughter seek to find happiness."/>
    <n v="3000"/>
    <x v="109"/>
    <s v="successful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  <x v="13"/>
  </r>
  <r>
    <n v="115"/>
    <s v="The World's Greatest Lover"/>
    <s v="Never judge a book (or a lover) by their cover."/>
    <n v="450"/>
    <x v="110"/>
    <s v="successful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  <x v="26"/>
  </r>
  <r>
    <n v="116"/>
    <s v="Villanelle"/>
    <s v="Villanelle is a feature film that blends elements of classic, hardboiled Film Noir, with classic Horror and tells a great story to boot"/>
    <n v="3500"/>
    <x v="111"/>
    <s v="successful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  <x v="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s v="successful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  <x v="37"/>
  </r>
  <r>
    <n v="118"/>
    <s v="DENOUNCED - A Short Film"/>
    <s v="When a ruthless hit-man is 'denounced' from the mafia, his old enemies declare war."/>
    <n v="5000"/>
    <x v="113"/>
    <s v="successful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s v="successful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s v="canceled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x v="116"/>
    <s v="canceled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  <x v="14"/>
  </r>
  <r>
    <n v="122"/>
    <s v="The Time Jumper (Canceled)"/>
    <s v="My ambition for this knows no bounds.  Seeing Sephoria in a live-action is a dream of mine."/>
    <n v="100000000"/>
    <x v="117"/>
    <s v="canceled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  <x v="13"/>
  </r>
  <r>
    <n v="123"/>
    <s v="Sentient - The Web Series (Canceled)"/>
    <s v="A group of scientists stumble upon an extraterrestrial virus that is self aware. They must stop it's spread in order to save humanity."/>
    <n v="55000"/>
    <x v="118"/>
    <s v="canceled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x v="117"/>
    <s v="canceled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  <x v="26"/>
  </r>
  <r>
    <n v="125"/>
    <s v="Star Wars Fan Film (Canceled)"/>
    <s v="Due to my little sister finally having recovered from her surgery we can finally make our movie if we can get even a little help to pay"/>
    <n v="500"/>
    <x v="119"/>
    <s v="canceled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s v="canceled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  <x v="12"/>
  </r>
  <r>
    <n v="127"/>
    <s v="Human Evolution (Canceled)"/>
    <s v="An ambitious Sci-Fi/Action film that will have a big-budget feel with stunning visuals &amp; stunts starring a casting of up and comers."/>
    <n v="8000"/>
    <x v="121"/>
    <s v="canceled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  <x v="1"/>
  </r>
  <r>
    <n v="128"/>
    <s v="Ralphi3 (Canceled)"/>
    <s v="A Science Fiction film filled with entertainment and Excitement"/>
    <n v="100000"/>
    <x v="122"/>
    <s v="canceled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x v="117"/>
    <s v="canceled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  <x v="13"/>
  </r>
  <r>
    <n v="130"/>
    <s v="Blue in the Green (Canceled)"/>
    <s v="A journey down the rabbit hole into the dark future. A mix of reality and dreams of a world dependant on an oppressed by technology."/>
    <n v="600"/>
    <x v="117"/>
    <s v="canceled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  <x v="38"/>
  </r>
  <r>
    <n v="131"/>
    <s v="I (Canceled)"/>
    <s v="I"/>
    <n v="1200"/>
    <x v="117"/>
    <s v="canceled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  <x v="14"/>
  </r>
  <r>
    <n v="132"/>
    <s v="The Message (Canceled)"/>
    <s v="An anime inspired sci-fi action short set in Tokyo, Japan by VFX veterans, Gerald Abraham, Kim Tran and sound engineer, Jeremy Corby."/>
    <n v="80000"/>
    <x v="123"/>
    <s v="canceled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  <x v="11"/>
  </r>
  <r>
    <n v="133"/>
    <s v="Demon Women from outer space (Canceled)"/>
    <s v="Invasion from outer space sights, to weird to imagine destruction too monstrous to escape"/>
    <n v="71764"/>
    <x v="117"/>
    <s v="canceled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  <x v="1"/>
  </r>
  <r>
    <n v="134"/>
    <s v="MARLEY'S GHOST (AMBASSADORS OF STEAM) (Canceled)"/>
    <s v="steampunk  remake of &quot;a Christmas carol&quot;"/>
    <n v="5000"/>
    <x v="117"/>
    <s v="canceled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s v="canceled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  <x v="39"/>
  </r>
  <r>
    <n v="136"/>
    <s v="MICRO-MISSION (Canceled)"/>
    <s v="NAVY SEALS sent on a Area 51 Top-Secret rescue mission where they are shrunken and injected into an ET body, the immune system mutated."/>
    <n v="3000"/>
    <x v="117"/>
    <s v="canceled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  <x v="7"/>
  </r>
  <r>
    <n v="137"/>
    <s v="Predator : Repentance (Canceled)"/>
    <s v="An unofficial sequel to the independent 2015 fan film Predator: Dark ages. Set in 2141 we follow the crew of the cargoship Centurion"/>
    <n v="55000"/>
    <x v="117"/>
    <s v="canceled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  <x v="4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s v="canceled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  <x v="12"/>
  </r>
  <r>
    <n v="139"/>
    <s v="Roman Dead (Canceled)"/>
    <s v="When  Rome is infected with a zombie plague, Lucius Agrippa and a small group fights for survival"/>
    <n v="500"/>
    <x v="83"/>
    <s v="canceled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x v="117"/>
    <s v="canceled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x v="126"/>
    <s v="canceled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  <x v="7"/>
  </r>
  <r>
    <n v="142"/>
    <s v="SAMANTHA  SHADOW (Canceled)"/>
    <s v="A science fiction series about a women trying to stave off a mysterious appearance of monsters from getting out of a dark alley."/>
    <n v="3000"/>
    <x v="115"/>
    <s v="canceled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  <x v="25"/>
  </r>
  <r>
    <n v="143"/>
    <s v="CATTLE - AN AWESOME SCI-FI SHORT (Canceled)"/>
    <s v="A young woman learns she is one of few women left bred like cattle in order to control a deadly disease and the world populace"/>
    <n v="5500"/>
    <x v="117"/>
    <s v="canceled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  <x v="41"/>
  </r>
  <r>
    <n v="144"/>
    <s v="The Great Fear - Post Production Funds (Canceled)"/>
    <s v="A film about a collapsing food industry, a lonely farmer and a lonely botanist needs your help to finish post-production!"/>
    <n v="7500"/>
    <x v="127"/>
    <s v="canceled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  <x v="13"/>
  </r>
  <r>
    <n v="145"/>
    <s v="Threshold (Canceled)"/>
    <s v="Film-Makers Ricky Comuniello &amp; Ian Weeks are at it again - for the 1st time. We need your support for a modern Sci-Fiction short film"/>
    <n v="4500"/>
    <x v="128"/>
    <s v="canceled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  <x v="15"/>
  </r>
  <r>
    <n v="146"/>
    <s v="#CalExit...War of 2020 (Canceled)"/>
    <s v="California and the west have declared their refusal to support the election of a staunch conservative president. Will it be Civil War?"/>
    <n v="20000"/>
    <x v="129"/>
    <s v="canceled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  <x v="13"/>
  </r>
  <r>
    <n v="147"/>
    <s v="Consumed (Static Air) (Canceled)"/>
    <s v="Film makers catch live footage beyond their wildest dreams."/>
    <n v="7000"/>
    <x v="117"/>
    <s v="canceled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  <x v="42"/>
  </r>
  <r>
    <n v="148"/>
    <s v="Space Gangstars (Canceled)"/>
    <s v="An aspiring pilot decides to take his Dad's ship for a joyride, and learns it was the biggest mistake of his life in this Sci-Fi comedy"/>
    <n v="50000"/>
    <x v="130"/>
    <s v="canceled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x v="131"/>
    <s v="canceled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  <x v="12"/>
  </r>
  <r>
    <n v="150"/>
    <s v="Star Trek First Frontier (Canceled)"/>
    <s v="The untold story of Captain Robert April and the first launching of the starship U.S.S. Enterprise,  NCC-1701"/>
    <n v="130000"/>
    <x v="132"/>
    <s v="canceled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s v="canceled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  <x v="13"/>
  </r>
  <r>
    <n v="152"/>
    <s v="The Great Dark (Canceled)"/>
    <s v="The Great Dark is a journey through the unimaginable...and un foreseeable..."/>
    <n v="380000"/>
    <x v="134"/>
    <s v="canceled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  <x v="1"/>
  </r>
  <r>
    <n v="153"/>
    <s v="Awakening (Canceled)"/>
    <s v="What would you do if you face something beyond your understanding? If someone you loved disappeared without a trace?"/>
    <n v="50000"/>
    <x v="135"/>
    <s v="canceled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  <x v="42"/>
  </r>
  <r>
    <n v="154"/>
    <s v="Quantum Alterations: Sci-fi, Stop Motion &amp; Fantasy Fan Film"/>
    <s v="Fiction Becomes Reality in this non-profit science fiction, stop motion, and fantasy fan film."/>
    <n v="1500"/>
    <x v="130"/>
    <s v="canceled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  <x v="42"/>
  </r>
  <r>
    <n v="155"/>
    <s v="The Last Armada (Canceled)"/>
    <s v="While a shadow of peace was on the horizon,humankind was being threatened by its past.Whispers of threat was being heard from the North"/>
    <n v="1350000"/>
    <x v="136"/>
    <s v="canceled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x v="137"/>
    <s v="canceled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  <x v="13"/>
  </r>
  <r>
    <n v="157"/>
    <s v="Forever Man (short film) (Canceled)"/>
    <s v="Man's cryogenic chamber and his soulmate's time travel from the distant future allows them to meet in the middle."/>
    <n v="2995"/>
    <x v="138"/>
    <s v="canceled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s v="canceled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s v="canceled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x v="117"/>
    <s v="failed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  <x v="13"/>
  </r>
  <r>
    <n v="161"/>
    <s v="Midway: The Turning Point"/>
    <s v="Step 1 (script editing) to produce a dramatic film about the air/sea battle of WWII that turned the tide of victory for the US."/>
    <n v="50000"/>
    <x v="139"/>
    <s v="failed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  <x v="1"/>
  </r>
  <r>
    <n v="162"/>
    <s v="See It My Way"/>
    <s v="This film follows a young man who has had only a troubled family life. He turns to all the wrong things and life falls apart."/>
    <n v="2800"/>
    <x v="140"/>
    <s v="failed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  <x v="16"/>
  </r>
  <r>
    <n v="163"/>
    <s v="UNDIVIDED (Working Title)"/>
    <s v="Over 2.5 million Black men registered for the draft in World War II. _x000a_This will be the most comprehensive portrayal EVER of US. THEN."/>
    <n v="2000000"/>
    <x v="117"/>
    <s v="failed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  <x v="6"/>
  </r>
  <r>
    <n v="164"/>
    <s v="Angelix"/>
    <s v="Two cousins are caught up in the private war between warrior class angels and demons. You may be caught up too and not realize it yet."/>
    <n v="120000"/>
    <x v="141"/>
    <s v="failed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  <x v="13"/>
  </r>
  <r>
    <n v="165"/>
    <s v="NET"/>
    <s v="A teacher. A boy. The beach and a heatwave that drove them all insane."/>
    <n v="17000"/>
    <x v="117"/>
    <s v="failed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  <x v="1"/>
  </r>
  <r>
    <n v="166"/>
    <s v="Pressure"/>
    <s v="A young teen makes a bad decision after joining gang and the film expresses his choices that led him to that point."/>
    <n v="5000"/>
    <x v="142"/>
    <s v="failed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x v="143"/>
    <s v="failed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  <x v="13"/>
  </r>
  <r>
    <n v="168"/>
    <s v="Moving On"/>
    <s v="A homeless Gulf War 2 vet, and Congressional Medal of Honor recipient fights for his sanity on the mean streets of Albuquerque."/>
    <n v="8000"/>
    <x v="144"/>
    <s v="failed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  <x v="1"/>
  </r>
  <r>
    <n v="169"/>
    <s v="Family"/>
    <s v="Family is a short film about a father and son and two brothers who were separated by the Korean war and finally reunite after 60 years."/>
    <n v="2500"/>
    <x v="145"/>
    <s v="failed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x v="144"/>
    <s v="failed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  <x v="1"/>
  </r>
  <r>
    <n v="171"/>
    <s v="IRL: Gamers Unite"/>
    <s v="Team Mayhem, a local small town gang of gamers who are enlisted   to save the world from the new great evil known as Prowler."/>
    <n v="50000"/>
    <x v="116"/>
    <s v="failed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  <x v="13"/>
  </r>
  <r>
    <n v="172"/>
    <s v="The Blind Dolphin Story"/>
    <s v="A short film on the rarest mammal and the second most endangered freshwater river dolphin, in Pakistan."/>
    <n v="95000"/>
    <x v="117"/>
    <s v="failed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  <x v="6"/>
  </r>
  <r>
    <n v="173"/>
    <s v="7 Sins"/>
    <s v="This is a film inspired by Quentin Tarantino, I want to make a film thats entertaining yet gritty. 7 Sins is in pre-production."/>
    <n v="1110"/>
    <x v="117"/>
    <s v="failed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x v="117"/>
    <s v="failed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  <x v="13"/>
  </r>
  <r>
    <n v="175"/>
    <s v="Gooseberry Fool - Feature Film"/>
    <s v="To heal her scars Olivia must take a journey back to her roots, where an unresolved conflict stands between her and musical success."/>
    <n v="20000"/>
    <x v="146"/>
    <s v="failed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  <x v="26"/>
  </r>
  <r>
    <n v="176"/>
    <s v="Silent Monster"/>
    <s v="I'm seeking funding to finish my short film, Silent Monster, to bring awareness to teenage bullying as well as teenage violence."/>
    <n v="1500"/>
    <x v="117"/>
    <s v="failed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  <x v="1"/>
  </r>
  <r>
    <n v="177"/>
    <s v="The Good Samaritan"/>
    <s v="I'm making a modern day version of the bible story &quot; The Good Samaritan&quot;"/>
    <n v="450"/>
    <x v="147"/>
    <s v="failed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  <x v="3"/>
  </r>
  <r>
    <n v="178"/>
    <s v="El viaje de LucÃ­a"/>
    <s v="El viaje de LucÃ­a es un largometraje de ficciÃ³n con temÃ¡tica sobre el cÃ¡ncer infantil."/>
    <n v="500000"/>
    <x v="117"/>
    <s v="failed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  <x v="12"/>
  </r>
  <r>
    <n v="179"/>
    <s v="Sustain: A Film About Survival"/>
    <s v="A feature-length film about how three people survive in a diseased world."/>
    <n v="1000"/>
    <x v="148"/>
    <s v="failed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x v="149"/>
    <s v="failed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  <x v="4"/>
  </r>
  <r>
    <n v="181"/>
    <s v="Immemorial"/>
    <s v="Christina has been suffering with flash backs and some very disturbing nightmares and realises that it is more than just nightmares."/>
    <n v="3423"/>
    <x v="150"/>
    <s v="failed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x v="117"/>
    <s v="failed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  <x v="1"/>
  </r>
  <r>
    <n v="183"/>
    <s v="Three Little Words"/>
    <s v="Don't kill me until I meet my Dad"/>
    <n v="12500"/>
    <x v="151"/>
    <s v="failed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  <x v="12"/>
  </r>
  <r>
    <n v="184"/>
    <s v="Lana - Short film"/>
    <s v="&quot;Lana&quot; is an horror/dramatic short film, written by myself, about a young woman fighting the darkness in her, but it might be too late."/>
    <n v="1500"/>
    <x v="152"/>
    <s v="failed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  <x v="41"/>
  </r>
  <r>
    <n v="185"/>
    <s v="BLANK Short Movie"/>
    <s v="Love has no boundaries!"/>
    <n v="40000"/>
    <x v="153"/>
    <s v="failed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x v="117"/>
    <s v="failed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  <x v="12"/>
  </r>
  <r>
    <n v="187"/>
    <s v="The Imbalanced Heart of a Symmetric Mind (film)"/>
    <s v="A young man suffering from a severe case of OCD embarks on a road trip to find peace of mind."/>
    <n v="5000"/>
    <x v="25"/>
    <s v="failed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26"/>
  </r>
  <r>
    <n v="188"/>
    <s v="Mariano (A Screenplay)"/>
    <s v="Mariano Messini, an aspiring musician, indebted to the mafia must put his life on the line to escape their grasp and pursue his dream."/>
    <n v="1500"/>
    <x v="117"/>
    <s v="failed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x v="154"/>
    <s v="failed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  <x v="13"/>
  </r>
  <r>
    <n v="190"/>
    <s v="REGIONRAT, the movie"/>
    <s v="Because hope can be a 4 letter word"/>
    <n v="12000"/>
    <x v="155"/>
    <s v="failed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x v="156"/>
    <s v="failed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s v="failed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s v="failed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  <x v="22"/>
  </r>
  <r>
    <n v="194"/>
    <s v="Desperation Short Film"/>
    <s v="Northern Irish Original Short Film based on the desperation of love and survival and taking a risk that may change everything."/>
    <n v="2500"/>
    <x v="158"/>
    <s v="failed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s v="failed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  <x v="13"/>
  </r>
  <r>
    <n v="196"/>
    <s v="Thunder Under Control"/>
    <s v="A moving short film about a retired female boxer who develops a relationship with a young journalist who idolises her"/>
    <n v="3500"/>
    <x v="159"/>
    <s v="failed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  <x v="32"/>
  </r>
  <r>
    <n v="197"/>
    <s v="Cole - A Short Film."/>
    <s v="â€œAfter a terrifying ordeal, a young woman is left in a depressive state and abandoned to cope with a distressing account of revengeâ€"/>
    <n v="2500"/>
    <x v="160"/>
    <s v="failed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  <x v="42"/>
  </r>
  <r>
    <n v="198"/>
    <s v="Nine Lives"/>
    <s v="Nine Lives is a story of one woman's survival of EIGHT near deaths and her love for one man as an influence to fight for the NINTH."/>
    <n v="25000"/>
    <x v="161"/>
    <s v="failed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s v="failed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  <x v="1"/>
  </r>
  <r>
    <n v="200"/>
    <s v="The Crossing Shore"/>
    <s v="A film dedicated to an AAF Pilot's struggle to survive behind enemy lines during WWII."/>
    <n v="6000"/>
    <x v="162"/>
    <s v="failed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x v="163"/>
    <s v="failed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  <x v="21"/>
  </r>
  <r>
    <n v="202"/>
    <s v="Modern Gangsters"/>
    <s v="new web series created by jonney terry"/>
    <n v="6000"/>
    <x v="117"/>
    <s v="failed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  <x v="1"/>
  </r>
  <r>
    <n v="203"/>
    <s v="TheM"/>
    <s v="We are aiming to make a Web Series based on Youth Culture and the misrepresentation of socially stereotyped people."/>
    <n v="2500"/>
    <x v="164"/>
    <s v="failed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  <x v="13"/>
  </r>
  <r>
    <n v="204"/>
    <s v="WHERE IS DANIEL? The feature film"/>
    <s v="A feature film based on the true story of Bruce and Denise Morcombe and their battle for justice for their missing son Daniel."/>
    <n v="300000"/>
    <x v="165"/>
    <s v="failed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x v="166"/>
    <s v="failed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  <x v="6"/>
  </r>
  <r>
    <n v="206"/>
    <s v="Blood Bond Movie Development"/>
    <s v="A love story featuring adoption,struggle,dysfunction,grace, healing, and restoration."/>
    <n v="12700"/>
    <x v="117"/>
    <s v="failed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  <x v="24"/>
  </r>
  <r>
    <n v="207"/>
    <s v="M39 - Action film / Drama"/>
    <s v="To avoid bankruptcy, Vincent, a passionate young entrepreneur embarks  on an illicit affair in order to save his dream business."/>
    <n v="14000"/>
    <x v="167"/>
    <s v="failed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  <x v="1"/>
  </r>
  <r>
    <n v="208"/>
    <s v="OLIVIA"/>
    <s v="A young woman's journey from Africa to Australia where she finds heaven on earth, love and tragedy. Within her tragedy she saves lives."/>
    <n v="50000"/>
    <x v="117"/>
    <s v="failed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x v="117"/>
    <s v="failed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x v="168"/>
    <s v="failed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s v="failed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x v="116"/>
    <s v="failed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  <x v="13"/>
  </r>
  <r>
    <n v="213"/>
    <s v="Hart Blvd. A feature film by Andrew Greve"/>
    <s v="A family dramedy about a grandfather  and grandson who are both on their path to redemption."/>
    <n v="50000"/>
    <x v="170"/>
    <s v="failed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s v="failed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  <x v="13"/>
  </r>
  <r>
    <n v="215"/>
    <s v="Invisible Scars"/>
    <s v="A short drama based on a true events. Story of a British Soldier who comes back home suffering from Post Traumatic Stress Disorder."/>
    <n v="4400"/>
    <x v="115"/>
    <s v="failed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  <x v="42"/>
  </r>
  <r>
    <n v="216"/>
    <s v="Another Brick In The Wall - Feature Film"/>
    <s v="A nostalgic film about the unorthodox teacher we all wish we had, the girl we all fell for, and the friend we didn't expect to make."/>
    <n v="50000"/>
    <x v="171"/>
    <s v="failed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  <x v="40"/>
  </r>
  <r>
    <n v="217"/>
    <s v="Bitch"/>
    <s v="A roadmovie by paw"/>
    <n v="100000"/>
    <x v="172"/>
    <s v="failed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  <x v="12"/>
  </r>
  <r>
    <n v="218"/>
    <s v="Charmaine (Daughter of Charlotte)"/>
    <s v="A sassy talking spider named Charmaine, joins forces with an abused young boy.  She stages off bullies and help fight an abusive father"/>
    <n v="5000"/>
    <x v="173"/>
    <s v="failed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13"/>
  </r>
  <r>
    <n v="219"/>
    <s v="True Colors"/>
    <s v="An hour-long pilot about a group of suburban LGBT teens coming of age in the early 90's."/>
    <n v="50000"/>
    <x v="174"/>
    <s v="failed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x v="175"/>
    <s v="failed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  <x v="18"/>
  </r>
  <r>
    <n v="221"/>
    <s v="Archetypes"/>
    <s v="Film about Schizophrenia with Surreal Twists!"/>
    <n v="50000"/>
    <x v="117"/>
    <s v="failed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  <x v="13"/>
  </r>
  <r>
    <n v="222"/>
    <s v="SICKNESS 2014 Build Killian's Bike"/>
    <s v="Killian leader of an outlaw bike gang doesnâ€™t have a bike yet and here is your chance to help design and build his machine."/>
    <n v="1000"/>
    <x v="176"/>
    <s v="failed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43"/>
  </r>
  <r>
    <n v="223"/>
    <s v="The Pass"/>
    <s v="An old man, a U.S Marine Corps veteran remembers his combat experience in the battle of Toktong Pass 1950, during the Korean War."/>
    <n v="1500000"/>
    <x v="117"/>
    <s v="failed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s v="failed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  <x v="13"/>
  </r>
  <r>
    <n v="225"/>
    <s v="Backpage Shawty"/>
    <s v="I'm creating a &quot;Lifetime&quot; type drama film about a girl who uses backpage for money, but trying to turn her life around."/>
    <n v="200"/>
    <x v="117"/>
    <s v="failed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  <x v="1"/>
  </r>
  <r>
    <n v="226"/>
    <s v="MAGGIE Film"/>
    <s v="A TRUE STORY OF DOMESTIC VILOLENCE THAT SEEKS TO OFFER THE VIEWER OUTLEST OF SUPPORT."/>
    <n v="29000"/>
    <x v="156"/>
    <s v="failed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  <x v="44"/>
  </r>
  <r>
    <n v="227"/>
    <s v="The Chance of Freedom Short Film"/>
    <s v="Imagine your life is full is nothing but pain and darkness. One day, you had the chance to be free from it all. Would you take it?"/>
    <n v="28000"/>
    <x v="117"/>
    <s v="failed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  <x v="1"/>
  </r>
  <r>
    <n v="228"/>
    <s v="Facets of a Geek life"/>
    <s v="I am making a film from one one of my books called facets of a Geek life."/>
    <n v="8000"/>
    <x v="117"/>
    <s v="failed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  <x v="13"/>
  </r>
  <r>
    <n v="229"/>
    <s v="The Perfect Plan"/>
    <s v="I teenage girl that wants to go around the system. She does all she can to cheat and finds herself in a bad position when she messesup"/>
    <n v="3000"/>
    <x v="117"/>
    <s v="failed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x v="177"/>
    <s v="failed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s v="failed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  <x v="1"/>
  </r>
  <r>
    <n v="232"/>
    <s v="#noblurredlines"/>
    <s v="A high-impact, high-quality resource to address, for young people and youth-related professionals, the issue of sexual consent."/>
    <n v="4000"/>
    <x v="178"/>
    <s v="failed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x v="117"/>
    <s v="failed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x v="149"/>
    <s v="failed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x v="117"/>
    <s v="failed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s v="failed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  <x v="28"/>
  </r>
  <r>
    <n v="237"/>
    <s v="Making The Choice"/>
    <s v="Making The Choice is a christian short film series."/>
    <n v="15000"/>
    <x v="155"/>
    <s v="failed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  <x v="13"/>
  </r>
  <r>
    <n v="238"/>
    <s v="Within The Threshold"/>
    <s v="A film to stop society from judging others and get along. Life is not about discrimination! Donate for this Thrilling Drama Series!!!!"/>
    <n v="26000"/>
    <x v="117"/>
    <s v="failed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  <x v="24"/>
  </r>
  <r>
    <n v="239"/>
    <s v="Filthy - Short Film"/>
    <s v="Lovers Clint and Eli convey their conflicting perspectives of guilt and remorse while in the desolate Australian bush."/>
    <n v="1000"/>
    <x v="156"/>
    <s v="failed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21"/>
  </r>
  <r>
    <n v="240"/>
    <s v="Hackers in Uganda: A Documentary"/>
    <s v="&quot;Hackers in Uganda&quot; is the story of a group of humanitarian computer hackers providing technological education and services in Uganda."/>
    <n v="15000"/>
    <x v="179"/>
    <s v="successful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  <x v="7"/>
  </r>
  <r>
    <n v="241"/>
    <s v="&quot;LESLIE&quot;"/>
    <s v="&quot;LESLIE&quot; explores the unapologetic life of Leslie Cochran, the thong-clad homeless man turned cultural icon in the heart of Texas."/>
    <n v="36400"/>
    <x v="180"/>
    <s v="successful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  <x v="7"/>
  </r>
  <r>
    <n v="242"/>
    <s v="Hardwater"/>
    <s v="An unprecedented feature-length documentary film about Maine's tribal, oft-misunderstood ice fishing sub-culture."/>
    <n v="13000"/>
    <x v="181"/>
    <s v="successful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x v="182"/>
    <s v="successful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x v="183"/>
    <s v="successful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s v="successful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  <x v="1"/>
  </r>
  <r>
    <n v="246"/>
    <s v="LEAVING ATLANTA THE FILM"/>
    <s v="From 1979 to 1981 twenty-nine Black children in Atlanta were murdered and the others terrified. This is our story..."/>
    <n v="5000"/>
    <x v="185"/>
    <s v="successful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  <x v="45"/>
  </r>
  <r>
    <n v="247"/>
    <s v="Deja-Vu: Dissecting Memory on Camera"/>
    <s v="A young neuroscientist attempts to reconnect with his ailing father by obsessively studying old family footage._x000a_"/>
    <n v="5000"/>
    <x v="186"/>
    <s v="successful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s v="successful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s v="successful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  <x v="46"/>
  </r>
  <r>
    <n v="250"/>
    <s v="BOONE- THE DOCUMENTARY"/>
    <s v="Three young farmers risk land and friendship to stand up to the USDA. An experiential film about living a life of self reliance."/>
    <n v="30000"/>
    <x v="189"/>
    <s v="successful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x v="190"/>
    <s v="successful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  <x v="16"/>
  </r>
  <r>
    <n v="252"/>
    <s v="Good Grief: Making CARTOON COLLEGE - a documentary about comics"/>
    <s v="The definitive story of indie comics and the foremost institution of higher learning for those who draw them."/>
    <n v="5000"/>
    <x v="191"/>
    <s v="successful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  <x v="4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s v="successful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x v="193"/>
    <s v="successful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  <x v="12"/>
  </r>
  <r>
    <n v="255"/>
    <s v="xoxosms: a documentary about love in the 21st century"/>
    <s v="xoxosms is a documentary about first love, long distance and Skype."/>
    <n v="8000"/>
    <x v="194"/>
    <s v="successful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x v="195"/>
    <s v="successful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s v="successful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s v="successful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x v="198"/>
    <s v="successful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x v="199"/>
    <s v="successful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  <x v="11"/>
  </r>
  <r>
    <n v="261"/>
    <s v="Empires: The Film"/>
    <s v="Empires explores the impact of networks on histories and philosophies of political thought."/>
    <n v="20000"/>
    <x v="200"/>
    <s v="successful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  <x v="40"/>
  </r>
  <r>
    <n v="262"/>
    <s v="The Last Cosmonaut"/>
    <s v="He can never die. He will live forever. He is the last cosmonaut, and this is his story."/>
    <n v="2500"/>
    <x v="44"/>
    <s v="successful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  <x v="7"/>
  </r>
  <r>
    <n v="263"/>
    <s v="AMERICAN WINTER: A Documentary Film"/>
    <s v="We need $75,000 to finish this film on families struggling in the worst_x000a_economy in 80 years, while facing huge cuts to social services."/>
    <n v="25000"/>
    <x v="201"/>
    <s v="successful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s v="successful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x v="203"/>
    <s v="successful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  <x v="18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s v="successful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  <x v="48"/>
  </r>
  <r>
    <n v="267"/>
    <s v="Uncharted Amazon"/>
    <s v="A visually stunning, feature length film chronicling life's challenges in the remote depths of the Amazon rainforest."/>
    <n v="9850"/>
    <x v="205"/>
    <s v="successful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x v="206"/>
    <s v="successful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s v="successful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s v="successful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  <x v="45"/>
  </r>
  <r>
    <n v="271"/>
    <s v="The Mathare Project"/>
    <s v="A documentary shot over 12 years about the hopes and dreams of five orphans struggling to reach adulthood in Kenya's Mathare slum."/>
    <n v="30000"/>
    <x v="209"/>
    <s v="successful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s v="successful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  <x v="22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s v="successful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x v="212"/>
    <s v="successful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  <x v="6"/>
  </r>
  <r>
    <n v="275"/>
    <s v="Finding the Funk"/>
    <s v="A journey through the origins and influence of funk music from James Brown to D'Angelo we are FINDING THE FUNK!"/>
    <n v="20000"/>
    <x v="213"/>
    <s v="successful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  <x v="12"/>
  </r>
  <r>
    <n v="276"/>
    <s v="Abalimi"/>
    <s v="A film about Xhosa women in townships of South Africa micro-farming to fight extreme poverty, gain health, and create food security."/>
    <n v="4000"/>
    <x v="214"/>
    <s v="successful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  <x v="13"/>
  </r>
  <r>
    <n v="277"/>
    <s v="Pressing On: The Letterpress Film"/>
    <s v="A documentary about the survival of letterpress and the remarkable printers who preserve the history and knowledge of the craft."/>
    <n v="65000"/>
    <x v="215"/>
    <s v="successful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  <x v="1"/>
  </r>
  <r>
    <n v="278"/>
    <s v="The Babushkas of Chernobyl"/>
    <s v="An unlikely story of spirit, defiance and beauty from the most contaminated place on Earth"/>
    <n v="27000"/>
    <x v="216"/>
    <s v="successful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x v="217"/>
    <s v="successful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  <x v="39"/>
  </r>
  <r>
    <n v="280"/>
    <s v="Korengal Theatrical Release"/>
    <s v="My latest film Korengal, takes us back to the same valley with the same troops as in my Academy AwardÂ® nominated film Restrepo."/>
    <n v="75000"/>
    <x v="218"/>
    <s v="successful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s v="successful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  <x v="48"/>
  </r>
  <r>
    <n v="282"/>
    <s v="Greenlight the PATROL BASE JAKER Movie"/>
    <s v="See US Marines make counter-insurgency work in Helmand Province--the Taliban's stronghold in Afghanistan."/>
    <n v="45000"/>
    <x v="220"/>
    <s v="successful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  <x v="8"/>
  </r>
  <r>
    <n v="283"/>
    <s v="SOLE SURVIVOR"/>
    <s v="What is the impact of survivorship on the human condition?"/>
    <n v="18000"/>
    <x v="221"/>
    <s v="successful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  <x v="21"/>
  </r>
  <r>
    <n v="284"/>
    <s v="Wisconsin Rising"/>
    <s v="A film documenting WI Gov.Scott Walker's attack on working families and how it is reanimating the American labor movement."/>
    <n v="40000"/>
    <x v="222"/>
    <s v="successful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  <x v="26"/>
  </r>
  <r>
    <n v="285"/>
    <s v="The Phantom Tollbooth: Beyond Expectations - Final Push"/>
    <s v="A documentary about the classic children's book, its creators, and the lasting impact over half a century and beyond."/>
    <n v="14000"/>
    <x v="223"/>
    <s v="successful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x v="224"/>
    <s v="successful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  <x v="7"/>
  </r>
  <r>
    <n v="287"/>
    <s v="In Country: A Documentary Film (POSTPRODUCTION)"/>
    <s v="War is hell. Why would anyone want to spend their weekends there?"/>
    <n v="15000"/>
    <x v="225"/>
    <s v="successful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  <x v="12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s v="successful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x v="227"/>
    <s v="successful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x v="228"/>
    <s v="successful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  <x v="4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s v="successful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  <x v="10"/>
  </r>
  <r>
    <n v="292"/>
    <s v="The Undocumented"/>
    <s v="THE UNDOCUMENTED is a 90 cinema verite documentary that exposes a little known consequence of current U. S. immigration policy."/>
    <n v="75000"/>
    <x v="230"/>
    <s v="successful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  <x v="16"/>
  </r>
  <r>
    <n v="293"/>
    <s v="NELL SHIPMAN:GIRL FROM GOD'S COUNTRY FILM"/>
    <s v="The untold story of the first action-adventure heroine who left Hollywood with 70 abused animal actors to make  her films in Idaho"/>
    <n v="26000"/>
    <x v="231"/>
    <s v="successful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s v="successful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49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s v="successful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  <x v="13"/>
  </r>
  <r>
    <n v="296"/>
    <s v="Bel Borba Is Here!"/>
    <s v="Bel Borba is Here is a feature film about the most inspiring Brazilian artist you've never heard of... until now."/>
    <n v="25000"/>
    <x v="233"/>
    <s v="successful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  <x v="26"/>
  </r>
  <r>
    <n v="297"/>
    <s v="Who Owns Yoga?"/>
    <s v="Who Owns Yoga? is a feature length documentary film that explores the changing nature of yoga in the modern world."/>
    <n v="20000"/>
    <x v="234"/>
    <s v="successful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  <x v="49"/>
  </r>
  <r>
    <n v="298"/>
    <s v="DisHonesty - A Documentary Feature Film"/>
    <s v="The truth is, we all lie - and by &quot;we,&quot; we mean everyone!"/>
    <n v="126000"/>
    <x v="235"/>
    <s v="successful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  <x v="1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s v="successful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  <x v="12"/>
  </r>
  <r>
    <n v="300"/>
    <s v="The Bus "/>
    <s v="THE BUS is a feature-length documentary film celebrating one of the most iconic and beloved vehicles ever produced, the Volkswagen Bus."/>
    <n v="25000"/>
    <x v="237"/>
    <s v="successful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  <x v="12"/>
  </r>
  <r>
    <n v="301"/>
    <s v="WORLD FAIR"/>
    <s v="A film about personal memory, amateur cinematography, and visions of the future at the 1939 New York World's Fair."/>
    <n v="13000"/>
    <x v="238"/>
    <s v="successful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x v="239"/>
    <s v="successful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x v="240"/>
    <s v="successful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  <x v="1"/>
  </r>
  <r>
    <n v="304"/>
    <s v="Beyond Iconic: Distribution for film on Dennis Stock"/>
    <s v="A portrait of a life fully realized and a look at what it takes to make great photography."/>
    <n v="3400"/>
    <x v="241"/>
    <s v="successful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  <x v="23"/>
  </r>
  <r>
    <n v="305"/>
    <s v="My Friend Mott-ly"/>
    <s v="A documentary that I am making about the difficult, but inspiring, life of a late friend of mine."/>
    <n v="7500"/>
    <x v="242"/>
    <s v="successful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  <x v="1"/>
  </r>
  <r>
    <n v="306"/>
    <s v="Escape/Artist: The Jason Escape Documentary"/>
    <s v="A feature-length documentary on the life of Boston escape artist Jason Escape."/>
    <n v="1000"/>
    <x v="243"/>
    <s v="successful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  <x v="21"/>
  </r>
  <r>
    <n v="307"/>
    <s v="Grammar Revolution"/>
    <s v="Why is grammar important?"/>
    <n v="22000"/>
    <x v="244"/>
    <s v="successful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x v="245"/>
    <s v="successful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  <x v="7"/>
  </r>
  <r>
    <n v="309"/>
    <s v="SOLE SURVIVOR FILM - Finishing Funds"/>
    <s v="A first glimpse into the lives of sole survivors of commercial plane crashes as they struggle to understand their perplexing fate."/>
    <n v="18000"/>
    <x v="246"/>
    <s v="successful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  <x v="24"/>
  </r>
  <r>
    <n v="310"/>
    <s v="Feels Like Coming Home Tour"/>
    <s v="30 day tour to release a compilation CD with 16 original songs about hometowns.  Webisodes and documentary to follow."/>
    <n v="1000"/>
    <x v="247"/>
    <s v="successful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  <x v="19"/>
  </r>
  <r>
    <n v="311"/>
    <s v="The Sticking Place Interactive Documentary"/>
    <s v="An imaginative interactive documentary about Leah Callahan, a freestyle wrestler and Olympic hopeful."/>
    <n v="20000"/>
    <x v="248"/>
    <s v="successful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s v="successful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x v="250"/>
    <s v="successful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x v="251"/>
    <s v="successful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x v="252"/>
    <s v="successful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  <x v="1"/>
  </r>
  <r>
    <n v="316"/>
    <s v="THE SECRET TRIAL 5 - GRASSROOTS CROSS-CANADA TOUR"/>
    <s v="Award winning documentary The Secret Trial 5 needs your help for a Cross-Canada Tour!"/>
    <n v="15000"/>
    <x v="253"/>
    <s v="successful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  <x v="39"/>
  </r>
  <r>
    <n v="317"/>
    <s v="Good Men, Bad Men, and a Few Rowdy Ladies"/>
    <s v="The story of a cowboy town with a prison problem, and the colorful characters who call it home."/>
    <n v="30000"/>
    <x v="254"/>
    <s v="successful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  <x v="1"/>
  </r>
  <r>
    <n v="318"/>
    <s v="Friend Request: Accepted"/>
    <s v="Photographer, Ty Morin, pays a visit to every single one of his Facebook friends to take their portrait...all 788 of them."/>
    <n v="5000"/>
    <x v="255"/>
    <s v="successful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s v="successful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  <x v="5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s v="successful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  <x v="1"/>
  </r>
  <r>
    <n v="321"/>
    <s v="An Impossible Project"/>
    <s v="The more digital the world, the more analog our dreams._x000a_A feature documentary shot on 35mm film."/>
    <n v="35000"/>
    <x v="258"/>
    <s v="successful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  <x v="49"/>
  </r>
  <r>
    <n v="322"/>
    <s v="Last of the Big Tuskers"/>
    <s v="A documentary film about the largest elephants on earth and what is being done to ensure their survival."/>
    <n v="25000"/>
    <x v="259"/>
    <s v="successful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x v="260"/>
    <s v="successful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  <x v="32"/>
  </r>
  <r>
    <n v="324"/>
    <s v="KEEP MOVING FORWARD - Documentary Film"/>
    <s v="A documentary about a Vietnam veteran who finds peace from his PTSD through Disney, rather than medication."/>
    <n v="8500"/>
    <x v="261"/>
    <s v="successful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s v="successful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s v="successful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  <x v="39"/>
  </r>
  <r>
    <n v="327"/>
    <s v="Finding Beauty In the Rubble"/>
    <s v="A short film documenting the inspirational life of Mrs. Fukuoka, a tsunami survivor helping to bring hope back to her community."/>
    <n v="4000"/>
    <x v="264"/>
    <s v="successful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  <x v="38"/>
  </r>
  <r>
    <n v="328"/>
    <s v="Edgar Allan Poe: Buried Alive"/>
    <s v="A documentary that tells the real story of the misunderstood author, and explores the iconic status he still commands today."/>
    <n v="75000"/>
    <x v="265"/>
    <s v="successful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  <x v="12"/>
  </r>
  <r>
    <n v="329"/>
    <s v="Struggle &amp; Hope - Documentary Film Music Soundtrack"/>
    <s v="Our documentary about Oklahoma's all-black towns needs a soundtrack that is authentic. Help us make it happen."/>
    <n v="10000"/>
    <x v="266"/>
    <s v="successful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  <x v="20"/>
  </r>
  <r>
    <n v="330"/>
    <s v="The Power of Place"/>
    <s v="A film project that will compel decision makers to conserve iconic NH landscapes at risk due to an electricity transmission project."/>
    <n v="35000"/>
    <x v="267"/>
    <s v="successful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x v="268"/>
    <s v="successful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  <x v="12"/>
  </r>
  <r>
    <n v="332"/>
    <s v="Changing of the Gods"/>
    <s v="A groundbreaking new film by Kenny Ausubel &amp; Louie Schwartzberg, featuring John Cleese, based on the work of Richard Tarnas."/>
    <n v="100000"/>
    <x v="269"/>
    <s v="successful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  <x v="18"/>
  </r>
  <r>
    <n v="333"/>
    <s v="CUBAN FOOD STORIES - A Feature Documentary"/>
    <s v="Enter a unique world of flavors, passion, resourcefulness and breathtaking locations. Join us on this unprecedented journey!"/>
    <n v="40000"/>
    <x v="270"/>
    <s v="successful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x v="271"/>
    <s v="successful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  <x v="23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s v="successful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s v="successful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  <x v="12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s v="successful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x v="275"/>
    <s v="successful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  <x v="51"/>
  </r>
  <r>
    <n v="339"/>
    <s v="A Man, A Plan, A Palindrome (Feature)"/>
    <s v="A documentary film following the world's greatest palindromists leading up to the 2017 World Palindrome Championship."/>
    <n v="6000"/>
    <x v="276"/>
    <s v="successful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  <x v="1"/>
  </r>
  <r>
    <n v="340"/>
    <s v="Somaliland: The Abaarso Story"/>
    <s v="Feature-length documentary about five Somali Muslim students pursuing dreams of education in America"/>
    <n v="35000"/>
    <x v="277"/>
    <s v="successful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  <x v="12"/>
  </r>
  <r>
    <n v="341"/>
    <s v="Video of Connections: A Mural"/>
    <s v="Documentary: Creation of large-scale outdoor mural by young artists. Time lapse. From blank concrete wall to colorful, visual story."/>
    <n v="3500"/>
    <x v="278"/>
    <s v="successful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  <x v="10"/>
  </r>
  <r>
    <n v="342"/>
    <s v="BREAKING A MONSTER a film about the band Unlocking The Truth"/>
    <s v="BREAKING A MONSTER needs your help to play in THEATERS!"/>
    <n v="55000"/>
    <x v="279"/>
    <s v="successful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s v="successful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  <x v="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s v="successful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  <x v="7"/>
  </r>
  <r>
    <n v="345"/>
    <s v="Red Wolf Revival: An Uncertain Tomorrow"/>
    <s v="With the fate of the red wolves at stake, we explore if they can still survive in their last wild home in North Carolina."/>
    <n v="14500"/>
    <x v="282"/>
    <s v="successful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x v="283"/>
    <s v="successful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s v="successful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  <x v="12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s v="successful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  <x v="1"/>
  </r>
  <r>
    <n v="349"/>
    <s v="Strangers To Peace: A Documentary"/>
    <s v="After 52 years of war, FARC guerrilla soldiers rejoin Colombian society to forge new lives of peace."/>
    <n v="11260"/>
    <x v="286"/>
    <s v="successful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s v="successful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s v="successful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  <x v="4"/>
  </r>
  <r>
    <n v="352"/>
    <s v="Art Therapy: The Movie - The Final Push"/>
    <s v="An epic journey around the world, exploring the power of the human spirit and how art can be used to inspire a lifetime."/>
    <n v="10000"/>
    <x v="289"/>
    <s v="successful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s v="successful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  <x v="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s v="successful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  <x v="1"/>
  </r>
  <r>
    <n v="355"/>
    <s v="REZA ABDOH -Theatre Visionary"/>
    <s v="A documentary film about the late REZA ABDOH and his performance company DAR A LUZ."/>
    <n v="35000"/>
    <x v="292"/>
    <s v="successful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  <x v="0"/>
  </r>
  <r>
    <n v="356"/>
    <s v="43 and 80"/>
    <s v="A documentary about halibut conservation and how it impacts communities of Southeast Alaska."/>
    <n v="7500"/>
    <x v="293"/>
    <s v="successful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s v="successful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x v="295"/>
    <s v="successful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  <x v="32"/>
  </r>
  <r>
    <n v="359"/>
    <s v="Us, Naked: Trixie &amp; Monkey â€” World Premiere"/>
    <s v="Circus burlesque innovators, Trixie and Monkey seek to balance love and life while pursuing new creative heights."/>
    <n v="24200"/>
    <x v="296"/>
    <s v="successful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  <x v="34"/>
  </r>
  <r>
    <n v="360"/>
    <s v="Faith: A Documentary"/>
    <s v="A brave woman takes her wife and son from New York to visit her hometown in Kenya, where she was persecuted for being a lesbian."/>
    <n v="12000"/>
    <x v="297"/>
    <s v="successful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s v="successful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  <x v="12"/>
  </r>
  <r>
    <n v="362"/>
    <s v="THE RIDGE: TEN FOR THIRTY"/>
    <s v="A SHORT FILM celebrating ONE RACE: the Bridger Ridge Run. TEN RUNNERS: the movie-stars. THIRTY YEARS: running wild in the mountains."/>
    <n v="9665"/>
    <x v="48"/>
    <s v="successful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  <x v="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s v="successful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s v="successful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  <x v="12"/>
  </r>
  <r>
    <n v="365"/>
    <s v="A QUEER COUNTRY"/>
    <s v="Please help us finish this documentary about how Tel Aviv in Israel became a gay friendly liberal hub in a religious state"/>
    <n v="15000"/>
    <x v="301"/>
    <s v="successful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x v="302"/>
    <s v="successful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s v="successful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s v="successful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  <x v="6"/>
  </r>
  <r>
    <n v="369"/>
    <s v="Alpine Zone"/>
    <s v="A documentary of one woman's attempt at solo hiking 2,000 miles, in an effort to understand herself and societal expectations."/>
    <n v="6500"/>
    <x v="305"/>
    <s v="successful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x v="306"/>
    <s v="successful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x v="307"/>
    <s v="successful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  <x v="7"/>
  </r>
  <r>
    <n v="372"/>
    <s v="Wild Equus"/>
    <s v="A short documentary exploring the uses of 'Natural Horsemanship' across Europe"/>
    <n v="300"/>
    <x v="308"/>
    <s v="successful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  <x v="52"/>
  </r>
  <r>
    <n v="373"/>
    <s v="The Boing Heard 'Round the World"/>
    <s v="A feature documentary about UPA Pictures, the little studio that changed the course of animation around the world"/>
    <n v="7500"/>
    <x v="309"/>
    <s v="successful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s v="successful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  <x v="7"/>
  </r>
  <r>
    <n v="375"/>
    <s v="Project Reconnect: WHERE WE ARE NOW"/>
    <s v="As the videocam &quot;Enrique de Malaca&quot; circumnavigates the globe, it captures stories of friends who have set foot on other lands."/>
    <n v="500"/>
    <x v="49"/>
    <s v="successful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  <x v="18"/>
  </r>
  <r>
    <n v="376"/>
    <s v="Quintessential: The Journey"/>
    <s v="A film about the cosmetics industry. Everything you need to know about the ingredients being used and what alternatives are out there."/>
    <n v="2450"/>
    <x v="311"/>
    <s v="successful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  <x v="12"/>
  </r>
  <r>
    <n v="377"/>
    <s v="PIN UP! THE MOVIE The documentary with vintage style"/>
    <s v="Dangerous. Sexy. All-American Girl. You know the look. Now meet the women who are making retro style modern."/>
    <n v="12000"/>
    <x v="312"/>
    <s v="successful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  <x v="12"/>
  </r>
  <r>
    <n v="378"/>
    <s v="Where is Home?"/>
    <s v="Ugandan Filmmaker and Activist Kamoga Hassan's new documentary follows Ugandan LGBT asylum seekers asking the question &quot;Where is home?&quot;"/>
    <n v="3000"/>
    <x v="313"/>
    <s v="successful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  <x v="26"/>
  </r>
  <r>
    <n v="379"/>
    <s v="The Unknowns"/>
    <s v="The U.S. Army has granted us permission to film a documentary at America's most sacred shrine: The Tomb of the Unknown Soldier."/>
    <n v="15000"/>
    <x v="314"/>
    <s v="successful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  <x v="7"/>
  </r>
  <r>
    <n v="380"/>
    <s v="Steamboat Springs Van Clan"/>
    <s v="The Steamboat Van Clan is a group of three young ski competitors following their dreams and documenting their adventures along the way."/>
    <n v="4000"/>
    <x v="315"/>
    <s v="successful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  <x v="26"/>
  </r>
  <r>
    <n v="381"/>
    <s v="Clearwater"/>
    <s v="Set in the ancient waters of the Puget Sound, Clearwater is a universal story about the need to adapt to change."/>
    <n v="25000"/>
    <x v="316"/>
    <s v="successful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x v="317"/>
    <s v="successful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  <x v="35"/>
  </r>
  <r>
    <n v="383"/>
    <s v="Tornado Pursuit: 2014 Storm Chasing Web Series"/>
    <s v="An independent documentary web series about storm chasing in tornado alley that features the chase team TornadoRaiders.com"/>
    <n v="999"/>
    <x v="318"/>
    <s v="successful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  <x v="34"/>
  </r>
  <r>
    <n v="384"/>
    <s v="Nurse Mare Foals: Born to Die"/>
    <s v="This documentary is about Last Chance Corral in Athens, Ohio and their heroic work saving nurse mare foals from imminent death."/>
    <n v="20000"/>
    <x v="319"/>
    <s v="successful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  <x v="1"/>
  </r>
  <r>
    <n v="385"/>
    <s v="Luke and Jedi"/>
    <s v="A documentary following the incredible story of a brave little boy and his service dog, fighting Type 1 Diabetes one day at a time."/>
    <n v="25000"/>
    <x v="320"/>
    <s v="successful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  <x v="12"/>
  </r>
  <r>
    <n v="386"/>
    <s v="Submarine: Diving Away From Adulthood"/>
    <s v="Eight friends reunite to achieve their childhood dream of designing, constructing, and launching a homemade submarine."/>
    <n v="600"/>
    <x v="321"/>
    <s v="successful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  <x v="19"/>
  </r>
  <r>
    <n v="387"/>
    <s v="On the Back of a Tiger"/>
    <s v="The workings of life revised: Pioneering scientists &amp; health-seekers challenge our understanding of disease, aging and consciousness."/>
    <n v="38000"/>
    <x v="322"/>
    <s v="successful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  <x v="12"/>
  </r>
  <r>
    <n v="388"/>
    <s v="Another Man's Treasure documentary"/>
    <s v="A documentary film featuring the World's Largest Rummage Sale and rumination on the Power and Pleasures of Possessions."/>
    <n v="5000"/>
    <x v="323"/>
    <s v="successful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x v="324"/>
    <s v="successful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x v="325"/>
    <s v="successful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  <x v="21"/>
  </r>
  <r>
    <n v="391"/>
    <s v="Science, Sex and the Ladies"/>
    <s v="Too many women feel confused about their orgasm and shame about their desire. This movie aims to change that."/>
    <n v="20000"/>
    <x v="326"/>
    <s v="successful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n v="18500"/>
    <x v="327"/>
    <s v="successful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  <x v="12"/>
  </r>
  <r>
    <n v="393"/>
    <s v="THE PENGUIN COUNTERS Documentary Film"/>
    <s v="This is a story thatâ€™s never been told, about tackling climate change one penguin at a timeâ€¦"/>
    <n v="50000"/>
    <x v="328"/>
    <s v="successful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  <x v="1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s v="successful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  <x v="13"/>
  </r>
  <r>
    <n v="395"/>
    <s v="The Peace Agency Documentary Kickstarter Campaign!"/>
    <s v="When the war ends, a woman's fight begins. Bringing to life the most untapped resources in peace making between faiths."/>
    <n v="10000"/>
    <x v="330"/>
    <s v="successful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  <x v="49"/>
  </r>
  <r>
    <n v="396"/>
    <s v="No Act of Ours Film"/>
    <s v="Loyalty and morality are questioned as we follow the struggles of Penn State students in wake of the child sexual abuse scandal."/>
    <n v="15000"/>
    <x v="331"/>
    <s v="successful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  <x v="1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s v="successful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  <x v="42"/>
  </r>
  <r>
    <n v="398"/>
    <s v="Picking Up the Pieces: Child Holocaust Survivors Rebuild"/>
    <s v="My film tells the stories of Jewish Child Holocaust Survivors and how they rebuilt their lives. STRETCH GOALS ADDED!"/>
    <n v="7500"/>
    <x v="333"/>
    <s v="successful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s v="successful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  <x v="12"/>
  </r>
  <r>
    <n v="400"/>
    <s v="From Two Sticks - the fight against hunger and malnutrition"/>
    <s v="A documentary film on a sustainable, grassroots effort to fight malnutrition in Indonesia.  And it's organic!"/>
    <n v="10000"/>
    <x v="335"/>
    <s v="successful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  <x v="12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s v="successful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s v="successful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  <x v="25"/>
  </r>
  <r>
    <n v="403"/>
    <s v="MONDO BANANA"/>
    <s v="A documentary adventure about bananas - and people. Your round-trip ticket into the heart of banana-cultures!!"/>
    <n v="5000"/>
    <x v="338"/>
    <s v="successful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  <x v="31"/>
  </r>
  <r>
    <n v="404"/>
    <s v="The Last One: Unfolding the AIDS MEMORIAL QUILT"/>
    <s v="A feature length documentary, exploring the many lives memorialized by the iconic AIDS Memorial Quilt."/>
    <n v="35000"/>
    <x v="339"/>
    <s v="successful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  <x v="1"/>
  </r>
  <r>
    <n v="405"/>
    <s v="The Healing Effect Movie"/>
    <s v="Come, join our movie movement.  A new documentary about the healing power of food."/>
    <n v="2820"/>
    <x v="340"/>
    <s v="successful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x v="341"/>
    <s v="successful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x v="342"/>
    <s v="successful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  <x v="22"/>
  </r>
  <r>
    <n v="408"/>
    <s v="Reverence: A Documentary Short on Branded Yarmulkes"/>
    <s v="A documentary exploring the phenomenon of custom and branded yarmulkes in Jewish-American communities."/>
    <n v="6000"/>
    <x v="343"/>
    <s v="successful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  <x v="52"/>
  </r>
  <r>
    <n v="409"/>
    <s v="The Lost Generation"/>
    <s v="I am working on a project that explores the relationship between education to work for youth within the European Union."/>
    <n v="500"/>
    <x v="344"/>
    <s v="successful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x v="345"/>
    <s v="successful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  <x v="13"/>
  </r>
  <r>
    <n v="411"/>
    <s v="GO FAR: The Christopher Rush Story (4)"/>
    <s v="An inspirational feature-length documentary that will help those with disabilities achieve their goals despite the obstacles."/>
    <n v="30000"/>
    <x v="346"/>
    <s v="successful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  <x v="16"/>
  </r>
  <r>
    <n v="412"/>
    <s v="Southern Oregon VS. LNG"/>
    <s v="A short film about property rights, salmon, and ratepayers in the controversy over exporting natural gas through southern Oregon"/>
    <n v="2500"/>
    <x v="347"/>
    <s v="successful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  <x v="14"/>
  </r>
  <r>
    <n v="413"/>
    <s v="Through the Fire: Rebuilding Somalia"/>
    <s v="A journey to discover how Somalis are rebuilding their shattered nation, with a focus on the role that women are playing."/>
    <n v="12800"/>
    <x v="348"/>
    <s v="successful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x v="349"/>
    <s v="successful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s v="successful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  <x v="26"/>
  </r>
  <r>
    <n v="416"/>
    <s v="Fire in the Heart of the City"/>
    <s v="35,000 pounds of food to a city. Highlighting the &quot;Convoy New Britain&quot; event from birth to beyond."/>
    <n v="1000"/>
    <x v="351"/>
    <s v="successful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x v="352"/>
    <s v="successful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  <x v="53"/>
  </r>
  <r>
    <n v="418"/>
    <s v="Swim for the Reef"/>
    <s v="A Texas grandfather's extraordinary quest to protect the coral reefs and his challenge to humanity to take care of the things we love."/>
    <n v="22400"/>
    <x v="353"/>
    <s v="successful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  <x v="1"/>
  </r>
  <r>
    <n v="419"/>
    <s v="BEYOND LOCAL"/>
    <s v="Beyond Local is a personal journey through an art-centric and musically talented community that fosters creativity."/>
    <n v="8000"/>
    <x v="354"/>
    <s v="successful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s v="failed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x v="356"/>
    <s v="failed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s v="failed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x v="358"/>
    <s v="failed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x v="359"/>
    <s v="failed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  <x v="13"/>
  </r>
  <r>
    <n v="425"/>
    <s v="Patch Bo - Organic toons"/>
    <s v="Support new organic, gluten free cartoon! You'll enjoy this funny story about fruits &amp; vegies and will be able to see new episodes!"/>
    <n v="50000"/>
    <x v="360"/>
    <s v="failed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  <x v="22"/>
  </r>
  <r>
    <n v="426"/>
    <s v="Dewey Does 110 Animation"/>
    <s v="The first ever, Dewey Does 110 animation, teaches kids good values, how to succeed in life and maintaining a 110% state-of-mind."/>
    <n v="10000"/>
    <x v="361"/>
    <s v="failed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x v="117"/>
    <s v="failed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  <x v="35"/>
  </r>
  <r>
    <n v="428"/>
    <s v="Little Clay Bible - Zacchaeus"/>
    <s v="Fresh, fun, entertaining Bible stories on YouTube, stop-motion style."/>
    <n v="12000"/>
    <x v="362"/>
    <s v="failed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  <x v="32"/>
  </r>
  <r>
    <n v="429"/>
    <s v="THE FUTURE"/>
    <s v="THE FUTURE is a short animated film created entirely by autistic and developmentally disabled artists from the L.A.N.D. program in Brooklyn, New York."/>
    <n v="5000"/>
    <x v="117"/>
    <s v="failed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  <x v="54"/>
  </r>
  <r>
    <n v="430"/>
    <s v="&quot;I'll Take You Back&quot; Animated Music Video"/>
    <s v="Freddy Flint is creating an animated music video to the new &quot;Buttonpusher&quot; single, &quot;I'll Take You Back&quot;"/>
    <n v="1000"/>
    <x v="363"/>
    <s v="failed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  <x v="19"/>
  </r>
  <r>
    <n v="431"/>
    <s v="Bump in the road short stop motion animation"/>
    <s v="A short stop motion animated film of a man on his way home when strange goings on start to happen on his journey."/>
    <n v="3000"/>
    <x v="364"/>
    <s v="failed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x v="365"/>
    <s v="failed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s v="failed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  <x v="13"/>
  </r>
  <r>
    <n v="434"/>
    <s v="Trumpy and Viola take to the Big Apple"/>
    <s v="A campaign to share their love on the silver screen and make possible a street musicianâ€™s dream to play them at the same time."/>
    <n v="2500"/>
    <x v="366"/>
    <s v="failed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39"/>
  </r>
  <r>
    <n v="435"/>
    <s v="Planet Earth Superheroes"/>
    <s v="Be a part of the Planet Earth Superheroes legacy by supporting the project. Mike and friends gain powers to save endangered animals."/>
    <n v="110000"/>
    <x v="158"/>
    <s v="failed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  <x v="1"/>
  </r>
  <r>
    <n v="436"/>
    <s v="Blinky"/>
    <s v="Blinky is the story of a naÃ¯ve simpleton who suddenly finds himself struggling to adapt to changes within his environment."/>
    <n v="1000"/>
    <x v="117"/>
    <s v="failed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x v="117"/>
    <s v="failed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  <x v="13"/>
  </r>
  <r>
    <n v="438"/>
    <s v="In Game: The Animated Series"/>
    <s v="As Smyton pushes himself to become respected, he unlocks secrets about himself and the world around him."/>
    <n v="20000"/>
    <x v="367"/>
    <s v="failed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  <x v="12"/>
  </r>
  <r>
    <n v="439"/>
    <s v="Starting a cartoon series"/>
    <s v="Hi everyone, I'm trying to begin a cartoon series. It's a show about space bounty hunters and their adventures as they travel around."/>
    <n v="450"/>
    <x v="117"/>
    <s v="failed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  <x v="2"/>
  </r>
  <r>
    <n v="440"/>
    <s v="Consumed"/>
    <s v="A stop-motion animation made by a one girl team, with a camera, creativity, and a lot of determination."/>
    <n v="5000"/>
    <x v="139"/>
    <s v="failed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x v="117"/>
    <s v="failed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  <x v="1"/>
  </r>
  <r>
    <n v="442"/>
    <s v="The Paranormal Idiot"/>
    <s v="Doomsday is here"/>
    <n v="17000"/>
    <x v="368"/>
    <s v="failed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x v="115"/>
    <s v="failed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  <x v="1"/>
  </r>
  <r>
    <n v="444"/>
    <s v="Discovering the Other Woman"/>
    <s v="An upcoming animated web sitcom series centered around dealing with life, love, and relationships."/>
    <n v="1000"/>
    <x v="155"/>
    <s v="failed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13"/>
  </r>
  <r>
    <n v="445"/>
    <s v="Shutupsystems.com Innapropriate Cartoon and Comics Dvd set"/>
    <s v="We're ready to officially launch our website with a collectable dvd and comic package. Three shows and a double comic."/>
    <n v="60000"/>
    <x v="369"/>
    <s v="failed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  <x v="19"/>
  </r>
  <r>
    <n v="446"/>
    <s v="DisChord"/>
    <s v="A faith based animated short. (The same guy who said a picture is worth a thousand words also said a cartoon is worth two thousand.)"/>
    <n v="10500"/>
    <x v="370"/>
    <s v="failed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x v="139"/>
    <s v="failed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  <x v="26"/>
  </r>
  <r>
    <n v="448"/>
    <s v="The Last Mice"/>
    <s v="Max is a pessimistic mouse, always fantasizing about the end of the world. In The Last Mice, Max's fantasy becomes a real nightmare."/>
    <n v="2500"/>
    <x v="371"/>
    <s v="failed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  <x v="21"/>
  </r>
  <r>
    <n v="449"/>
    <s v="Shell &amp; Paddy"/>
    <s v="Shell &amp; Paddy is a 2D animation cartoon with 4 minutes of slapstick surreal humour staring two animal characters in weird, wacky world."/>
    <n v="2000"/>
    <x v="372"/>
    <s v="failed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x v="373"/>
    <s v="failed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x v="117"/>
    <s v="failed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  <x v="1"/>
  </r>
  <r>
    <n v="452"/>
    <s v="Lost in the Shadows"/>
    <s v="A man must find his way out of the depths of the shadows by using the aid of a little girl."/>
    <n v="750"/>
    <x v="374"/>
    <s v="failed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x v="375"/>
    <s v="failed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  <x v="14"/>
  </r>
  <r>
    <n v="454"/>
    <s v="Super Hi-Speed Road Strikers"/>
    <s v="Itâ€™s an Action/Adventure Anime for The Yuusha Brave series, G1 Transformer, and the Fast and the Furious Fans!"/>
    <n v="10000"/>
    <x v="376"/>
    <s v="failed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  <x v="12"/>
  </r>
  <r>
    <n v="455"/>
    <s v="The FunBunch Cartoon!!!"/>
    <s v="Goal The FunBunch characters animated on TV: Fun entertainment for kids just like other authors before us (ex.Arthur,Clifford,Dr Seuss)"/>
    <n v="65000"/>
    <x v="372"/>
    <s v="failed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s v="failed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  <x v="25"/>
  </r>
  <r>
    <n v="457"/>
    <s v="phenix heart 3D animation"/>
    <s v="from my photo work, pyro techniques, aqua technitque and more , i will take the pricipale personnage to the lost land of phenix where ."/>
    <n v="20000"/>
    <x v="117"/>
    <s v="failed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x v="378"/>
    <s v="failed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s v="failed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  <x v="22"/>
  </r>
  <r>
    <n v="460"/>
    <s v="Darwin's Kiss"/>
    <s v="An animated web series about biological evolution gone haywire."/>
    <n v="8500"/>
    <x v="379"/>
    <s v="failed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x v="117"/>
    <s v="failed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  <x v="21"/>
  </r>
  <r>
    <n v="462"/>
    <s v="THE FORGOTTEN LAND"/>
    <s v="A prince who becomes a slave, suffers of amnesia far away from his land. Slowly he recovers memory and returns where all started."/>
    <n v="100000"/>
    <x v="117"/>
    <s v="failed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  <x v="13"/>
  </r>
  <r>
    <n v="463"/>
    <s v="Tuskegee Redtails"/>
    <s v="Depicts the contribution the Tuskegee airmen made in certain historical events that helped turn the tide in World War II."/>
    <n v="55000"/>
    <x v="380"/>
    <s v="failed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  <x v="13"/>
  </r>
  <r>
    <n v="464"/>
    <s v="PokÃ©Movie - A PokÃ©monâ„¢ school project"/>
    <s v="We are three students that want to make a short PokÃ©mon movie as a school project!"/>
    <n v="1010"/>
    <x v="116"/>
    <s v="failed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  <x v="21"/>
  </r>
  <r>
    <n v="465"/>
    <s v="&quot;Amp&quot; A Story About a Robot"/>
    <s v="&quot;Amp&quot; is a short film about a robot with needs."/>
    <n v="512"/>
    <x v="381"/>
    <s v="failed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  <x v="14"/>
  </r>
  <r>
    <n v="466"/>
    <s v="The Legend Of The Crimson Knight"/>
    <s v="(Working storyboard for animated project) A multi-generational Knight that wages war on criminals and corrupt governments"/>
    <n v="10000"/>
    <x v="382"/>
    <s v="failed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s v="failed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  <x v="7"/>
  </r>
  <r>
    <n v="468"/>
    <s v="Storyville: Return of the Vodou Queen"/>
    <s v="After the devastation of a massive Hurricane, main character that has strong's ties to the city returns to find everything in ruins. As"/>
    <n v="7500"/>
    <x v="117"/>
    <s v="failed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  <x v="13"/>
  </r>
  <r>
    <n v="469"/>
    <s v="Dreamland PERSONALISED Animated Shorts Film"/>
    <s v="Create a personalised animation film using your child's name and photo."/>
    <n v="6000"/>
    <x v="117"/>
    <s v="failed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s v="failed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  <x v="40"/>
  </r>
  <r>
    <n v="471"/>
    <s v="Red Origins"/>
    <s v="Three kids try to stop Mazi Mbe's plan to restore Africa to its original state where Tricksters &amp; Spirits ruled_x000a_and Juju was law."/>
    <n v="55000"/>
    <x v="384"/>
    <s v="failed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s v="failed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x v="386"/>
    <s v="failed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  <x v="1"/>
  </r>
  <r>
    <n v="474"/>
    <s v="TAO Mr. Fantastic!!"/>
    <s v="Time travel the light Mr. Fantastic!  Spin the dimensions toward other continuums and worlds.  Hold onto your panties."/>
    <n v="3300"/>
    <x v="116"/>
    <s v="failed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s v="failed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  <x v="1"/>
  </r>
  <r>
    <n v="476"/>
    <s v="Sight Word Music Videos"/>
    <s v="Animated Music Videos that teach kids how to read."/>
    <n v="220000"/>
    <x v="387"/>
    <s v="failed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  <x v="49"/>
  </r>
  <r>
    <n v="477"/>
    <s v="Hymn of Unity"/>
    <s v="A Comedy-drama animation revolving around a man who finds a problematic pair of headphones that literally take over his whole life."/>
    <n v="1500"/>
    <x v="117"/>
    <s v="failed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  <x v="13"/>
  </r>
  <r>
    <n v="478"/>
    <s v="BABY HUEY IN A FEATURE FILM /  &quot;LUCKY DUCK&quot;"/>
    <s v="this is an animated full length film of an old classic with new life to it. That gigantic and naive duckling we all love  ."/>
    <n v="10000"/>
    <x v="117"/>
    <s v="failed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x v="388"/>
    <s v="failed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  <x v="22"/>
  </r>
  <r>
    <n v="480"/>
    <s v="The CafÃ©"/>
    <s v="To court his muse, an artist must first outsmart her dog.  A short animated film collaboration by Dana and Terrence Masson."/>
    <n v="40000"/>
    <x v="389"/>
    <s v="failed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  <x v="1"/>
  </r>
  <r>
    <n v="481"/>
    <s v="ERA"/>
    <s v="The year is 2043. Test subject David Beck has been augmented with psychokinetic abilities. He uses his newfound gifts to thwart evil."/>
    <n v="30000"/>
    <x v="390"/>
    <s v="failed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  <x v="1"/>
  </r>
  <r>
    <n v="482"/>
    <s v="Animated Stand-up Routines Shenanigans"/>
    <s v="Help me quit my day job and also create animated Stand-up routines from local up and coming comedians."/>
    <n v="10000"/>
    <x v="115"/>
    <s v="failed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  <x v="15"/>
  </r>
  <r>
    <n v="483"/>
    <s v="Misri Bunch: Names of Allah series 2"/>
    <s v="Help to fund a children's animation Series. Teaching good morals and conduct. Also includes simplified teachings about Islam and Allah."/>
    <n v="15000"/>
    <x v="391"/>
    <s v="failed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  <x v="13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s v="failed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  <x v="18"/>
  </r>
  <r>
    <n v="485"/>
    <s v="The Lighthouse and the Lock cartoon - funny stuff for kids."/>
    <s v="Last few days to make this toon a reality! 5 funny toons for YOU! See the pilot episode here!"/>
    <n v="37956"/>
    <x v="393"/>
    <s v="failed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s v="failed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x v="117"/>
    <s v="failed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  <x v="22"/>
  </r>
  <r>
    <n v="488"/>
    <s v="City Animals independent cartoon series"/>
    <s v="When humans left the earth, the animals took over the city. What could go wrong? Well...everything!"/>
    <n v="12000"/>
    <x v="117"/>
    <s v="failed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x v="394"/>
    <s v="failed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  <x v="12"/>
  </r>
  <r>
    <n v="490"/>
    <s v="PROJECT IS CANCELLED"/>
    <s v="Cancelled"/>
    <n v="1000"/>
    <x v="117"/>
    <s v="failed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  <x v="1"/>
  </r>
  <r>
    <n v="491"/>
    <s v="Guess What? Gus"/>
    <s v="&quot;Guess What? Gus&quot; is a magical animated comedy that follow a new kid who playful antics for attention make the news."/>
    <n v="10000"/>
    <x v="117"/>
    <s v="failed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s v="failed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  <x v="13"/>
  </r>
  <r>
    <n v="493"/>
    <s v="Joc Barrera The Chupacabra Hunter"/>
    <s v="The Chupacabra is not a myth and one man is on a mission to prove its existence no matter what, his name is Joc Barrera."/>
    <n v="30000"/>
    <x v="117"/>
    <s v="failed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x v="395"/>
    <s v="failed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  <x v="20"/>
  </r>
  <r>
    <n v="495"/>
    <s v="Average Heroes pilot"/>
    <s v="two friends set out to conquer and reach the level cap of the quest watch, how will they do it when they're 2 teenage idiots"/>
    <n v="7000"/>
    <x v="117"/>
    <s v="failed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  <x v="1"/>
  </r>
  <r>
    <n v="496"/>
    <s v="Airships and Anatasia: The Movie"/>
    <s v="The movie is about the adventures of Ethan, Danna, The mysterious inventor and more."/>
    <n v="60000"/>
    <x v="116"/>
    <s v="failed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  <x v="13"/>
  </r>
  <r>
    <n v="497"/>
    <s v="Galaxy Probe Kids"/>
    <s v="live-action/animated series pilot."/>
    <n v="4480"/>
    <x v="134"/>
    <s v="failed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  <x v="55"/>
  </r>
  <r>
    <n v="498"/>
    <s v="ANGAL TENTARA and The Root of All Evil"/>
    <s v="AT is an Interactive Animation made for the iPad where the user becomes part of the story. It's a fantastic journey of discovery!"/>
    <n v="65108"/>
    <x v="396"/>
    <s v="failed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  <x v="1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s v="failed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  <x v="56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s v="failed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  <x v="13"/>
  </r>
  <r>
    <n v="501"/>
    <s v="World War 4"/>
    <s v="Based on the invention portfolio of a patented inventor World War Four is a look into the future of warfare and humanity as a whole"/>
    <n v="10000"/>
    <x v="117"/>
    <s v="failed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x v="398"/>
    <s v="failed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  <x v="1"/>
  </r>
  <r>
    <n v="503"/>
    <s v="Jimmy There and Back - Documentary Animation"/>
    <s v="Jimmy wants to live life and see his grandchildren grow up, but alcoholism threatens to curtail everything he dreams of."/>
    <n v="6500"/>
    <x v="399"/>
    <s v="failed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s v="failed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  <x v="13"/>
  </r>
  <r>
    <n v="505"/>
    <s v="MY4FACES THE ANIMATED MOVIE"/>
    <s v="This wonderful movie will tells the story of two adorable aliens who crash land into a familyâ€™s backyard, and travel the Earth."/>
    <n v="12000"/>
    <x v="401"/>
    <s v="failed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  <x v="7"/>
  </r>
  <r>
    <n v="506"/>
    <s v="Age of Spirit: The Battle in Heaven"/>
    <s v="A feature-length 3D animation that depicts what happened when the Son of the Morning rebelled against God."/>
    <n v="200000"/>
    <x v="156"/>
    <s v="failed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x v="141"/>
    <s v="failed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  <x v="7"/>
  </r>
  <r>
    <n v="508"/>
    <s v="Heroes Faith II (Superior Soldier)"/>
    <s v="A stop-motion animated action packed adventure. Telling a great story with an even greater message. Join me and lets change the world."/>
    <n v="50000"/>
    <x v="402"/>
    <s v="failed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  <x v="13"/>
  </r>
  <r>
    <n v="509"/>
    <s v="Indian in Chelsea - Web Animated series"/>
    <s v="A hilarious comedy podcast being turned into an animated series  about an indian servant and his boss."/>
    <n v="5000"/>
    <x v="115"/>
    <s v="failed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x v="117"/>
    <s v="failed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x v="403"/>
    <s v="failed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x v="143"/>
    <s v="failed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  <x v="11"/>
  </r>
  <r>
    <n v="513"/>
    <s v="Paradigm Spiral - The Animated Series"/>
    <s v="A sci-fi fantasy 2.5D anime styled series about some guys trying to save the world, probably..."/>
    <n v="50000"/>
    <x v="404"/>
    <s v="failed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  <x v="7"/>
  </r>
  <r>
    <n v="514"/>
    <s v="I'm Sticking With You."/>
    <s v="A film created entirely out of paper, visual effects and found objects depicts how one man created a new life for himself."/>
    <n v="1500"/>
    <x v="155"/>
    <s v="failed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  <x v="1"/>
  </r>
  <r>
    <n v="515"/>
    <s v="A Tale of Faith - An Animated Short Film"/>
    <s v="A Tale of Faith is an animated short film based on the heartwarming tale by Rebbe Nachman of Breslov."/>
    <n v="97000"/>
    <x v="405"/>
    <s v="failed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  <x v="4"/>
  </r>
  <r>
    <n v="516"/>
    <s v="Shipmates"/>
    <s v="A big brother style comedy animation series starring famous seafarers"/>
    <n v="5000"/>
    <x v="117"/>
    <s v="failed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  <x v="13"/>
  </r>
  <r>
    <n v="517"/>
    <s v="Honeybee: The Animated Series Trailer"/>
    <s v="Honeybee is a cartoon about a girl who can talk to bugs, and her quest to save the bees! Adventure, humor, and lots of fun characters."/>
    <n v="15000"/>
    <x v="82"/>
    <s v="failed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x v="117"/>
    <s v="failed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s v="failed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x v="407"/>
    <s v="successful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s v="successful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  <x v="1"/>
  </r>
  <r>
    <n v="522"/>
    <s v="COMPASS PLAYERS"/>
    <s v="*** TO MAKE DONATIONS IN THE FUTURE                                   GO TO OUR WEBSITE: www.compassplayers.com ***"/>
    <n v="3000"/>
    <x v="409"/>
    <s v="successful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  <x v="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s v="successful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x v="411"/>
    <s v="successful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s v="successful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7"/>
  </r>
  <r>
    <n v="526"/>
    <s v="Victory by Madicken Malm"/>
    <s v="We have a brand new play. We urgently need your help to fund our production, which opens at Theatre503 on August 18th."/>
    <n v="1500"/>
    <x v="412"/>
    <s v="successful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s v="successful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  <x v="12"/>
  </r>
  <r>
    <n v="528"/>
    <s v="Devastated No Matter What"/>
    <s v="A Festival Backed Production of a Full-Length Play."/>
    <n v="1150"/>
    <x v="414"/>
    <s v="successful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  <x v="2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s v="successful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  <x v="25"/>
  </r>
  <r>
    <n v="530"/>
    <s v="Corners Grove"/>
    <s v="Corners Grove is a coming-of-age play about leaving home, gender identity and the death of Whitney Houston; will benefit Win NYC."/>
    <n v="3405"/>
    <x v="416"/>
    <s v="successful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s v="successful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  <x v="11"/>
  </r>
  <r>
    <n v="532"/>
    <s v="Walken On Sunshine"/>
    <s v="A fast paced, comedic play about an anxiety-ridden filmmaker who lies to investors about having Christopher Walken in his film."/>
    <n v="10000"/>
    <x v="418"/>
    <s v="successful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x v="20"/>
    <s v="successful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  <x v="20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s v="successful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  <x v="4"/>
  </r>
  <r>
    <n v="535"/>
    <s v="Astronauts of Hartlepool: a Brexit sci-fi for VAULT 2017"/>
    <s v="Weâ€™re producing a Northern Brexit sci-fi play for VAULT festival 2017 and we need your help!"/>
    <n v="2000"/>
    <x v="420"/>
    <s v="successful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s v="successful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  <x v="52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s v="successful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  <x v="12"/>
  </r>
  <r>
    <n v="538"/>
    <s v="Shakespeare Orange County's HAMLET: Match This!"/>
    <s v="SOC produces affordable and accessible theatre in the heart of Orange County, CA, and we need your help to match a $5,000 grant!"/>
    <n v="5000"/>
    <x v="423"/>
    <s v="successful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x v="424"/>
    <s v="successful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  <x v="24"/>
  </r>
  <r>
    <n v="540"/>
    <s v="hap's- Whats the program?"/>
    <s v="There are so many dilemmas in life- what to do, where to go? _x000a_Let us solve it - search our preference based entertainment calendar"/>
    <n v="15000"/>
    <x v="116"/>
    <s v="failed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  <x v="1"/>
  </r>
  <r>
    <n v="541"/>
    <s v="Deviations"/>
    <s v="A website dedicated to local Kink Communities; to find others with matching interests and bring them together."/>
    <n v="4500"/>
    <x v="379"/>
    <s v="failed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s v="failed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s v="failed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s v="failed"/>
    <x v="0"/>
    <s v="USD"/>
    <n v="1467647160"/>
    <n v="1465055160"/>
    <b v="0"/>
    <n v="2"/>
    <b v="0"/>
    <s v="technology/web"/>
    <n v="1.2"/>
    <n v="3"/>
    <x v="2"/>
    <x v="7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s v="failed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  <x v="52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s v="failed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  <x v="7"/>
  </r>
  <r>
    <n v="547"/>
    <s v="Secure Email and Document sharing"/>
    <s v="We are looking to build a secure email / document sharing system for companies needing to send sensitive information to clients."/>
    <n v="7500"/>
    <x v="117"/>
    <s v="failed"/>
    <x v="1"/>
    <s v="GBP"/>
    <n v="1455122564"/>
    <n v="1452530564"/>
    <b v="0"/>
    <n v="0"/>
    <b v="0"/>
    <s v="technology/web"/>
    <n v="0"/>
    <e v="#DIV/0!"/>
    <x v="2"/>
    <x v="7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x v="426"/>
    <s v="failed"/>
    <x v="1"/>
    <s v="GBP"/>
    <n v="1446154848"/>
    <n v="1443562848"/>
    <b v="0"/>
    <n v="1"/>
    <b v="0"/>
    <s v="technology/web"/>
    <n v="0.09"/>
    <n v="9"/>
    <x v="2"/>
    <x v="7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s v="failed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s v="failed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  <x v="5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s v="failed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  <x v="7"/>
  </r>
  <r>
    <n v="552"/>
    <s v="Spinnable Social Media"/>
    <s v="Axoral is a 3d interactive social media interface, with the potential to be so much more, but we need your help!"/>
    <n v="45000"/>
    <x v="117"/>
    <s v="failed"/>
    <x v="5"/>
    <s v="CAD"/>
    <n v="1452350896"/>
    <n v="1447166896"/>
    <b v="0"/>
    <n v="0"/>
    <b v="0"/>
    <s v="technology/web"/>
    <n v="0"/>
    <e v="#DIV/0!"/>
    <x v="2"/>
    <x v="7"/>
    <x v="552"/>
    <d v="2016-01-09T14:48:16"/>
    <x v="13"/>
  </r>
  <r>
    <n v="553"/>
    <s v="sellorshopusa.com"/>
    <s v="Groundbreaking New Classifieds Website Grows Into Largest Nationwide Coverage By Turning Users Into Entrepreneurs"/>
    <n v="25000"/>
    <x v="430"/>
    <s v="failed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  <x v="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s v="failed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s v="failed"/>
    <x v="1"/>
    <s v="GBP"/>
    <n v="1465720143"/>
    <n v="1463128143"/>
    <b v="0"/>
    <n v="0"/>
    <b v="0"/>
    <s v="technology/web"/>
    <n v="0"/>
    <e v="#DIV/0!"/>
    <x v="2"/>
    <x v="7"/>
    <x v="555"/>
    <d v="2016-06-12T08:29:03"/>
    <x v="1"/>
  </r>
  <r>
    <n v="556"/>
    <s v="Braille Academy"/>
    <s v="An educational platform for learning Unified English Braille Code"/>
    <n v="8000"/>
    <x v="148"/>
    <s v="failed"/>
    <x v="0"/>
    <s v="USD"/>
    <n v="1452112717"/>
    <n v="1449520717"/>
    <b v="0"/>
    <n v="1"/>
    <b v="0"/>
    <s v="technology/web"/>
    <n v="2.5"/>
    <n v="200"/>
    <x v="2"/>
    <x v="7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x v="432"/>
    <s v="failed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  <x v="12"/>
  </r>
  <r>
    <n v="558"/>
    <s v="Southwest Louisville Online A Local Social Network"/>
    <s v="A community website with news, classifieds, photo albums, business reviews and a calendar for the local community to share."/>
    <n v="750"/>
    <x v="117"/>
    <s v="failed"/>
    <x v="0"/>
    <s v="USD"/>
    <n v="1427227905"/>
    <n v="1424639505"/>
    <b v="0"/>
    <n v="0"/>
    <b v="0"/>
    <s v="technology/web"/>
    <n v="0"/>
    <e v="#DIV/0!"/>
    <x v="2"/>
    <x v="7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s v="failed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x v="433"/>
    <s v="failed"/>
    <x v="5"/>
    <s v="CAD"/>
    <n v="1418841045"/>
    <n v="1416249045"/>
    <b v="0"/>
    <n v="3"/>
    <b v="0"/>
    <s v="technology/web"/>
    <n v="1.2E-2"/>
    <n v="4"/>
    <x v="2"/>
    <x v="7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x v="434"/>
    <s v="failed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x v="117"/>
    <s v="failed"/>
    <x v="9"/>
    <s v="EUR"/>
    <n v="1482052815"/>
    <n v="1479460815"/>
    <b v="0"/>
    <n v="0"/>
    <b v="0"/>
    <s v="technology/web"/>
    <n v="0"/>
    <e v="#DIV/0!"/>
    <x v="2"/>
    <x v="7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s v="failed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x v="116"/>
    <s v="failed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x v="117"/>
    <s v="failed"/>
    <x v="1"/>
    <s v="GBP"/>
    <n v="1436554249"/>
    <n v="1433962249"/>
    <b v="0"/>
    <n v="0"/>
    <b v="0"/>
    <s v="technology/web"/>
    <n v="0"/>
    <e v="#DIV/0!"/>
    <x v="2"/>
    <x v="7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x v="116"/>
    <s v="failed"/>
    <x v="0"/>
    <s v="USD"/>
    <n v="1468513533"/>
    <n v="1465921533"/>
    <b v="0"/>
    <n v="1"/>
    <b v="0"/>
    <s v="technology/web"/>
    <n v="0.02"/>
    <n v="1"/>
    <x v="2"/>
    <x v="7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x v="117"/>
    <s v="failed"/>
    <x v="0"/>
    <s v="USD"/>
    <n v="1420143194"/>
    <n v="1417551194"/>
    <b v="0"/>
    <n v="0"/>
    <b v="0"/>
    <s v="technology/web"/>
    <n v="0"/>
    <e v="#DIV/0!"/>
    <x v="2"/>
    <x v="7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s v="failed"/>
    <x v="4"/>
    <s v="NZD"/>
    <n v="1452942000"/>
    <n v="1449785223"/>
    <b v="0"/>
    <n v="5"/>
    <b v="0"/>
    <s v="technology/web"/>
    <n v="1"/>
    <n v="49"/>
    <x v="2"/>
    <x v="7"/>
    <x v="568"/>
    <d v="2016-01-16T11:00:00"/>
    <x v="8"/>
  </r>
  <r>
    <n v="569"/>
    <s v="Mioti"/>
    <s v="Mioti is an indie game marketplace that doubles as a community for developers to join networks and discuss projects."/>
    <n v="2500"/>
    <x v="170"/>
    <s v="failed"/>
    <x v="5"/>
    <s v="CAD"/>
    <n v="1451679612"/>
    <n v="1449087612"/>
    <b v="0"/>
    <n v="1"/>
    <b v="0"/>
    <s v="technology/web"/>
    <n v="0.8"/>
    <n v="20"/>
    <x v="2"/>
    <x v="7"/>
    <x v="569"/>
    <d v="2016-01-01T20:20:12"/>
    <x v="1"/>
  </r>
  <r>
    <n v="570"/>
    <s v="Relaunching in May"/>
    <s v="Humans have AM/FM/Satellite radio, kids have radio Disney, pets have DogCatRadio."/>
    <n v="85000"/>
    <x v="436"/>
    <s v="failed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x v="437"/>
    <s v="failed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  <x v="21"/>
  </r>
  <r>
    <n v="572"/>
    <s v="FairwayJockey.com Custom Golf Equipment"/>
    <s v="FairwayJockey.com is a web platform to make high quality custom tour golf equipment available at a lower cost to the consumer."/>
    <n v="2500"/>
    <x v="117"/>
    <s v="failed"/>
    <x v="0"/>
    <s v="USD"/>
    <n v="1446660688"/>
    <n v="1444065088"/>
    <b v="0"/>
    <n v="0"/>
    <b v="0"/>
    <s v="technology/web"/>
    <n v="0"/>
    <e v="#DIV/0!"/>
    <x v="2"/>
    <x v="7"/>
    <x v="572"/>
    <d v="2015-11-04T18:11:28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s v="failed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  <x v="43"/>
  </r>
  <r>
    <n v="574"/>
    <s v="Unity, A Content Creators Toolkit"/>
    <s v="Grow your YouTube channel and increase your audience by allowing multi uploads, shares and interaction from a single simple interface."/>
    <n v="11180"/>
    <x v="439"/>
    <s v="failed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s v="failed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  <x v="1"/>
  </r>
  <r>
    <n v="576"/>
    <s v="Uthtopia"/>
    <s v="UthTopia Is a social media organization that believes in positive online usage, youth mentorship, and youth empowerment."/>
    <n v="80000"/>
    <x v="116"/>
    <s v="failed"/>
    <x v="0"/>
    <s v="USD"/>
    <n v="1427537952"/>
    <n v="1422357552"/>
    <b v="0"/>
    <n v="1"/>
    <b v="0"/>
    <s v="technology/web"/>
    <n v="1.25E-3"/>
    <n v="1"/>
    <x v="2"/>
    <x v="7"/>
    <x v="576"/>
    <d v="2015-03-28T10:19:12"/>
    <x v="13"/>
  </r>
  <r>
    <n v="577"/>
    <s v="everydayrelay"/>
    <s v="Emails are one of pervasively used mode of communication today. However, emails can be personal and sometimes discretion is needed."/>
    <n v="5000"/>
    <x v="115"/>
    <s v="failed"/>
    <x v="0"/>
    <s v="USD"/>
    <n v="1463753302"/>
    <n v="1458569302"/>
    <b v="0"/>
    <n v="1"/>
    <b v="0"/>
    <s v="technology/web"/>
    <n v="0.2"/>
    <n v="10"/>
    <x v="2"/>
    <x v="7"/>
    <x v="577"/>
    <d v="2016-05-20T14:08:22"/>
    <x v="13"/>
  </r>
  <r>
    <n v="578"/>
    <s v="weBuy Crowdsourced Shopping"/>
    <s v="weBuy trade built on technology and Crowd Sourced Power"/>
    <n v="125000"/>
    <x v="441"/>
    <s v="failed"/>
    <x v="1"/>
    <s v="GBP"/>
    <n v="1441633993"/>
    <n v="1439560393"/>
    <b v="0"/>
    <n v="7"/>
    <b v="0"/>
    <s v="technology/web"/>
    <n v="1.12E-2"/>
    <n v="2"/>
    <x v="2"/>
    <x v="7"/>
    <x v="578"/>
    <d v="2015-09-07T13:53:13"/>
    <x v="20"/>
  </r>
  <r>
    <n v="579"/>
    <s v="Course: Learn Cryptography"/>
    <s v="Learn classic and public key cryptography with a full proof-of-concept system in JavaScript."/>
    <n v="12000"/>
    <x v="442"/>
    <s v="failed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x v="116"/>
    <s v="failed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x v="117"/>
    <s v="failed"/>
    <x v="0"/>
    <s v="USD"/>
    <n v="1438474704"/>
    <n v="1435882704"/>
    <b v="0"/>
    <n v="0"/>
    <b v="0"/>
    <s v="technology/web"/>
    <n v="0"/>
    <e v="#DIV/0!"/>
    <x v="2"/>
    <x v="7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x v="117"/>
    <s v="failed"/>
    <x v="0"/>
    <s v="USD"/>
    <n v="1426442400"/>
    <n v="1424454319"/>
    <b v="0"/>
    <n v="0"/>
    <b v="0"/>
    <s v="technology/web"/>
    <n v="0"/>
    <e v="#DIV/0!"/>
    <x v="2"/>
    <x v="7"/>
    <x v="582"/>
    <d v="2015-03-15T18:00:00"/>
    <x v="20"/>
  </r>
  <r>
    <n v="583"/>
    <s v="HackersArchive.com"/>
    <s v="HackersArchive.com will help rid the web of viruses and scams found everywhere else you look!"/>
    <n v="9000"/>
    <x v="116"/>
    <s v="failed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  <x v="1"/>
  </r>
  <r>
    <n v="584"/>
    <s v="scriptCall - The Personal Presentation Platform"/>
    <s v="Script Call takes your presentation from the wall to your audience; from your device to theirs."/>
    <n v="1000"/>
    <x v="115"/>
    <s v="failed"/>
    <x v="0"/>
    <s v="USD"/>
    <n v="1426522316"/>
    <n v="1423933916"/>
    <b v="0"/>
    <n v="2"/>
    <b v="0"/>
    <s v="technology/web"/>
    <n v="1"/>
    <n v="5"/>
    <x v="2"/>
    <x v="7"/>
    <x v="584"/>
    <d v="2015-03-16T16:11:56"/>
    <x v="1"/>
  </r>
  <r>
    <n v="585"/>
    <s v="Link Card"/>
    <s v="SAVE UP TO 40% WHEN YOU SPEND!_x000a__x000a_PRE-ORDER YOUR LINK CARD TODAY"/>
    <n v="9000"/>
    <x v="117"/>
    <s v="failed"/>
    <x v="1"/>
    <s v="GBP"/>
    <n v="1448928000"/>
    <n v="1444123377"/>
    <b v="0"/>
    <n v="0"/>
    <b v="0"/>
    <s v="technology/web"/>
    <n v="0"/>
    <e v="#DIV/0!"/>
    <x v="2"/>
    <x v="7"/>
    <x v="585"/>
    <d v="2015-12-01T00:00:00"/>
    <x v="58"/>
  </r>
  <r>
    <n v="586"/>
    <s v="Employ College 2K"/>
    <s v="Employ College is a movement for companies to hire college graduates from their respected institutions."/>
    <n v="10000"/>
    <x v="443"/>
    <s v="failed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x v="444"/>
    <s v="failed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x v="356"/>
    <s v="failed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  <x v="22"/>
  </r>
  <r>
    <n v="589"/>
    <s v="Get Neighborly"/>
    <s v="Services closer than you think..."/>
    <n v="7500"/>
    <x v="116"/>
    <s v="failed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  <x v="1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s v="failed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  <x v="1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s v="failed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  <x v="1"/>
  </r>
  <r>
    <n v="592"/>
    <s v="Go Start A Biz"/>
    <s v="Together, we can build a FREE, business start-up system that will help aspiring entrepreneurs change their economic circumstances."/>
    <n v="7500"/>
    <x v="156"/>
    <s v="failed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s v="failed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  <x v="1"/>
  </r>
  <r>
    <n v="594"/>
    <s v="Unleashed Fitness"/>
    <s v="Creating a fitness site that will change the fitness game forever!"/>
    <n v="25000"/>
    <x v="375"/>
    <s v="failed"/>
    <x v="0"/>
    <s v="USD"/>
    <n v="1460832206"/>
    <n v="1458240206"/>
    <b v="0"/>
    <n v="2"/>
    <b v="0"/>
    <s v="technology/web"/>
    <n v="0.104"/>
    <n v="13"/>
    <x v="2"/>
    <x v="7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x v="446"/>
    <s v="failed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  <x v="7"/>
  </r>
  <r>
    <n v="596"/>
    <s v="DigitaliBook free library"/>
    <s v="We present digitaibook,com site which can become a free electronic library with your help,"/>
    <n v="20000"/>
    <x v="360"/>
    <s v="failed"/>
    <x v="0"/>
    <s v="USD"/>
    <n v="1478122292"/>
    <n v="1475530292"/>
    <b v="0"/>
    <n v="2"/>
    <b v="0"/>
    <s v="technology/web"/>
    <n v="0.03"/>
    <n v="3"/>
    <x v="2"/>
    <x v="7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x v="170"/>
    <s v="failed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  <x v="8"/>
  </r>
  <r>
    <n v="598"/>
    <s v="Goals not creeds"/>
    <s v="This is a project to create a crowd-funding site for Urantia Book readers worldwide."/>
    <n v="2500"/>
    <x v="447"/>
    <s v="failed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x v="395"/>
    <s v="failed"/>
    <x v="0"/>
    <s v="USD"/>
    <n v="1425827760"/>
    <n v="1423769402"/>
    <b v="0"/>
    <n v="2"/>
    <b v="0"/>
    <s v="technology/web"/>
    <n v="6.2E-2"/>
    <n v="15.5"/>
    <x v="2"/>
    <x v="7"/>
    <x v="599"/>
    <d v="2015-03-08T15:16:00"/>
    <x v="20"/>
  </r>
  <r>
    <n v="600"/>
    <s v="Anaheim California here we come but we need your help."/>
    <s v="Science Technology Engineering and Math + youth = a brighter tomorrow."/>
    <n v="5000"/>
    <x v="173"/>
    <s v="canceled"/>
    <x v="0"/>
    <s v="USD"/>
    <n v="1431198562"/>
    <n v="1426014562"/>
    <b v="0"/>
    <n v="1"/>
    <b v="0"/>
    <s v="technology/web"/>
    <n v="2"/>
    <n v="100"/>
    <x v="2"/>
    <x v="7"/>
    <x v="600"/>
    <d v="2015-05-09T19:09:22"/>
    <x v="13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s v="canceled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s v="canceled"/>
    <x v="0"/>
    <s v="USD"/>
    <n v="1434654215"/>
    <n v="1432062215"/>
    <b v="0"/>
    <n v="0"/>
    <b v="0"/>
    <s v="technology/web"/>
    <n v="0"/>
    <e v="#DIV/0!"/>
    <x v="2"/>
    <x v="7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x v="448"/>
    <s v="canceled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x v="117"/>
    <s v="canceled"/>
    <x v="0"/>
    <s v="USD"/>
    <n v="1409187056"/>
    <n v="1406595056"/>
    <b v="0"/>
    <n v="0"/>
    <b v="0"/>
    <s v="technology/web"/>
    <n v="0"/>
    <e v="#DIV/0!"/>
    <x v="2"/>
    <x v="7"/>
    <x v="604"/>
    <d v="2014-08-28T00:50:56"/>
    <x v="1"/>
  </r>
  <r>
    <n v="605"/>
    <s v="Teach Your Parents iPad (Canceled)"/>
    <s v="An iPad support care package for your parents / seniors."/>
    <n v="5000"/>
    <x v="449"/>
    <s v="canceled"/>
    <x v="0"/>
    <s v="USD"/>
    <n v="1440318908"/>
    <n v="1436430908"/>
    <b v="0"/>
    <n v="8"/>
    <b v="0"/>
    <s v="technology/web"/>
    <n v="2.62"/>
    <n v="16.375"/>
    <x v="2"/>
    <x v="7"/>
    <x v="605"/>
    <d v="2015-08-23T08:35:08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s v="canceled"/>
    <x v="9"/>
    <s v="EUR"/>
    <n v="1432479600"/>
    <n v="1428507409"/>
    <b v="0"/>
    <n v="1"/>
    <b v="0"/>
    <s v="technology/web"/>
    <n v="0.2"/>
    <n v="10"/>
    <x v="2"/>
    <x v="7"/>
    <x v="606"/>
    <d v="2015-05-24T15:00:00"/>
    <x v="11"/>
  </r>
  <r>
    <n v="607"/>
    <s v="An Online Music Venue Awaits (Canceled)"/>
    <s v="Gritty, upfront reality going the distance hard with a proven track record of insatiable artist. Broadcasted live on the Web."/>
    <n v="250"/>
    <x v="117"/>
    <s v="canceled"/>
    <x v="0"/>
    <s v="USD"/>
    <n v="1448225336"/>
    <n v="1445629736"/>
    <b v="0"/>
    <n v="0"/>
    <b v="0"/>
    <s v="technology/web"/>
    <n v="0"/>
    <e v="#DIV/0!"/>
    <x v="2"/>
    <x v="7"/>
    <x v="607"/>
    <d v="2015-11-22T20:48:56"/>
    <x v="12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s v="canceled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x v="139"/>
    <s v="canceled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  <x v="12"/>
  </r>
  <r>
    <n v="610"/>
    <s v="UniteChrist (Canceled)"/>
    <s v="We are creating a Christian social network to empower, educate, and connect Christians all over the world."/>
    <n v="13803"/>
    <x v="117"/>
    <s v="canceled"/>
    <x v="0"/>
    <s v="USD"/>
    <n v="1429732586"/>
    <n v="1427140586"/>
    <b v="0"/>
    <n v="0"/>
    <b v="0"/>
    <s v="technology/web"/>
    <n v="0"/>
    <e v="#DIV/0!"/>
    <x v="2"/>
    <x v="7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x v="117"/>
    <s v="canceled"/>
    <x v="6"/>
    <s v="EUR"/>
    <n v="1453210037"/>
    <n v="1448026037"/>
    <b v="0"/>
    <n v="0"/>
    <b v="0"/>
    <s v="technology/web"/>
    <n v="0"/>
    <e v="#DIV/0!"/>
    <x v="2"/>
    <x v="7"/>
    <x v="611"/>
    <d v="2016-01-19T13:27:17"/>
    <x v="13"/>
  </r>
  <r>
    <n v="612"/>
    <s v="Web Streaming 2.0 (Canceled)"/>
    <s v="A Fast and Reliable new Web platform to stream videos from Internet"/>
    <n v="10000"/>
    <x v="117"/>
    <s v="canceled"/>
    <x v="13"/>
    <s v="EUR"/>
    <n v="1472777146"/>
    <n v="1470185146"/>
    <b v="0"/>
    <n v="0"/>
    <b v="0"/>
    <s v="technology/web"/>
    <n v="0"/>
    <e v="#DIV/0!"/>
    <x v="2"/>
    <x v="7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s v="canceled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  <x v="12"/>
  </r>
  <r>
    <n v="614"/>
    <s v="Lets Reinvent Our Election Process (Canceled)"/>
    <s v="Something is wrong when your choices are between a &quot;giant douche and a turd sandwich.&quot;  So, lets make it better."/>
    <n v="10000"/>
    <x v="117"/>
    <s v="canceled"/>
    <x v="0"/>
    <s v="USD"/>
    <n v="1466731740"/>
    <n v="1464139740"/>
    <b v="0"/>
    <n v="0"/>
    <b v="0"/>
    <s v="technology/web"/>
    <n v="0"/>
    <e v="#DIV/0!"/>
    <x v="2"/>
    <x v="7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x v="117"/>
    <s v="canceled"/>
    <x v="4"/>
    <s v="NZD"/>
    <n v="1443149759"/>
    <n v="1440557759"/>
    <b v="0"/>
    <n v="0"/>
    <b v="0"/>
    <s v="technology/web"/>
    <n v="0"/>
    <e v="#DIV/0!"/>
    <x v="2"/>
    <x v="7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x v="117"/>
    <s v="canceled"/>
    <x v="6"/>
    <s v="EUR"/>
    <n v="1488013307"/>
    <n v="1485421307"/>
    <b v="0"/>
    <n v="0"/>
    <b v="0"/>
    <s v="technology/web"/>
    <n v="0"/>
    <e v="#DIV/0!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s v="canceled"/>
    <x v="1"/>
    <s v="GBP"/>
    <n v="1431072843"/>
    <n v="1427184843"/>
    <b v="0"/>
    <n v="3"/>
    <b v="0"/>
    <s v="technology/web"/>
    <n v="3"/>
    <n v="20"/>
    <x v="2"/>
    <x v="7"/>
    <x v="617"/>
    <d v="2015-05-08T08:14:03"/>
    <x v="7"/>
  </r>
  <r>
    <n v="618"/>
    <s v="Y2Y Tutors (Canceled)"/>
    <s v="With the cost of education seemingly always on the rise, Y2Y aims to ensure that no student will be left behind through peer tutoring."/>
    <n v="400"/>
    <x v="117"/>
    <s v="canceled"/>
    <x v="0"/>
    <s v="USD"/>
    <n v="1449689203"/>
    <n v="1447097203"/>
    <b v="0"/>
    <n v="0"/>
    <b v="0"/>
    <s v="technology/web"/>
    <n v="0"/>
    <e v="#DIV/0!"/>
    <x v="2"/>
    <x v="7"/>
    <x v="618"/>
    <d v="2015-12-09T19:26:43"/>
    <x v="1"/>
  </r>
  <r>
    <n v="619"/>
    <s v="Big Data (Canceled)"/>
    <s v="Big Data Sets for researchers interested in improving the quality of life."/>
    <n v="2500000"/>
    <x v="116"/>
    <s v="canceled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  <x v="22"/>
  </r>
  <r>
    <n v="620"/>
    <s v="iShopGreen.ca - the green product marketplace (Canceled)"/>
    <s v="iShopGreen.ca is an online marketplace that connects consumers and suppliers with green products &amp; services"/>
    <n v="30000"/>
    <x v="452"/>
    <s v="canceled"/>
    <x v="5"/>
    <s v="CAD"/>
    <n v="1408986738"/>
    <n v="1405098738"/>
    <b v="0"/>
    <n v="1"/>
    <b v="0"/>
    <s v="technology/web"/>
    <n v="1"/>
    <n v="300"/>
    <x v="2"/>
    <x v="7"/>
    <x v="620"/>
    <d v="2014-08-25T17:12:18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s v="canceled"/>
    <x v="0"/>
    <s v="USD"/>
    <n v="1467934937"/>
    <n v="1465342937"/>
    <b v="0"/>
    <n v="3"/>
    <b v="0"/>
    <s v="technology/web"/>
    <n v="1.044"/>
    <n v="87"/>
    <x v="2"/>
    <x v="7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s v="canceled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  <x v="21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s v="canceled"/>
    <x v="2"/>
    <s v="AUD"/>
    <n v="1432771997"/>
    <n v="1430179997"/>
    <b v="0"/>
    <n v="0"/>
    <b v="0"/>
    <s v="technology/web"/>
    <n v="0"/>
    <e v="#DIV/0!"/>
    <x v="2"/>
    <x v="7"/>
    <x v="623"/>
    <d v="2015-05-28T00:13:17"/>
    <x v="1"/>
  </r>
  <r>
    <n v="624"/>
    <s v="NeedSomeLoven.com (Canceled)"/>
    <s v="I am designing a fun, high tech dating website, with over 25 cool features. It is innovate as well as user friendly."/>
    <n v="5000"/>
    <x v="117"/>
    <s v="canceled"/>
    <x v="0"/>
    <s v="USD"/>
    <n v="1431647041"/>
    <n v="1429055041"/>
    <b v="0"/>
    <n v="0"/>
    <b v="0"/>
    <s v="technology/web"/>
    <n v="0"/>
    <e v="#DIV/0!"/>
    <x v="2"/>
    <x v="7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x v="117"/>
    <s v="canceled"/>
    <x v="5"/>
    <s v="CAD"/>
    <n v="1490560177"/>
    <n v="1487971777"/>
    <b v="0"/>
    <n v="0"/>
    <b v="0"/>
    <s v="technology/web"/>
    <n v="0"/>
    <e v="#DIV/0!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s v="canceled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s v="canceled"/>
    <x v="11"/>
    <s v="SEK"/>
    <n v="1457996400"/>
    <n v="1452842511"/>
    <b v="0"/>
    <n v="1"/>
    <b v="0"/>
    <s v="technology/web"/>
    <n v="0.02"/>
    <n v="90"/>
    <x v="2"/>
    <x v="7"/>
    <x v="627"/>
    <d v="2016-03-14T23:00:00"/>
    <x v="13"/>
  </r>
  <r>
    <n v="628"/>
    <s v="Website for Firearms Education &amp; Sale of Accessories"/>
    <s v="Funding of website design &amp; materials for education about firearms, firearm safety &amp; firearm related apparel"/>
    <n v="5000"/>
    <x v="117"/>
    <s v="canceled"/>
    <x v="0"/>
    <s v="USD"/>
    <n v="1405269457"/>
    <n v="1402677457"/>
    <b v="0"/>
    <n v="0"/>
    <b v="0"/>
    <s v="technology/web"/>
    <n v="0"/>
    <e v="#DIV/0!"/>
    <x v="2"/>
    <x v="7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s v="canceled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x v="115"/>
    <s v="canceled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  <x v="1"/>
  </r>
  <r>
    <n v="631"/>
    <s v="Brevity: A Powerful Online Publishing Software! (Canceled)"/>
    <s v="A Powerful Multimedia-Rich Software that aims at making online publishing very simple."/>
    <n v="50000"/>
    <x v="458"/>
    <s v="canceled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  <x v="32"/>
  </r>
  <r>
    <n v="632"/>
    <s v="UniWherse.com - Bring students future (Canceled)"/>
    <s v="Our goal is to create a system, students can find universities that best match their interests."/>
    <n v="20000"/>
    <x v="117"/>
    <s v="canceled"/>
    <x v="9"/>
    <s v="EUR"/>
    <n v="1448470165"/>
    <n v="1445874565"/>
    <b v="0"/>
    <n v="0"/>
    <b v="0"/>
    <s v="technology/web"/>
    <n v="0"/>
    <e v="#DIV/0!"/>
    <x v="2"/>
    <x v="7"/>
    <x v="632"/>
    <d v="2015-11-25T16:49:25"/>
    <x v="12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s v="canceled"/>
    <x v="0"/>
    <s v="USD"/>
    <n v="1466204400"/>
    <n v="1463469062"/>
    <b v="0"/>
    <n v="25"/>
    <b v="0"/>
    <s v="technology/web"/>
    <n v="12.45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n v="5000"/>
    <x v="116"/>
    <s v="canceled"/>
    <x v="0"/>
    <s v="USD"/>
    <n v="1424989029"/>
    <n v="1422397029"/>
    <b v="0"/>
    <n v="1"/>
    <b v="0"/>
    <s v="technology/web"/>
    <n v="0.02"/>
    <n v="1"/>
    <x v="2"/>
    <x v="7"/>
    <x v="634"/>
    <d v="2015-02-26T22:17:09"/>
    <x v="1"/>
  </r>
  <r>
    <n v="635"/>
    <s v="Pleero, A Technology Team Building Website (Canceled)"/>
    <s v="Network used for building technology development teams."/>
    <n v="25000"/>
    <x v="369"/>
    <s v="canceled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  <x v="1"/>
  </r>
  <r>
    <n v="636"/>
    <s v="Keto Advice (Canceled)"/>
    <s v="With no central location for keto knowledge, keto advice will be a community run knowledge base."/>
    <n v="2000"/>
    <x v="460"/>
    <s v="canceled"/>
    <x v="1"/>
    <s v="GBP"/>
    <n v="1433587620"/>
    <n v="1430996150"/>
    <b v="0"/>
    <n v="1"/>
    <b v="0"/>
    <s v="technology/web"/>
    <n v="0.2"/>
    <n v="4"/>
    <x v="2"/>
    <x v="7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s v="canceled"/>
    <x v="1"/>
    <s v="GBP"/>
    <n v="1488063840"/>
    <n v="1485558318"/>
    <b v="0"/>
    <n v="0"/>
    <b v="0"/>
    <s v="technology/web"/>
    <n v="0"/>
    <e v="#DIV/0!"/>
    <x v="2"/>
    <x v="7"/>
    <x v="637"/>
    <d v="2017-02-25T23:04:00"/>
    <x v="32"/>
  </r>
  <r>
    <n v="638"/>
    <s v="W (Canceled)"/>
    <s v="O0"/>
    <n v="200000"/>
    <x v="461"/>
    <s v="canceled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  <x v="13"/>
  </r>
  <r>
    <n v="639"/>
    <s v="Kids Educational Social Media Site (Canceled)"/>
    <s v="Development of a Safe and Educational Social Media site for kids."/>
    <n v="1000000"/>
    <x v="116"/>
    <s v="canceled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s v="successful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s v="successful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s v="successful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  <x v="49"/>
  </r>
  <r>
    <n v="643"/>
    <s v="Phone Silks - The best way to carry your smart phone!"/>
    <s v="Stylish new phone carrier allows instant access to your smart phone while freeing up your hands."/>
    <n v="25000"/>
    <x v="465"/>
    <s v="successful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  <x v="56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s v="successful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  <x v="42"/>
  </r>
  <r>
    <n v="645"/>
    <s v="Carbon Fiber Collar Stays"/>
    <s v="Ever wanted to own something made out of carbon fiber? Now you can!"/>
    <n v="2000"/>
    <x v="467"/>
    <s v="successful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s v="successful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s v="successful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  <x v="1"/>
  </r>
  <r>
    <n v="648"/>
    <s v="Audio Jacket"/>
    <s v="Get ready for the next product that you canâ€™t live without"/>
    <n v="35000"/>
    <x v="470"/>
    <s v="successful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x v="471"/>
    <s v="successful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  <x v="24"/>
  </r>
  <r>
    <n v="650"/>
    <s v="Jake Lazarow's Eagle Project"/>
    <s v="This project is designed to obtain flash drive bracelets with a child's information on it for parents to wear in case of emergencies"/>
    <n v="1500"/>
    <x v="472"/>
    <s v="successful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  <x v="22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s v="successful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x v="474"/>
    <s v="successful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  <x v="1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s v="successful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s v="successful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  <x v="1"/>
  </r>
  <r>
    <n v="655"/>
    <s v="Spark: The Watch That Keeps You Awake"/>
    <s v="Meet Spark: The friendly companion that helps you stay awake during the day. Re-released with new features!"/>
    <n v="8000"/>
    <x v="477"/>
    <s v="successful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s v="successful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s v="successful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s v="successful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  <x v="16"/>
  </r>
  <r>
    <n v="659"/>
    <s v="Lulu Watch Designs - Apple Watch"/>
    <s v="Sync up your lifestyle"/>
    <n v="3000"/>
    <x v="481"/>
    <s v="successful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s v="failed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  <x v="12"/>
  </r>
  <r>
    <n v="661"/>
    <s v="AirString"/>
    <s v="AirString keeps your AirPods from getting lost by keeping the pair together with a  durable and premium quality string."/>
    <n v="10000"/>
    <x v="483"/>
    <s v="failed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x v="484"/>
    <s v="failed"/>
    <x v="0"/>
    <s v="USD"/>
    <n v="1421404247"/>
    <n v="1418812247"/>
    <b v="0"/>
    <n v="4"/>
    <b v="0"/>
    <s v="technology/wearables"/>
    <n v="0.4"/>
    <n v="39"/>
    <x v="2"/>
    <x v="8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x v="485"/>
    <s v="failed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  <x v="1"/>
  </r>
  <r>
    <n v="664"/>
    <s v="Oregon Babyâ„¢ Diapers"/>
    <s v="Save Oregon Babyâ„¢ Diapers, a handmade business, run by awesome moms in Southern Oregon, from permanently closing!"/>
    <n v="12000"/>
    <x v="486"/>
    <s v="failed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s v="failed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  <x v="13"/>
  </r>
  <r>
    <n v="666"/>
    <s v="Ducky Diapers"/>
    <s v="Have you ever dreamed of having a pet duckling, but concerned about all the pooping, here is a a solution to help solve that issue."/>
    <n v="200000"/>
    <x v="138"/>
    <s v="failed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x v="488"/>
    <s v="failed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s v="failed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  <x v="7"/>
  </r>
  <r>
    <n v="669"/>
    <s v="Christian DiLusso Watches"/>
    <s v="Beautiful automatic watches, made for every moment._x000a_Sports, business, casual.....it fits every moment of your life."/>
    <n v="200000"/>
    <x v="489"/>
    <s v="failed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s v="failed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  <x v="39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s v="failed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  <x v="39"/>
  </r>
  <r>
    <n v="672"/>
    <s v="youWare  |  A digital ID for the real world"/>
    <s v="Fashion accessories used to instantly link with people you meet and exchange contact info, money, documents, media and so much more."/>
    <n v="50000"/>
    <x v="492"/>
    <s v="failed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  <x v="12"/>
  </r>
  <r>
    <n v="673"/>
    <s v="HORIZON: LIFE ENHANCED GLASSWARE"/>
    <s v="Will assist the deaf to have better communication and safety through the use of LCD glassware with audio &amp; sensory components."/>
    <n v="100000"/>
    <x v="82"/>
    <s v="failed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  <x v="7"/>
  </r>
  <r>
    <n v="674"/>
    <s v="Something To Wear For Hearing Sounds By Feeling Vibrations"/>
    <s v="Listen to sounds by feeling an array of vibrational patterns against your body."/>
    <n v="50000"/>
    <x v="493"/>
    <s v="failed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s v="failed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s v="failed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s v="failed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s v="failed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x v="498"/>
    <s v="failed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s v="failed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x v="116"/>
    <s v="failed"/>
    <x v="0"/>
    <s v="USD"/>
    <n v="1477509604"/>
    <n v="1474917604"/>
    <b v="0"/>
    <n v="1"/>
    <b v="0"/>
    <s v="technology/wearables"/>
    <n v="0.04"/>
    <n v="1"/>
    <x v="2"/>
    <x v="8"/>
    <x v="681"/>
    <d v="2016-10-26T19:20:04"/>
    <x v="1"/>
  </r>
  <r>
    <n v="682"/>
    <s v="Deception Belt"/>
    <s v="The Deception Belt is an innovative belt with app capability, designed to assist any user gain control over their appetite."/>
    <n v="50000"/>
    <x v="500"/>
    <s v="failed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s v="failed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  <x v="4"/>
  </r>
  <r>
    <n v="684"/>
    <s v="Arcus Motion Analyzer | The Versatile Smart Ring"/>
    <s v="Arcus gives your fingers super powers."/>
    <n v="320000"/>
    <x v="502"/>
    <s v="failed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  <x v="49"/>
  </r>
  <r>
    <n v="685"/>
    <s v="Nomadica All purpose backpack with battery"/>
    <s v="PowerPack is an efficient and affordable backpack with a lithium-ion charger for all electronic devices offering charges on the go!"/>
    <n v="2000"/>
    <x v="503"/>
    <s v="failed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  <x v="7"/>
  </r>
  <r>
    <n v="686"/>
    <s v="Vivi di Cuore - Heart Rate Watch"/>
    <s v="La tua giornata sportiva monitorata nel tuo polso??!!!_x000a_Rendiamolo possibile... VIVI DI CUORE --- All MADE in ITALY"/>
    <n v="500000"/>
    <x v="117"/>
    <s v="failed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x v="504"/>
    <s v="failed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  <x v="13"/>
  </r>
  <r>
    <n v="688"/>
    <s v="The Most Advanced Dress Shirt- EVER!!"/>
    <s v="Removable collars and cuffs along with hidden underarm designs that prevent embarrassing and stubborn stains. What does YOUR shirt do?"/>
    <n v="20000"/>
    <x v="505"/>
    <s v="failed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s v="failed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  <x v="8"/>
  </r>
  <r>
    <n v="690"/>
    <s v="BLOXSHIELD"/>
    <s v="A radiation shield for your fitness tracker, smartwatch or other wearable smart device"/>
    <n v="20000"/>
    <x v="507"/>
    <s v="failed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  <x v="42"/>
  </r>
  <r>
    <n v="691"/>
    <s v="ShapeCase - Colorful Apple Watch Bumpers"/>
    <s v="Personalizing your Apple Watch has never been easier. Ten different colors to match any lifestyle. Time is precious, protect it."/>
    <n v="50000"/>
    <x v="92"/>
    <s v="failed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  <x v="38"/>
  </r>
  <r>
    <n v="692"/>
    <s v="Signum Indicators by Brighter Indication"/>
    <s v="A revolutionary, cycling safety device is born! Signum indicators close the communication gap between cyclists and other road users."/>
    <n v="20000"/>
    <x v="508"/>
    <s v="failed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x v="509"/>
    <s v="failed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x v="510"/>
    <s v="failed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s v="failed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  <x v="1"/>
  </r>
  <r>
    <n v="696"/>
    <s v="trustee"/>
    <s v="Show your fidelity by wearing the Trustee rings! Show where you are (at)!"/>
    <n v="175000"/>
    <x v="116"/>
    <s v="failed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s v="failed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  <x v="1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s v="failed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  <x v="39"/>
  </r>
  <r>
    <n v="699"/>
    <s v="TapTap, a touch communication wristband"/>
    <s v="TapTap is a technology to transfer touch between two people. It can also be an activity tracker, a game controller or smart alarm."/>
    <n v="130000"/>
    <x v="513"/>
    <s v="failed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  <x v="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s v="failed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s v="failed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s v="failed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  <x v="1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s v="failed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  <x v="58"/>
  </r>
  <r>
    <n v="704"/>
    <s v="ZNITCH- The Evolution in Helmet Safety"/>
    <s v="Turn you helmet into the safest helmet and don't worry about a thing,you will always have the right fit!!"/>
    <n v="55000"/>
    <x v="517"/>
    <s v="failed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  <x v="13"/>
  </r>
  <r>
    <n v="705"/>
    <s v="SomnoScope"/>
    <s v="The closest thing ever to the Holy Grail of wearables technology"/>
    <n v="100000"/>
    <x v="518"/>
    <s v="failed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x v="117"/>
    <s v="failed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  <x v="1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s v="failed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s v="failed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  <x v="13"/>
  </r>
  <r>
    <n v="709"/>
    <s v="lumiglove"/>
    <s v="A &quot;handheld&quot; light, which eases the way you illuminate objects and/or paths."/>
    <n v="15000"/>
    <x v="377"/>
    <s v="failed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  <x v="1"/>
  </r>
  <r>
    <n v="710"/>
    <s v="Hate York Shirt 2.0"/>
    <s v="Shirts, so technologically advanced, they connect mentally to their audience upon sight."/>
    <n v="1200"/>
    <x v="117"/>
    <s v="failed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  <x v="39"/>
  </r>
  <r>
    <n v="711"/>
    <s v="Anti Snore Wearable"/>
    <s v="Our wearable and app automates the poke you normally get from your bedpartner to make you stop snoring and making you turn to the side."/>
    <n v="100000"/>
    <x v="521"/>
    <s v="failed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  <x v="5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s v="failed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s v="failed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  <x v="1"/>
  </r>
  <r>
    <n v="714"/>
    <s v="Prep Packs Survival Belt"/>
    <s v="The Prep Packs Survival Belt allows you to carry all of the essentials for outdoor survival inside your belt buckle"/>
    <n v="15000"/>
    <x v="524"/>
    <s v="failed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  <x v="13"/>
  </r>
  <r>
    <n v="715"/>
    <s v="Mouse^3"/>
    <s v="Mouse^3 is the next generation of input devices. With cursor control and customized gesture recognition, its applications are endless!"/>
    <n v="27500"/>
    <x v="525"/>
    <s v="failed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  <x v="52"/>
  </r>
  <r>
    <n v="716"/>
    <s v="Pathfinder - Wearable Navigation for the Blind"/>
    <s v="Translate sight into touch with a wrist-mounted wearable. A revolution for visually impaired people everywhere."/>
    <n v="7000"/>
    <x v="526"/>
    <s v="failed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  <x v="39"/>
  </r>
  <r>
    <n v="717"/>
    <s v="cool air belt"/>
    <s v="Cool air flowing under clothing keeps you cool."/>
    <n v="100000"/>
    <x v="527"/>
    <s v="failed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x v="456"/>
    <s v="failed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s v="failed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  <x v="35"/>
  </r>
  <r>
    <n v="720"/>
    <s v="Without Utterance: Tales from the Other Side of Language"/>
    <s v="Without Utterance, a crushingly intimate literary memoir told from the inside of losing language, self, and world."/>
    <n v="1900"/>
    <x v="529"/>
    <s v="successful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  <x v="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s v="successful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  <x v="7"/>
  </r>
  <r>
    <n v="722"/>
    <s v="The BANGGAI Rescue Project"/>
    <s v="BANGGAI RESCUE is a beautiful, must-read book and a project setting out to answer some critical questions about the species' future."/>
    <n v="25000"/>
    <x v="531"/>
    <s v="successful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  <x v="1"/>
  </r>
  <r>
    <n v="723"/>
    <s v="The 2015 Pro Football Beast Book"/>
    <s v="The Definitive (and Slightly Ridiculous) Guide to Enjoying the 2015 Pro Football Season"/>
    <n v="5000"/>
    <x v="532"/>
    <s v="successful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  <x v="12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s v="successful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x v="534"/>
    <s v="successful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x v="535"/>
    <s v="successful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s v="successful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  <x v="18"/>
  </r>
  <r>
    <n v="728"/>
    <s v="The Age of the Platform: My Fourth Book"/>
    <s v="A big idea non-fiction book by an impatient three-time author and insomniac willing to bet on himself."/>
    <n v="7500"/>
    <x v="537"/>
    <s v="successful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  <x v="7"/>
  </r>
  <r>
    <n v="729"/>
    <s v="The Malformation of Health Care"/>
    <s v="A true David vs.Goliath story about a young adult battling the U.S. health care system to survive and become an advocate for change."/>
    <n v="4000"/>
    <x v="538"/>
    <s v="successful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  <x v="13"/>
  </r>
  <r>
    <n v="730"/>
    <s v="Encyclopedia of Surfing"/>
    <s v="A Massive but Cheerful Online Digital Archive of Surfing"/>
    <n v="20000"/>
    <x v="539"/>
    <s v="successful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x v="540"/>
    <s v="successful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  <x v="45"/>
  </r>
  <r>
    <n v="732"/>
    <s v="Chess puzzles in your pocket: a new eBook"/>
    <s v="A great collection of puzzles to take and enjoy anywhere in the world - have fun, challenge yourself, and become a better chess player!"/>
    <n v="40"/>
    <x v="541"/>
    <s v="successful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s v="successful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  <x v="1"/>
  </r>
  <r>
    <n v="734"/>
    <s v="Sideswiped"/>
    <s v="Sideswiped is my story of growing in and trusting God through the mess and mysteries of life."/>
    <n v="8500"/>
    <x v="543"/>
    <s v="successful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s v="successful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  <x v="12"/>
  </r>
  <r>
    <n v="736"/>
    <s v="What Happens in Vegas Stays on YouTube"/>
    <s v="I'm writing a new book! Topic: Privacy is Dead. What does a world without privacy mean for humanity? Our reputations? Our kids?"/>
    <n v="3600"/>
    <x v="545"/>
    <s v="successful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  <x v="21"/>
  </r>
  <r>
    <n v="737"/>
    <s v="Eat Mendocino: Writing the Book"/>
    <s v="For one year, two women exclusively ate food produced within Mendocino County, CA. Now, they will write a book about their adventures."/>
    <n v="5000"/>
    <x v="546"/>
    <s v="successful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  <x v="17"/>
  </r>
  <r>
    <n v="738"/>
    <s v="Under the Sour Sun: Hunger through the Eyes of a Child"/>
    <s v="The true story of a child's struggle with hunger, poverty, and war in El Salvador."/>
    <n v="1500"/>
    <x v="547"/>
    <s v="successful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s v="successful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s v="successful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  <x v="35"/>
  </r>
  <r>
    <n v="741"/>
    <s v="reVILNA: the vilna ghetto project"/>
    <s v="A revolutionary digital mapping project of the Vilna Ghetto"/>
    <n v="13000"/>
    <x v="550"/>
    <s v="successful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s v="successful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s v="successful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  <x v="9"/>
  </r>
  <r>
    <n v="744"/>
    <s v="A Revolutionary Leadership Resource Book"/>
    <s v="Join others to help create a world that is possible -- in your workplace, community and society!"/>
    <n v="5000"/>
    <x v="553"/>
    <s v="successful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s v="successful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  <x v="1"/>
  </r>
  <r>
    <n v="746"/>
    <s v="Attention: People With Body Parts"/>
    <s v="This is a book of letters. Letters to our body parts."/>
    <n v="2987"/>
    <x v="555"/>
    <s v="successful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  <x v="10"/>
  </r>
  <r>
    <n v="747"/>
    <s v="Trash is Treasure"/>
    <s v="My creations are born in different cultural environment around the globe with Â« what is already there Â» and act as a social impulse"/>
    <n v="7000"/>
    <x v="556"/>
    <s v="successful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  <x v="12"/>
  </r>
  <r>
    <n v="748"/>
    <s v="Meditations for the Childbearing Year - a Book"/>
    <s v="Peace on Earth begins with birth. Educating pregnant women to create a more peaceful world is what this book is all about."/>
    <n v="2000"/>
    <x v="557"/>
    <s v="successful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  <x v="1"/>
  </r>
  <r>
    <n v="749"/>
    <s v="chartwellwest.com"/>
    <s v="A place for rational, fact and data based non-partisan political and societal commentary on things that matter to Americans."/>
    <n v="10000"/>
    <x v="558"/>
    <s v="successful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s v="successful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x v="560"/>
    <s v="successful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s v="successful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  <x v="24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s v="successful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s v="successful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x v="564"/>
    <s v="successful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  <x v="12"/>
  </r>
  <r>
    <n v="756"/>
    <s v="Shemdegi Sadguri: photopoetic commentary on Eastern Europe"/>
    <s v="A mixed media (poetry, photo, prose and sound) text focusing on/inspired by rural life in former Communist republics. "/>
    <n v="700"/>
    <x v="565"/>
    <s v="successful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  <x v="22"/>
  </r>
  <r>
    <n v="757"/>
    <s v="Celebrating Orlando's Historic Haunts Release"/>
    <s v="This is for the book release event/photo gallery show. Funds will go to buy gallery prints &amp; copies of Orlando's Historic Haunts."/>
    <n v="250"/>
    <x v="566"/>
    <s v="successful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  <x v="35"/>
  </r>
  <r>
    <n v="758"/>
    <s v="Publish Waiting On Humanity"/>
    <s v="I am publishing my book, Waiting on Humanity and need some finishing funds to do so."/>
    <n v="2500"/>
    <x v="567"/>
    <s v="successful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  <x v="1"/>
  </r>
  <r>
    <n v="759"/>
    <s v="Wild Ruins"/>
    <s v="Help me search for the lost ruins of the UK. A unique guide to  lesser known and somewhat known ruins of Britain."/>
    <n v="5000"/>
    <x v="568"/>
    <s v="successful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x v="117"/>
    <s v="failed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  <x v="12"/>
  </r>
  <r>
    <n v="761"/>
    <s v="DONE WITH DEATH"/>
    <s v="The day Chuck died was the day everything changed. Now he has to save the afterlife from extinction or die again trying."/>
    <n v="5000"/>
    <x v="569"/>
    <s v="failed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x v="117"/>
    <s v="failed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  <x v="17"/>
  </r>
  <r>
    <n v="763"/>
    <s v="Highland Sabre - A Black Beast Books Project"/>
    <s v="Highland Sabre explores a possible yet terrifying explanation for the mystery big cats said to prowl the British countryside."/>
    <n v="4290"/>
    <x v="139"/>
    <s v="failed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  <x v="1"/>
  </r>
  <r>
    <n v="764"/>
    <s v="[JOE]KES"/>
    <s v="[JOE]KES is a book full of over 200 original, sometimes funny, pun-ish Joekes. If you hate the book, use it as a coster!"/>
    <n v="5000"/>
    <x v="117"/>
    <s v="failed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x v="570"/>
    <s v="failed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x v="117"/>
    <s v="failed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s v="failed"/>
    <x v="0"/>
    <s v="USD"/>
    <n v="1432178810"/>
    <n v="1429586810"/>
    <b v="0"/>
    <n v="3"/>
    <b v="0"/>
    <s v="publishing/fiction"/>
    <n v="3.54"/>
    <n v="59"/>
    <x v="3"/>
    <x v="10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x v="117"/>
    <s v="failed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x v="572"/>
    <s v="failed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s v="failed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x v="115"/>
    <s v="failed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  <x v="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s v="failed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  <x v="45"/>
  </r>
  <r>
    <n v="773"/>
    <s v="Expansion of The Mortis Chronicles"/>
    <s v="The Mortis Chronicles is a hard hitting, thought provoking and action packed indie published series. You know you want to read!"/>
    <n v="3759"/>
    <x v="573"/>
    <s v="failed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  <x v="6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s v="failed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x v="575"/>
    <s v="failed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  <x v="1"/>
  </r>
  <r>
    <n v="776"/>
    <s v="Run Ragged"/>
    <s v="Would anything change if women were in charge? Book Clubs, readers, and critics herald the latest by award-winning author, Aguila."/>
    <n v="7000"/>
    <x v="576"/>
    <s v="failed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  <x v="59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s v="failed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x v="369"/>
    <s v="failed"/>
    <x v="0"/>
    <s v="USD"/>
    <n v="1398876680"/>
    <n v="1396284680"/>
    <b v="0"/>
    <n v="1"/>
    <b v="0"/>
    <s v="publishing/fiction"/>
    <n v="0.4"/>
    <n v="2"/>
    <x v="3"/>
    <x v="10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x v="402"/>
    <s v="failed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  <x v="1"/>
  </r>
  <r>
    <n v="780"/>
    <s v="Wess Meets West - Press Our New Album on CD!"/>
    <s v="We are finishing up recording our new record and we would like help with its physical CD release."/>
    <n v="1000"/>
    <x v="578"/>
    <s v="successful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  <x v="1"/>
  </r>
  <r>
    <n v="781"/>
    <s v="Touring the United States This July"/>
    <s v="&quot;WE ARE ON A MISSION TO TOUR THE UNITED STATES NON-STOP. TO DO SO WE NEED TO PURCHASE A NEW VAN.&quot;"/>
    <n v="800"/>
    <x v="579"/>
    <s v="successful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x v="485"/>
    <s v="successful"/>
    <x v="0"/>
    <s v="USD"/>
    <n v="1345918302"/>
    <n v="1343326302"/>
    <b v="0"/>
    <n v="14"/>
    <b v="1"/>
    <s v="music/rock"/>
    <n v="100"/>
    <n v="50"/>
    <x v="4"/>
    <x v="11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s v="successful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x v="581"/>
    <s v="successful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x v="582"/>
    <s v="successful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x v="583"/>
    <s v="successful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  <x v="41"/>
  </r>
  <r>
    <n v="787"/>
    <s v="Mahayla CD Pressing"/>
    <s v="We've made our goal with your help. Thanks so much! This is a great time to pre-purchase the album and get some extra perks."/>
    <n v="1200"/>
    <x v="584"/>
    <s v="successful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x v="585"/>
    <s v="successful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  <x v="23"/>
  </r>
  <r>
    <n v="789"/>
    <s v="Reluctant Hero's &quot;All As One&quot; EP"/>
    <s v="Reluctant Hero is getting ready to record their next EP titled All As One! Studio dates are set for January 18th-22nd! Let's work!"/>
    <n v="1700"/>
    <x v="586"/>
    <s v="successful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s v="successful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s v="successful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  <x v="39"/>
  </r>
  <r>
    <n v="792"/>
    <s v="&quot;Believable Lies&quot; - The Album"/>
    <s v="Rock n' Roll about the intersection of lies and belief: the Believable Lie."/>
    <n v="2500"/>
    <x v="589"/>
    <s v="successful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s v="successful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  <x v="14"/>
  </r>
  <r>
    <n v="794"/>
    <s v="Begins Again"/>
    <s v="The Brian Davis Band is a group of friends that want to share their lives and experiences through music that connects with people."/>
    <n v="8000"/>
    <x v="591"/>
    <s v="successful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  <x v="5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s v="successful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  <x v="42"/>
  </r>
  <r>
    <n v="796"/>
    <s v="Madrone: New Album for 2013"/>
    <s v="Madrone is an independent band creating melodic, emotional, _x000a_alternative-rock needing your help to finish their new album."/>
    <n v="10000"/>
    <x v="593"/>
    <s v="successful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x v="594"/>
    <s v="successful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x v="595"/>
    <s v="successful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x v="596"/>
    <s v="successful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  <x v="1"/>
  </r>
  <r>
    <n v="800"/>
    <s v="LF4 WildFire"/>
    <s v="Scotland's premier classic rock and metal festival, 3 days, 3-4 stages, family friendly,  for people of all ages"/>
    <n v="1500"/>
    <x v="597"/>
    <s v="successful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  <x v="1"/>
  </r>
  <r>
    <n v="801"/>
    <s v="SLUTEVER DO AMERICA TOUR"/>
    <s v="ALL WE WANT TO DO IS DRIVE AROUND AMERICA AND PLAY A BUNCH OF SHOWS, BUT WE DON'T HAVE ANY MONEY..."/>
    <n v="2000"/>
    <x v="598"/>
    <s v="successful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s v="successful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  <x v="3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s v="successful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  <x v="15"/>
  </r>
  <r>
    <n v="804"/>
    <s v="City of Sound - A city full of stories untold"/>
    <s v="Hope and Inspiration.  That is what this project is all about. In the midst of a dark and broken world our stories can speak life."/>
    <n v="5500"/>
    <x v="601"/>
    <s v="successful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  <x v="17"/>
  </r>
  <r>
    <n v="805"/>
    <s v="Virtual CH - The One-Man-Mixed-Media-Rock-Band Debut"/>
    <s v="Be a part of Virtual CH's debut Video and Record release.  Help fund their debut music video and record mixing expenses."/>
    <n v="3000"/>
    <x v="602"/>
    <s v="successful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  <x v="45"/>
  </r>
  <r>
    <n v="806"/>
    <s v="Golden Animals NEW Album!"/>
    <s v="Help Golden Animals finish their NEW Album!"/>
    <n v="8000"/>
    <x v="603"/>
    <s v="successful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  <x v="1"/>
  </r>
  <r>
    <n v="807"/>
    <s v="Sic Vita - New EP Release - 2017"/>
    <s v="Join the Sic Vita family and lend a hand as we create a new album!"/>
    <n v="4000"/>
    <x v="604"/>
    <s v="successful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  <x v="49"/>
  </r>
  <r>
    <n v="808"/>
    <s v="The Micronite Filters | Wizard Blood Vinyl"/>
    <s v="The Micronite Filters have a blood curdling sonic adventure ready for psychedelic swirled vinyl for the best possible auditory journey."/>
    <n v="4500"/>
    <x v="605"/>
    <s v="successful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  <x v="39"/>
  </r>
  <r>
    <n v="809"/>
    <s v="Peter's New Album!!"/>
    <s v="Acknowledged songwriter looking to record album of new songs to secure a Publishing Contract"/>
    <n v="4000"/>
    <x v="606"/>
    <s v="successful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s v="successful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  <x v="1"/>
  </r>
  <r>
    <n v="811"/>
    <s v="Love Water Tour"/>
    <s v="We need your financial support to cover the tour costs!  (Sound, lights, travel, stage design)"/>
    <n v="1000"/>
    <x v="578"/>
    <s v="successful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  <x v="34"/>
  </r>
  <r>
    <n v="812"/>
    <s v="Don Walrus wants to press a record!!"/>
    <s v="Gainesville's pop punk 3 piece Assassinate The Scientist started a new band and they want to release a 7&quot;, but they need your help!!"/>
    <n v="600"/>
    <x v="608"/>
    <s v="successful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  <x v="28"/>
  </r>
  <r>
    <n v="813"/>
    <s v="Rules of Civility and Decent Behavior"/>
    <s v="A pre order campaign to fund the pressing of our second full length vinyl LP"/>
    <n v="1500"/>
    <x v="609"/>
    <s v="successful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x v="610"/>
    <s v="successful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  <x v="14"/>
  </r>
  <r>
    <n v="815"/>
    <s v="Some Late Help for The Early Reset"/>
    <s v="Be a part of helping The Early Reset finish their new 7 song EP."/>
    <n v="4000"/>
    <x v="611"/>
    <s v="successful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  <x v="1"/>
  </r>
  <r>
    <n v="816"/>
    <s v="Help Friends and Family Release Their Debut Album"/>
    <s v="Friends and Family have an album for you. They need your help to release it to the world."/>
    <n v="7000"/>
    <x v="612"/>
    <s v="successful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s v="successful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  <x v="5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s v="successful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  <x v="36"/>
  </r>
  <r>
    <n v="819"/>
    <s v="Winter Tour"/>
    <s v="We are touring the Southeast in support of our new EP"/>
    <n v="400"/>
    <x v="140"/>
    <s v="successful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  <x v="2"/>
  </r>
  <r>
    <n v="820"/>
    <s v="Wyatt Lowe &amp; the Ottomatics Summer 2014 Tour!"/>
    <s v="Wyatt Lowe &amp; the Ottomatics will be hitting the road this June on a North and Southwest Summer 2014 tour!"/>
    <n v="2000"/>
    <x v="615"/>
    <s v="successful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s v="successful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  <x v="6"/>
  </r>
  <r>
    <n v="822"/>
    <s v="Soul Easy - Making music for our friends."/>
    <s v="Soul Easy recording our first full length CD.  Inspired by lots of friends and lots of good times."/>
    <n v="3000"/>
    <x v="617"/>
    <s v="successful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  <x v="1"/>
  </r>
  <r>
    <n v="823"/>
    <s v="Debut Album"/>
    <s v="Eyes For Fire is finally ready to release their Debut Album but we need YOU to help us put the final touches on it."/>
    <n v="800"/>
    <x v="618"/>
    <s v="successful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x v="619"/>
    <s v="successful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  <x v="8"/>
  </r>
  <r>
    <n v="825"/>
    <s v="KILL FREEMAN"/>
    <s v="Kickstarting Kill Freeman independently. Help fund the New Record, Video and Live Shows."/>
    <n v="12500"/>
    <x v="620"/>
    <s v="successful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  <x v="26"/>
  </r>
  <r>
    <n v="826"/>
    <s v="Protect The Dream Debut Album"/>
    <s v="Protect The Dream is preparing to record their debut album 8 years in the making. Lets make it happen Kickstarter!"/>
    <n v="5500"/>
    <x v="621"/>
    <s v="successful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  <x v="24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s v="successful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  <x v="1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s v="successful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  <x v="57"/>
  </r>
  <r>
    <n v="829"/>
    <s v="Monk"/>
    <s v="We are a band from South East London- each member is19 years OA. We have been together for two years. Taking pride in making good music"/>
    <n v="500"/>
    <x v="624"/>
    <s v="successful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13"/>
  </r>
  <r>
    <n v="830"/>
    <s v="Dark Disco Club's new album"/>
    <s v="We're making a high energy, fist pumpin', pelvis-thrusting new Rock n Roll album and we'd love for you to be a part of it."/>
    <n v="1800"/>
    <x v="625"/>
    <s v="successful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  <x v="1"/>
  </r>
  <r>
    <n v="831"/>
    <s v="Let The 7Horse Run!"/>
    <s v="7Horse is a new band with a self-funded album and a show they want to rock in your town!"/>
    <n v="1500"/>
    <x v="98"/>
    <s v="successful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s v="successful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  <x v="13"/>
  </r>
  <r>
    <n v="833"/>
    <s v="Ragman Rolls"/>
    <s v="This is an American rock album."/>
    <n v="6000"/>
    <x v="627"/>
    <s v="successful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x v="628"/>
    <s v="successful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  <x v="39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s v="successful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  <x v="42"/>
  </r>
  <r>
    <n v="836"/>
    <s v="DESMADRE Full Album + Press Kit"/>
    <s v="An album you can bring home to mom."/>
    <n v="5000"/>
    <x v="630"/>
    <s v="successful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  <x v="1"/>
  </r>
  <r>
    <n v="837"/>
    <s v="Take 147 - Nothin' to Lose CD Project"/>
    <s v="Take 147 is currently in the process of recording the debut album called, &quot;Nothin' to Lose&quot;."/>
    <n v="2500"/>
    <x v="631"/>
    <s v="successful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s v="successful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  <x v="1"/>
  </r>
  <r>
    <n v="839"/>
    <s v="The Waffle Stompers - We'll Never Die"/>
    <s v="The Waffle Stompers need your support to keep doing what we love--go on tour, make music and music videos."/>
    <n v="5000"/>
    <x v="633"/>
    <s v="successful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x v="634"/>
    <s v="successful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s v="successful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s v="successful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  <x v="6"/>
  </r>
  <r>
    <n v="843"/>
    <s v="The New Album: Dig Deeper"/>
    <s v="Five metal heads dedicated to our passion for music. We believe music is Freedom, Unity &amp; Escape. Join us on our mission to Dig Deeper."/>
    <n v="3000"/>
    <x v="637"/>
    <s v="successful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  <x v="17"/>
  </r>
  <r>
    <n v="844"/>
    <s v="FROSTBURN - Lords of the Trident's new album!"/>
    <s v="The NEW ALBUM from the MOST METAL BAND ON EARTH is here! (WARNING: May cause melted faces and headbanging-related spinal trauma!)"/>
    <n v="3000"/>
    <x v="638"/>
    <s v="successful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  <x v="23"/>
  </r>
  <r>
    <n v="845"/>
    <s v="Shadow and Steel: The new album from Master Sword"/>
    <s v="Help Legend of Zelda tribute band Master Sword complete their latest heavy metal album: Shadow and Steel!"/>
    <n v="5000"/>
    <x v="639"/>
    <s v="successful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x v="640"/>
    <s v="successful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  <x v="19"/>
  </r>
  <r>
    <n v="847"/>
    <s v="CENTROPYMUSIC"/>
    <s v="MUSIC WITH MEANING!  MUSIC THAT MATTERS!!!"/>
    <n v="10"/>
    <x v="115"/>
    <s v="successful"/>
    <x v="0"/>
    <s v="USD"/>
    <n v="1436555376"/>
    <n v="1433963376"/>
    <b v="0"/>
    <n v="1"/>
    <b v="1"/>
    <s v="music/metal"/>
    <n v="100"/>
    <n v="10"/>
    <x v="4"/>
    <x v="12"/>
    <x v="847"/>
    <d v="2015-07-10T19:09:36"/>
    <x v="1"/>
  </r>
  <r>
    <n v="848"/>
    <s v="God Am"/>
    <s v="God Am, a Grunge/Doom metal band, who have been trying to fund the production of our EP to bring you a unique aural assault."/>
    <n v="300"/>
    <x v="452"/>
    <s v="successful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s v="successful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  <x v="38"/>
  </r>
  <r>
    <n v="850"/>
    <s v="Yet Further: Sioum's Second Full-Length Album"/>
    <s v="Help Chicago-based instrumental group Sioum complete the production of their 2nd full-length album."/>
    <n v="4000"/>
    <x v="642"/>
    <s v="successful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  <x v="16"/>
  </r>
  <r>
    <n v="851"/>
    <s v="M.F.Crew, 1er Album &quot;First Ride&quot;"/>
    <s v="Salut, nous c'est M.F.Crew, on a besoin de vous pour produire notre premier album &quot;First Ride&quot; ! :)"/>
    <n v="2000"/>
    <x v="643"/>
    <s v="successful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  <x v="13"/>
  </r>
  <r>
    <n v="852"/>
    <s v="Covers Album - Limited Vinyl Pressing"/>
    <s v="Limited edition 2x12&quot; vinyl pressing of our latest album &quot;Who Do You Think We Are?&quot;"/>
    <n v="3500"/>
    <x v="644"/>
    <s v="successful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  <x v="53"/>
  </r>
  <r>
    <n v="853"/>
    <s v="sloggoth"/>
    <s v="Help release a CD of sloggoth's first album &quot;sloggoth&quot;.  All contributors of $5 or more get a CD when the goal is met!"/>
    <n v="300"/>
    <x v="452"/>
    <s v="successful"/>
    <x v="0"/>
    <s v="USD"/>
    <n v="1424116709"/>
    <n v="1421524709"/>
    <b v="0"/>
    <n v="10"/>
    <b v="1"/>
    <s v="music/metal"/>
    <n v="100"/>
    <n v="30"/>
    <x v="4"/>
    <x v="12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x v="645"/>
    <s v="successful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x v="646"/>
    <s v="successful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s v="successful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  <x v="13"/>
  </r>
  <r>
    <n v="857"/>
    <s v="A Reason To Breathe - DEBUT ALBUM"/>
    <s v="Modern Post-Hardcore/Electro music (Hardstyle, EDM, Trap, Dubstep, Dembow, House)."/>
    <n v="1200"/>
    <x v="647"/>
    <s v="successful"/>
    <x v="3"/>
    <s v="EUR"/>
    <n v="1448463431"/>
    <n v="1444831031"/>
    <b v="0"/>
    <n v="24"/>
    <b v="1"/>
    <s v="music/metal"/>
    <n v="100"/>
    <n v="50"/>
    <x v="4"/>
    <x v="12"/>
    <x v="857"/>
    <d v="2015-11-25T14:57:11"/>
    <x v="4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s v="successful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  <x v="12"/>
  </r>
  <r>
    <n v="859"/>
    <s v="Rise With Us Campaign"/>
    <s v="We are heading to the studio to create our second album and we want you to be right there with us!"/>
    <n v="4000"/>
    <x v="649"/>
    <s v="successful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s v="failed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s v="failed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x v="575"/>
    <s v="failed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  <x v="12"/>
  </r>
  <r>
    <n v="863"/>
    <s v="Help Fund Jason's Debut Jazz CD &quot;Exodus&quot;"/>
    <s v="I'm making the move from a side man in local groups to the leader with this debut jazz CD project."/>
    <n v="2000"/>
    <x v="456"/>
    <s v="failed"/>
    <x v="0"/>
    <s v="USD"/>
    <n v="1329014966"/>
    <n v="1326422966"/>
    <b v="0"/>
    <n v="5"/>
    <b v="0"/>
    <s v="music/jazz"/>
    <n v="4.5"/>
    <n v="18"/>
    <x v="4"/>
    <x v="13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s v="failed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s v="failed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  <x v="13"/>
  </r>
  <r>
    <n v="866"/>
    <s v="California Dreamin' Tour 2015"/>
    <s v="Drivetime heads to Cali for summer tour supported by @Smoothjazz.com &amp; @JJZPhilly  #Spaghettini #The Roxy"/>
    <n v="3500"/>
    <x v="141"/>
    <s v="failed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  <x v="59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s v="failed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  <x v="2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s v="failed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x v="578"/>
    <s v="failed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s v="failed"/>
    <x v="1"/>
    <s v="GBP"/>
    <n v="1377995523"/>
    <n v="1375403523"/>
    <b v="0"/>
    <n v="5"/>
    <b v="0"/>
    <s v="music/jazz"/>
    <n v="0.31"/>
    <n v="12.4"/>
    <x v="4"/>
    <x v="13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s v="failed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  <x v="12"/>
  </r>
  <r>
    <n v="872"/>
    <s v="Songs of Africa Ensemble Goodwill Africa Tour"/>
    <s v="The Songs of Africa Ensemble embarks on their first Goodwill Africa Tour, to taste African music &amp; culture firsthand."/>
    <n v="8000"/>
    <x v="654"/>
    <s v="failed"/>
    <x v="0"/>
    <s v="USD"/>
    <n v="1299786527"/>
    <n v="1295898527"/>
    <b v="0"/>
    <n v="2"/>
    <b v="0"/>
    <s v="music/jazz"/>
    <n v="0.8125"/>
    <n v="32.5"/>
    <x v="4"/>
    <x v="13"/>
    <x v="872"/>
    <d v="2011-03-10T19:48:47"/>
    <x v="7"/>
  </r>
  <r>
    <n v="873"/>
    <s v="The Dreamer-An Original Jazz CD"/>
    <s v="Fall in love with &quot;The Dreamer&quot;, new original music from trumpeter Freddie Dunn!"/>
    <n v="3500"/>
    <x v="372"/>
    <s v="failed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  <x v="52"/>
  </r>
  <r>
    <n v="874"/>
    <s v="New Jerry Tachoir Group Recording"/>
    <s v="Tachoir music has been described as &quot;Highly original compositions with dazzling improvisations by virtuoso musicians&quot; - The Times"/>
    <n v="3000"/>
    <x v="655"/>
    <s v="failed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s v="failed"/>
    <x v="0"/>
    <s v="USD"/>
    <n v="1442856131"/>
    <n v="1441128131"/>
    <b v="0"/>
    <n v="0"/>
    <b v="0"/>
    <s v="music/jazz"/>
    <n v="0"/>
    <e v="#DIV/0!"/>
    <x v="4"/>
    <x v="13"/>
    <x v="875"/>
    <d v="2015-09-21T17:22:11"/>
    <x v="21"/>
  </r>
  <r>
    <n v="876"/>
    <s v="Sound Of Dobells"/>
    <s v="What was the greatest record shop ever?  DOBELLS!"/>
    <n v="3152"/>
    <x v="656"/>
    <s v="failed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  <x v="16"/>
  </r>
  <r>
    <n v="877"/>
    <s v="A Saxidentals Music Video!!!"/>
    <s v="The Saxidentals are a Laie, HI based saxophone quartet. We have been playing gigs all around Laie and would love to make a music video!"/>
    <n v="2000"/>
    <x v="77"/>
    <s v="failed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x v="654"/>
    <s v="failed"/>
    <x v="0"/>
    <s v="USD"/>
    <n v="1293082524"/>
    <n v="1290490524"/>
    <b v="0"/>
    <n v="2"/>
    <b v="0"/>
    <s v="music/jazz"/>
    <n v="1.3"/>
    <n v="32.5"/>
    <x v="4"/>
    <x v="13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s v="failed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  <x v="24"/>
  </r>
  <r>
    <n v="880"/>
    <s v="Lifelike Figures Vinyl Pressing!"/>
    <s v="A record representing an era in East Bay local music that sustained art &amp; community that deserves to be preserved on 180 gram vinyl."/>
    <n v="3780"/>
    <x v="658"/>
    <s v="failed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  <x v="16"/>
  </r>
  <r>
    <n v="881"/>
    <s v="Funding the new album by Chris Reed and the Anime Raiders"/>
    <s v="To raise funds to finish the latest album by Chris Reed and the Anime Raiders, called &quot;Deep City Diving&quot;"/>
    <n v="3750"/>
    <x v="134"/>
    <s v="failed"/>
    <x v="0"/>
    <s v="USD"/>
    <n v="1326520886"/>
    <n v="1322632886"/>
    <b v="0"/>
    <n v="1"/>
    <b v="0"/>
    <s v="music/indie rock"/>
    <n v="0.8"/>
    <n v="30"/>
    <x v="4"/>
    <x v="14"/>
    <x v="881"/>
    <d v="2012-01-14T06:01:26"/>
    <x v="7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s v="failed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  <x v="16"/>
  </r>
  <r>
    <n v="883"/>
    <s v="Dana Lawrence Music NEW EP"/>
    <s v="Seeking supporters to help me break the 15 year streak since my last record.  Dana Lawrence Music is ready to go back into the studio!"/>
    <n v="5000"/>
    <x v="660"/>
    <s v="failed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  <x v="13"/>
  </r>
  <r>
    <n v="884"/>
    <s v="Angwish &quot;I Wanna Be Your Monkey&quot; Music Video"/>
    <s v="We need to hire an animal trainer to have a chimpanzee actor perform in our music video with us!"/>
    <n v="2000"/>
    <x v="170"/>
    <s v="failed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13"/>
  </r>
  <r>
    <n v="885"/>
    <s v="Origin - Cobrette Bardole's Sophomore Album!"/>
    <s v="Cobrette Bardole's widely anticipated sophomore release is ready for tracking and he needs your help to make it a reality!"/>
    <n v="1000"/>
    <x v="661"/>
    <s v="failed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  <x v="24"/>
  </r>
  <r>
    <n v="886"/>
    <s v="Sap Laughter : Merch Fundraiser!"/>
    <s v="The time has finally come... Sap Laughter is in the process of updating our merchandise setup, and we need your help making it happen!"/>
    <n v="500"/>
    <x v="82"/>
    <s v="failed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  <x v="2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s v="failed"/>
    <x v="0"/>
    <s v="USD"/>
    <n v="1338159655"/>
    <n v="1335567655"/>
    <b v="0"/>
    <n v="0"/>
    <b v="0"/>
    <s v="music/indie rock"/>
    <n v="0"/>
    <e v="#DIV/0!"/>
    <x v="4"/>
    <x v="14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x v="662"/>
    <s v="failed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  <x v="49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s v="failed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s v="failed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  <x v="12"/>
  </r>
  <r>
    <n v="891"/>
    <s v="Den-Mate: New EP and Tour"/>
    <s v="Along with a new EP production and release, it's time to bring Den-Mate, LIVE, to a location near you - East Coast and Beyond!"/>
    <n v="8000"/>
    <x v="92"/>
    <s v="failed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s v="failed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  <x v="60"/>
  </r>
  <r>
    <n v="893"/>
    <s v="The Big Band Theory Music Festival"/>
    <s v="The Philly music scene is full of amazing talent. This annual music festival is to celebrate those gems within that scene!"/>
    <n v="2000"/>
    <x v="148"/>
    <s v="failed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x v="665"/>
    <s v="failed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s v="failed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x v="667"/>
    <s v="failed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  <x v="9"/>
  </r>
  <r>
    <n v="897"/>
    <s v="Park XXVII Album Release"/>
    <s v="Park XXVII is putting together an album of up and coming Georgia bands. We need money to fund the recording/production costs of this cd"/>
    <n v="3000"/>
    <x v="117"/>
    <s v="failed"/>
    <x v="0"/>
    <s v="USD"/>
    <n v="1354123908"/>
    <n v="1351528308"/>
    <b v="0"/>
    <n v="0"/>
    <b v="0"/>
    <s v="music/indie rock"/>
    <n v="0"/>
    <e v="#DIV/0!"/>
    <x v="4"/>
    <x v="14"/>
    <x v="897"/>
    <d v="2012-11-28T17:31:48"/>
    <x v="12"/>
  </r>
  <r>
    <n v="898"/>
    <s v="Foundations: 12 Songs in 2012"/>
    <s v="For each month in 2012, Sonnet will be releasing a Jesus-celebrating, grave-shattering, ear-tickling, mind-provoking song!"/>
    <n v="2500"/>
    <x v="119"/>
    <s v="failed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  <x v="7"/>
  </r>
  <r>
    <n v="899"/>
    <s v="Lets get 48/14 pressed!!!"/>
    <s v="Lets get 48/14 pressed and in your cd players,ipods,blogs, and facebook status'. Lets get it everywhere!"/>
    <n v="750"/>
    <x v="668"/>
    <s v="failed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  <x v="7"/>
  </r>
  <r>
    <n v="900"/>
    <s v="Project Revive: Protecting the Creative Impulse"/>
    <s v="With Project Revive, I aim to protect and nurture the creative impulse through music."/>
    <n v="5000"/>
    <x v="577"/>
    <s v="failed"/>
    <x v="0"/>
    <s v="USD"/>
    <n v="1459365802"/>
    <n v="1456777402"/>
    <b v="0"/>
    <n v="2"/>
    <b v="0"/>
    <s v="music/jazz"/>
    <n v="0.42"/>
    <n v="10.5"/>
    <x v="4"/>
    <x v="13"/>
    <x v="900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s v="failed"/>
    <x v="0"/>
    <s v="USD"/>
    <n v="1276024260"/>
    <n v="1272050914"/>
    <b v="0"/>
    <n v="0"/>
    <b v="0"/>
    <s v="music/jazz"/>
    <n v="0"/>
    <e v="#DIV/0!"/>
    <x v="4"/>
    <x v="13"/>
    <x v="901"/>
    <d v="2010-06-08T19:11:00"/>
    <x v="11"/>
  </r>
  <r>
    <n v="902"/>
    <s v="MISTER BROWN"/>
    <s v="I'VE STARTED A BRAND NEW ALBUM THAT WILL FEATURE ACID JAZZ, FUNK, ROCK, AND DANCE WITH THE PROMISE OF TOURING NEXT YEAR IN THE USA"/>
    <n v="30000"/>
    <x v="456"/>
    <s v="failed"/>
    <x v="0"/>
    <s v="USD"/>
    <n v="1409412600"/>
    <n v="1404947422"/>
    <b v="0"/>
    <n v="3"/>
    <b v="0"/>
    <s v="music/jazz"/>
    <n v="0.3"/>
    <n v="30"/>
    <x v="4"/>
    <x v="13"/>
    <x v="902"/>
    <d v="2014-08-30T15:30:00"/>
    <x v="61"/>
  </r>
  <r>
    <n v="903"/>
    <s v="U City Jazz Festival, St. Louis, MO"/>
    <s v="The U City Jazz Festival is offered for free to the community and features the best jazz talent from the midwest."/>
    <n v="5000"/>
    <x v="669"/>
    <s v="failed"/>
    <x v="0"/>
    <s v="USD"/>
    <n v="1348367100"/>
    <n v="1346180780"/>
    <b v="0"/>
    <n v="4"/>
    <b v="0"/>
    <s v="music/jazz"/>
    <n v="3.2"/>
    <n v="40"/>
    <x v="4"/>
    <x v="13"/>
    <x v="903"/>
    <d v="2012-09-23T02:25:00"/>
    <x v="9"/>
  </r>
  <r>
    <n v="904"/>
    <s v="The Woodlands Jazz Fest"/>
    <s v="Support the preservation of Jazz and help us become a national Jazz Festival with the best music, food, and fun for all ages!"/>
    <n v="50000"/>
    <x v="118"/>
    <s v="failed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  <x v="1"/>
  </r>
  <r>
    <n v="905"/>
    <s v="Jazz For Everyone!"/>
    <s v="Working hard to get into the studio to record, produce, and edit my break out CD. I hope to realize my vision!"/>
    <n v="6500"/>
    <x v="670"/>
    <s v="failed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  <x v="13"/>
  </r>
  <r>
    <n v="906"/>
    <s v="24th Music Presents Channeling Motown (Live)"/>
    <s v="The DMV's most respected saxophonist pay tribute to Motown."/>
    <n v="15000"/>
    <x v="117"/>
    <s v="failed"/>
    <x v="0"/>
    <s v="USD"/>
    <n v="1394681590"/>
    <n v="1392093190"/>
    <b v="0"/>
    <n v="0"/>
    <b v="0"/>
    <s v="music/jazz"/>
    <n v="0"/>
    <e v="#DIV/0!"/>
    <x v="4"/>
    <x v="13"/>
    <x v="906"/>
    <d v="2014-03-13T03:33:10"/>
    <x v="1"/>
  </r>
  <r>
    <n v="907"/>
    <s v="Greg Chambers Saxophone CD"/>
    <s v="Greg Chambers' self-titled CD needs support for post production, replication, and promotion."/>
    <n v="2900"/>
    <x v="117"/>
    <s v="failed"/>
    <x v="0"/>
    <s v="USD"/>
    <n v="1315715823"/>
    <n v="1313123823"/>
    <b v="0"/>
    <n v="0"/>
    <b v="0"/>
    <s v="music/jazz"/>
    <n v="0"/>
    <e v="#DIV/0!"/>
    <x v="4"/>
    <x v="13"/>
    <x v="907"/>
    <d v="2011-09-11T04:37:03"/>
    <x v="1"/>
  </r>
  <r>
    <n v="908"/>
    <s v="Help Tony Copeland and get free cd's and mp3's"/>
    <s v="This project is designed to help protect the environment by using Eco-friendly product packaging."/>
    <n v="2500"/>
    <x v="117"/>
    <s v="failed"/>
    <x v="0"/>
    <s v="USD"/>
    <n v="1280206740"/>
    <n v="1276283655"/>
    <b v="0"/>
    <n v="0"/>
    <b v="0"/>
    <s v="music/jazz"/>
    <n v="0"/>
    <e v="#DIV/0!"/>
    <x v="4"/>
    <x v="13"/>
    <x v="908"/>
    <d v="2010-07-27T04:59:00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s v="failed"/>
    <x v="0"/>
    <s v="USD"/>
    <n v="1343016000"/>
    <n v="1340296440"/>
    <b v="0"/>
    <n v="8"/>
    <b v="0"/>
    <s v="music/jazz"/>
    <n v="3.25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x v="430"/>
    <s v="failed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s v="failed"/>
    <x v="0"/>
    <s v="USD"/>
    <n v="1390522045"/>
    <n v="1388707645"/>
    <b v="0"/>
    <n v="0"/>
    <b v="0"/>
    <s v="music/jazz"/>
    <n v="0"/>
    <e v="#DIV/0!"/>
    <x v="4"/>
    <x v="13"/>
    <x v="911"/>
    <d v="2014-01-24T00:07:25"/>
    <x v="24"/>
  </r>
  <r>
    <n v="912"/>
    <s v="Triad a new album by James Murrell"/>
    <s v="My new album will be called Triad, an album of original music performed by me &amp; guest musical artists."/>
    <n v="3500"/>
    <x v="134"/>
    <s v="failed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s v="failed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  <x v="1"/>
  </r>
  <r>
    <n v="914"/>
    <s v="Soul Of Man Video Project"/>
    <s v="This project is for the making of a music video. All funds will go towards production costs for this event only."/>
    <n v="1500"/>
    <x v="117"/>
    <s v="failed"/>
    <x v="0"/>
    <s v="USD"/>
    <n v="1345918747"/>
    <n v="1343326747"/>
    <b v="0"/>
    <n v="0"/>
    <b v="0"/>
    <s v="music/jazz"/>
    <n v="0"/>
    <e v="#DIV/0!"/>
    <x v="4"/>
    <x v="13"/>
    <x v="914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x v="672"/>
    <s v="failed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s v="failed"/>
    <x v="0"/>
    <s v="USD"/>
    <n v="1287723600"/>
    <n v="1284409734"/>
    <b v="0"/>
    <n v="0"/>
    <b v="0"/>
    <s v="music/jazz"/>
    <n v="0"/>
    <e v="#DIV/0!"/>
    <x v="4"/>
    <x v="13"/>
    <x v="916"/>
    <d v="2010-10-22T05:00:00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s v="failed"/>
    <x v="0"/>
    <s v="USD"/>
    <n v="1405305000"/>
    <n v="1402612730"/>
    <b v="0"/>
    <n v="1"/>
    <b v="0"/>
    <s v="music/jazz"/>
    <n v="0.6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s v="failed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  <x v="12"/>
  </r>
  <r>
    <n v="919"/>
    <s v="Jazz CD:  Out of The Blue"/>
    <s v="Cool jazz with a New Orleans flavor."/>
    <n v="20000"/>
    <x v="173"/>
    <s v="failed"/>
    <x v="0"/>
    <s v="USD"/>
    <n v="1355930645"/>
    <n v="1352906645"/>
    <b v="0"/>
    <n v="1"/>
    <b v="0"/>
    <s v="music/jazz"/>
    <n v="0.5"/>
    <n v="100"/>
    <x v="4"/>
    <x v="13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x v="117"/>
    <s v="failed"/>
    <x v="0"/>
    <s v="USD"/>
    <n v="1384448822"/>
    <n v="1381853222"/>
    <b v="0"/>
    <n v="0"/>
    <b v="0"/>
    <s v="music/jazz"/>
    <n v="0"/>
    <e v="#DIV/0!"/>
    <x v="4"/>
    <x v="13"/>
    <x v="920"/>
    <d v="2013-11-14T17:07:02"/>
    <x v="1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s v="failed"/>
    <x v="0"/>
    <s v="USD"/>
    <n v="1323666376"/>
    <n v="1320033976"/>
    <b v="0"/>
    <n v="20"/>
    <b v="0"/>
    <s v="music/jazz"/>
    <n v="30.9"/>
    <n v="231.75"/>
    <x v="4"/>
    <x v="13"/>
    <x v="921"/>
    <d v="2011-12-12T05:06:16"/>
    <x v="42"/>
  </r>
  <r>
    <n v="922"/>
    <s v="THE JOEY MORANT PROJECT:   JAZZIFIED R'nB"/>
    <s v="Our goal is to help educate the world about jazz and its components; how it relates to love, romance, and success."/>
    <n v="27000"/>
    <x v="674"/>
    <s v="failed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s v="failed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  <x v="12"/>
  </r>
  <r>
    <n v="924"/>
    <s v="Africa Brass Master Class for youth"/>
    <s v="Cultural and jazz instructional classes for youth at Preservation Hall. Preserving traditional New Orleans jazz and it's African roots."/>
    <n v="3000"/>
    <x v="676"/>
    <s v="failed"/>
    <x v="0"/>
    <s v="USD"/>
    <n v="1360795069"/>
    <n v="1358203069"/>
    <b v="0"/>
    <n v="15"/>
    <b v="0"/>
    <s v="music/jazz"/>
    <n v="10.9"/>
    <n v="21.8"/>
    <x v="4"/>
    <x v="13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x v="669"/>
    <s v="failed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  <x v="1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s v="failed"/>
    <x v="0"/>
    <s v="USD"/>
    <n v="1278628800"/>
    <n v="1276043330"/>
    <b v="0"/>
    <n v="0"/>
    <b v="0"/>
    <s v="music/jazz"/>
    <n v="0"/>
    <e v="#DIV/0!"/>
    <x v="4"/>
    <x v="13"/>
    <x v="926"/>
    <d v="2010-07-08T22:40:00"/>
    <x v="1"/>
  </r>
  <r>
    <n v="927"/>
    <s v="JETRO DA SILVA FUNK PROJECT"/>
    <s v="Studio CD/DVD Solo project of Pianist &amp; Keyboardist Jetro da Silva"/>
    <n v="20000"/>
    <x v="117"/>
    <s v="failed"/>
    <x v="0"/>
    <s v="USD"/>
    <n v="1337024695"/>
    <n v="1334432695"/>
    <b v="0"/>
    <n v="0"/>
    <b v="0"/>
    <s v="music/jazz"/>
    <n v="0"/>
    <e v="#DIV/0!"/>
    <x v="4"/>
    <x v="13"/>
    <x v="927"/>
    <d v="2012-05-14T19:44:55"/>
    <x v="1"/>
  </r>
  <r>
    <n v="928"/>
    <s v="In a Jazzy Motown"/>
    <s v="A real Motown Backup singer on 22 gold and platinum albums headlines her own Jazz CD of Motown songs."/>
    <n v="14500"/>
    <x v="607"/>
    <s v="failed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  <x v="45"/>
  </r>
  <r>
    <n v="929"/>
    <s v="EXPERIMENTAL JAZZ STUDIO RECORDING"/>
    <s v="I am searching for monetary funding to go into a good recording studio and record experimental intuitive improv jazz."/>
    <n v="500"/>
    <x v="117"/>
    <s v="failed"/>
    <x v="0"/>
    <s v="USD"/>
    <n v="1333946569"/>
    <n v="1331358169"/>
    <b v="0"/>
    <n v="0"/>
    <b v="0"/>
    <s v="music/jazz"/>
    <n v="0"/>
    <e v="#DIV/0!"/>
    <x v="4"/>
    <x v="13"/>
    <x v="92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s v="failed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  <x v="18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s v="failed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  <x v="6"/>
  </r>
  <r>
    <n v="932"/>
    <s v="Mandy Harvey Christmas Album"/>
    <s v="Help me to create my 3rd album, a Christmas CD with 16 Holiday/Original favorites!"/>
    <n v="9500"/>
    <x v="677"/>
    <s v="failed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s v="failed"/>
    <x v="0"/>
    <s v="USD"/>
    <n v="1399867409"/>
    <n v="1394683409"/>
    <b v="0"/>
    <n v="2"/>
    <b v="0"/>
    <s v="music/jazz"/>
    <n v="6"/>
    <n v="60"/>
    <x v="4"/>
    <x v="13"/>
    <x v="933"/>
    <d v="2014-05-12T04:03:29"/>
    <x v="13"/>
  </r>
  <r>
    <n v="934"/>
    <s v="Kyle Krysa debut EP Ground Effect"/>
    <s v="Ground Effect is my first solo EP project intended to help promote Fusion and creative music music in Saskatchewan and Canada."/>
    <n v="5000"/>
    <x v="679"/>
    <s v="failed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x v="155"/>
    <s v="failed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x v="117"/>
    <s v="failed"/>
    <x v="0"/>
    <s v="USD"/>
    <n v="1326916800"/>
    <n v="1323131689"/>
    <b v="0"/>
    <n v="0"/>
    <b v="0"/>
    <s v="music/jazz"/>
    <n v="0"/>
    <e v="#DIV/0!"/>
    <x v="4"/>
    <x v="13"/>
    <x v="936"/>
    <d v="2012-01-18T20:00:00"/>
    <x v="62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s v="failed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  <x v="12"/>
  </r>
  <r>
    <n v="938"/>
    <s v="Celebrating American Jazz &amp; Soul Music"/>
    <s v="Creating new avenues of exposure for young Jazz &amp; Soul artists_x000a_to express their Art of Music."/>
    <n v="7000"/>
    <x v="379"/>
    <s v="failed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s v="failed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s v="failed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  <x v="7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s v="failed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s v="failed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  <x v="49"/>
  </r>
  <r>
    <n v="943"/>
    <s v="SleepMode"/>
    <s v="A mask for home or travel that will give you the best, undisturbed sleep of your life."/>
    <n v="3000"/>
    <x v="683"/>
    <s v="failed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  <x v="12"/>
  </r>
  <r>
    <n v="944"/>
    <s v="RoamingTails, The Connected Pet Tag"/>
    <s v="Find your pet when it's missing, digitally store pet-related information, and locate pet friend establishments and services."/>
    <n v="50000"/>
    <x v="684"/>
    <s v="failed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  <x v="39"/>
  </r>
  <r>
    <n v="945"/>
    <s v="CT BAND"/>
    <s v="Make your watch Smart ! CT Band is an ultra-thin, high-tech smart watch-strap awarded twice at CES 2017 las vegas"/>
    <n v="100000"/>
    <x v="685"/>
    <s v="failed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  <x v="28"/>
  </r>
  <r>
    <n v="946"/>
    <s v="OmniTrade Apron"/>
    <s v="Soft edged-Hard working. The perfect wearable organization for the home and professional shop."/>
    <n v="15000"/>
    <x v="686"/>
    <s v="failed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x v="117"/>
    <s v="failed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  <x v="13"/>
  </r>
  <r>
    <n v="948"/>
    <s v="Led Shirt - WiFi Controlled"/>
    <s v="T-Shirt with Led panel controlled by Android app over WiFi. _x000a_Multiple shirts, games, text, video effects support,"/>
    <n v="4000"/>
    <x v="374"/>
    <s v="failed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1"/>
  </r>
  <r>
    <n v="949"/>
    <s v="INBED"/>
    <s v="Der INBED ist ein innovatives Multisensor-Wearable fÃ¼r die SturzprÃ¤vention motorisch eingeschrÃ¤nkter Personen."/>
    <n v="20000"/>
    <x v="687"/>
    <s v="failed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  <x v="13"/>
  </r>
  <r>
    <n v="950"/>
    <s v="EZC Smartlight"/>
    <s v="Rider worn tail light brake light. Adheres to virtually any coat, jacket or vest. Stays on even when you get off."/>
    <n v="5000"/>
    <x v="688"/>
    <s v="failed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  <x v="1"/>
  </r>
  <r>
    <n v="951"/>
    <s v="Smart Harness"/>
    <s v="Revolutionizing the way we walk our dogs!"/>
    <n v="50000"/>
    <x v="689"/>
    <s v="failed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  <x v="7"/>
  </r>
  <r>
    <n v="952"/>
    <s v="Audionoggin - Join the Earvolution"/>
    <s v="Audionoggin: Wireless personal surround sound for the athlete in everyone."/>
    <n v="49000"/>
    <x v="690"/>
    <s v="failed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  <x v="1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s v="failed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s v="failed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  <x v="1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s v="failed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x v="386"/>
    <s v="failed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  <x v="13"/>
  </r>
  <r>
    <n v="957"/>
    <s v="DUALBAND, the Leather NFC Smart Watch Band"/>
    <s v="A Leather Smart watch Band, that NEVER needs to be charged for only $37!"/>
    <n v="12000"/>
    <x v="694"/>
    <s v="failed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s v="failed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  <x v="25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s v="failed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x v="697"/>
    <s v="failed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  <x v="18"/>
  </r>
  <r>
    <n v="961"/>
    <s v="The first personal trainer and diet coach for your dog!"/>
    <s v="Active, happy &amp; healthy together! _x000a_Thatâ€™s our mission for all dogs and their parents."/>
    <n v="95000"/>
    <x v="698"/>
    <s v="failed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  <x v="3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s v="failed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  <x v="59"/>
  </r>
  <r>
    <n v="963"/>
    <s v="The Ultimate Learning Center"/>
    <s v="WE are molding an educated, motivated, non violent GENERATION!"/>
    <n v="35000"/>
    <x v="700"/>
    <s v="failed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s v="failed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s v="failed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  <x v="16"/>
  </r>
  <r>
    <n v="966"/>
    <s v="ICE SHIRT; Running, Multi-Sport, Cycling, Athletic Wear"/>
    <s v="ICE SHIRT; running, multi-sport, cycling, &amp; athletic wear shirts that hold melting ice to cool you on hot days."/>
    <n v="12000"/>
    <x v="702"/>
    <s v="failed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  <x v="1"/>
  </r>
  <r>
    <n v="967"/>
    <s v="Better Beanie"/>
    <s v="Better Beanie is the new therapeutic wearable designed to assist you while keeping your hands free."/>
    <n v="20000"/>
    <x v="703"/>
    <s v="failed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s v="failed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  <x v="1"/>
  </r>
  <r>
    <n v="969"/>
    <s v="Make 100 | Geek &amp; Chic: Smart Safety Jewelry."/>
    <s v="Geek &amp; Chic Smart Jewelry Collection, Wearables Meet Style!"/>
    <n v="30000"/>
    <x v="704"/>
    <s v="failed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s v="failed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s v="failed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  <x v="7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s v="failed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s v="failed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  <x v="22"/>
  </r>
  <r>
    <n v="974"/>
    <s v="KneeJack"/>
    <s v="The device that allows those with artificial knees or arthritic knees to kneel down without putting pressure on their knees."/>
    <n v="50000"/>
    <x v="668"/>
    <s v="failed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s v="failed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  <x v="13"/>
  </r>
  <r>
    <n v="976"/>
    <s v="Cinnamon II The Ultimate Retro Smartwatch"/>
    <s v="The Cinnamon II is an AppleÂ® ][ compatible wrist watch. Featuring 32k of memory and a 1 Mhz cpu. It's the ultimate in geek fashion."/>
    <n v="150000"/>
    <x v="710"/>
    <s v="failed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s v="failed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x v="712"/>
    <s v="failed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x v="713"/>
    <s v="failed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  <x v="4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s v="failed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s v="failed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  <x v="1"/>
  </r>
  <r>
    <n v="982"/>
    <s v="Smart 2-in-1 I-PHONE HANDLE/WALLETtm"/>
    <s v="revolutonary ultra-slim 2-in-1 Smart  2-in-1 I-PHONE handle/WALLETtm with 360 rotatiion"/>
    <n v="17500"/>
    <x v="158"/>
    <s v="failed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s v="failed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s v="failed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x v="716"/>
    <s v="failed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s v="failed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  <x v="56"/>
  </r>
  <r>
    <n v="987"/>
    <s v="Kidswatcher"/>
    <s v="Always know where your precious children are. Let them explore the world freely and in a secure way by using the Kidswatcher."/>
    <n v="50000"/>
    <x v="717"/>
    <s v="failed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s v="failed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  <x v="1"/>
  </r>
  <r>
    <n v="989"/>
    <s v="Power Rope"/>
    <s v="The most useful phone charger you will ever buy"/>
    <n v="10000"/>
    <x v="718"/>
    <s v="failed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s v="failed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x v="719"/>
    <s v="failed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  <x v="9"/>
  </r>
  <r>
    <n v="992"/>
    <s v="WairConditioning"/>
    <s v="The HOTTEST and COOLEST thing yet! WairConditioning... an entirely new level of comfortability!"/>
    <n v="100000"/>
    <x v="720"/>
    <s v="failed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s v="failed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  <x v="3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s v="failed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s v="failed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  <x v="26"/>
  </r>
  <r>
    <n v="996"/>
    <s v="Social behavior in technical communities"/>
    <s v="Study the behaviour of technical communities by tracking their movement  through wearables"/>
    <n v="4000"/>
    <x v="654"/>
    <s v="failed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  <x v="1"/>
  </r>
  <r>
    <n v="997"/>
    <s v="iPhanny"/>
    <s v="The iPhanny keeps your iPhone 6 safe from bending in those dangerous pants pockets."/>
    <n v="5000"/>
    <x v="654"/>
    <s v="failed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  <x v="12"/>
  </r>
  <r>
    <n v="998"/>
    <s v="Ollinfit: The Wearable Personal Trainer"/>
    <s v="Ollinfit is the first wearable fitness trainer with 3 sensors for superior accuracy, feedback and results."/>
    <n v="60000"/>
    <x v="724"/>
    <s v="failed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  <x v="11"/>
  </r>
  <r>
    <n v="999"/>
    <s v="Avid Watch: Multi-Sport Smart Watch with Activity Tracking"/>
    <s v="Built in running, cycling, pedometer, and golf features for the edge you need to perform at your very best!"/>
    <n v="150000"/>
    <x v="725"/>
    <s v="failed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  <x v="12"/>
  </r>
  <r>
    <n v="1000"/>
    <s v="Ristola Plongeur/UTC 300 Meter COSC/ISO Diver (Canceled)"/>
    <s v="Ristola watches made in La Chaux de-Fonds, Switzerland. A new brand of COSC and ISO Certified Professional watches."/>
    <n v="894700"/>
    <x v="726"/>
    <s v="canceled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s v="canceled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s v="canceled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x v="728"/>
    <s v="canceled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x v="729"/>
    <s v="canceled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x v="730"/>
    <s v="canceled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  <x v="12"/>
  </r>
  <r>
    <n v="1006"/>
    <s v="SnuG Watchbands for Moto360 smartwatch (Canceled)"/>
    <s v="Sweat resistant, colorful, durable, CUSTOMIZABLE, watch bands &amp; protector bands that fit the Moto360 smartwatch."/>
    <n v="4000"/>
    <x v="731"/>
    <s v="canceled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  <x v="63"/>
  </r>
  <r>
    <n v="1007"/>
    <s v="SMART Knee Sleeve that Recommends Rest (Canceled)"/>
    <s v="Our knee sleeve monitors your muscles and recommends rest time (on a mobile app) when it detects overexertion!"/>
    <n v="30000"/>
    <x v="732"/>
    <s v="canceled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  <x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s v="canceled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x v="733"/>
    <s v="canceled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s v="canceled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  <x v="51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s v="canceled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s v="canceled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  <x v="7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s v="canceled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  <x v="38"/>
  </r>
  <r>
    <n v="1014"/>
    <s v="CHEMION: The World's First Smart Glasses (Canceled)"/>
    <s v="CHEMION is an eyewear device that lets you show your creativity to the world."/>
    <n v="10000"/>
    <x v="738"/>
    <s v="canceled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  <x v="40"/>
  </r>
  <r>
    <n v="1015"/>
    <s v="SKIN - Wearable music remote control for your mobile phone"/>
    <s v="SKIN - The wearable music remote control which makes your fitness lifestyle a bit easier"/>
    <n v="9000"/>
    <x v="739"/>
    <s v="canceled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  <x v="12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s v="canceled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s v="canceled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  <x v="52"/>
  </r>
  <r>
    <n v="1018"/>
    <s v="Owl (Canceled)"/>
    <s v="Owl is a fitness tracker along with an accompanying iOS app, that is both fun and interactive for children."/>
    <n v="20000"/>
    <x v="742"/>
    <s v="canceled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x v="743"/>
    <s v="canceled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x v="744"/>
    <s v="successful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  <x v="1"/>
  </r>
  <r>
    <n v="1021"/>
    <s v="Rick and Morty Album &amp; Music Video"/>
    <s v="Rick and Morty concept album written by Allie Goertz + music video directed by Paul B. Cummings!"/>
    <n v="3000"/>
    <x v="745"/>
    <s v="successful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  <x v="34"/>
  </r>
  <r>
    <n v="1022"/>
    <s v="Sammy Bananas - Bootlegs Vol. 2!!"/>
    <s v="Help get four new bootlegs onto vinyl in the second installment of my series!"/>
    <n v="2000"/>
    <x v="746"/>
    <s v="successful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x v="747"/>
    <s v="successful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x v="748"/>
    <s v="successful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  <x v="1"/>
  </r>
  <r>
    <n v="1025"/>
    <s v="[NUREN] The New Renaissance"/>
    <s v="Jake Kaufman and Jessie Seely present THE WORLD'S FIRST VIRTUAL REALITY ROCK OPERA."/>
    <n v="70000"/>
    <x v="749"/>
    <s v="successful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s v="successful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  <x v="39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s v="successful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s v="successful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  <x v="11"/>
  </r>
  <r>
    <n v="1029"/>
    <s v="StrobeHouse presents Valborg 2015"/>
    <s v="We want to recreate last years massive Valborgparty in Lund but this time even bigger!"/>
    <n v="10000"/>
    <x v="753"/>
    <s v="successful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  <x v="56"/>
  </r>
  <r>
    <n v="1030"/>
    <s v="The Gothsicles - I FEEL SICLE"/>
    <s v="Help fund the latest Gothsicles mega-album, I FEEL SICLE!"/>
    <n v="2000"/>
    <x v="754"/>
    <s v="successful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  <x v="35"/>
  </r>
  <r>
    <n v="1031"/>
    <s v="Liquid Diet's Double Life"/>
    <s v="Liquid Diet needs your support to release our new full-length album! Help us create electrifying music videos to showcase our singles!"/>
    <n v="10000"/>
    <x v="755"/>
    <s v="successful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  <x v="1"/>
  </r>
  <r>
    <n v="1032"/>
    <s v="Phantom Ship / Coastal (Album Preorder)"/>
    <s v="Ideal for living rooms and open spaces."/>
    <n v="5400"/>
    <x v="756"/>
    <s v="successful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s v="successful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  <x v="38"/>
  </r>
  <r>
    <n v="1034"/>
    <s v="American Pixels - a Game Music Tribute Album by Mazedude"/>
    <s v="Mazedude presents an arranged album of game music, honoring American composers and featuring several guest performers"/>
    <n v="5000"/>
    <x v="757"/>
    <s v="successful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s v="successful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x v="759"/>
    <s v="successful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x v="760"/>
    <s v="successful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  <x v="34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s v="successful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s v="successful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s v="canceled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x v="117"/>
    <s v="canceled"/>
    <x v="0"/>
    <s v="USD"/>
    <n v="1406769992"/>
    <n v="1405041992"/>
    <b v="0"/>
    <n v="0"/>
    <b v="0"/>
    <s v="journalism/audio"/>
    <n v="0"/>
    <e v="#DIV/0!"/>
    <x v="5"/>
    <x v="16"/>
    <x v="1041"/>
    <d v="2014-07-31T01:26:32"/>
    <x v="21"/>
  </r>
  <r>
    <n v="1042"/>
    <s v="Ben's Top 5 podcast (Canceled)"/>
    <s v="Hello! I'm Ben and I have been wanting to start a podcast for a while. I am looking to kickstart the process and get into the game!"/>
    <n v="650"/>
    <x v="115"/>
    <s v="canceled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  <x v="42"/>
  </r>
  <r>
    <n v="1043"/>
    <s v="Printing TONE Audio 10th Anniversary Edition! (Canceled)"/>
    <s v="We're seeking funding for a special 10th Anniversary PRINT EDITION! Receive your own copy for only $8"/>
    <n v="100000"/>
    <x v="763"/>
    <s v="canceled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x v="360"/>
    <s v="canceled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  <x v="51"/>
  </r>
  <r>
    <n v="1045"/>
    <s v="In Case Of Emergency (Canceled)"/>
    <s v="In Case Of Emergency is a radio talk show for preppers, beginning preppers, and with preparedness in mind."/>
    <n v="10000"/>
    <x v="764"/>
    <s v="canceled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x v="117"/>
    <s v="canceled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  <x v="7"/>
  </r>
  <r>
    <n v="1047"/>
    <s v="Start a New Podcast (Canceled)"/>
    <s v="I wish to start a new podcast called Voices of Texas, and I want to interview interesting people of Texas each week."/>
    <n v="2000"/>
    <x v="116"/>
    <s v="canceled"/>
    <x v="0"/>
    <s v="USD"/>
    <n v="1415219915"/>
    <n v="1412624315"/>
    <b v="0"/>
    <n v="1"/>
    <b v="0"/>
    <s v="journalism/audio"/>
    <n v="0.05"/>
    <n v="1"/>
    <x v="5"/>
    <x v="16"/>
    <x v="1047"/>
    <d v="2014-11-05T20:38:35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s v="canceled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  <x v="4"/>
  </r>
  <r>
    <n v="1049"/>
    <s v="J1 (Canceled)"/>
    <s v="------"/>
    <n v="12000"/>
    <x v="117"/>
    <s v="canceled"/>
    <x v="0"/>
    <s v="USD"/>
    <n v="1455272445"/>
    <n v="1452680445"/>
    <b v="0"/>
    <n v="0"/>
    <b v="0"/>
    <s v="journalism/audio"/>
    <n v="0"/>
    <e v="#DIV/0!"/>
    <x v="5"/>
    <x v="16"/>
    <x v="1049"/>
    <d v="2016-02-12T10:20:45"/>
    <x v="1"/>
  </r>
  <r>
    <n v="1050"/>
    <s v="The (Secular) Barbershop Podcast (Canceled)"/>
    <s v="Secularism is on the rise and I hear you.Talk to me."/>
    <n v="2500"/>
    <x v="117"/>
    <s v="canceled"/>
    <x v="0"/>
    <s v="USD"/>
    <n v="1442257677"/>
    <n v="1439665677"/>
    <b v="0"/>
    <n v="0"/>
    <b v="0"/>
    <s v="journalism/audio"/>
    <n v="0"/>
    <e v="#DIV/0!"/>
    <x v="5"/>
    <x v="16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x v="117"/>
    <s v="canceled"/>
    <x v="0"/>
    <s v="USD"/>
    <n v="1409098825"/>
    <n v="1406679625"/>
    <b v="0"/>
    <n v="0"/>
    <b v="0"/>
    <s v="journalism/audio"/>
    <n v="0"/>
    <e v="#DIV/0!"/>
    <x v="5"/>
    <x v="16"/>
    <x v="1051"/>
    <d v="2014-08-27T00:20:25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s v="canceled"/>
    <x v="0"/>
    <s v="USD"/>
    <n v="1465243740"/>
    <n v="1461438495"/>
    <b v="0"/>
    <n v="0"/>
    <b v="0"/>
    <s v="journalism/audio"/>
    <n v="0"/>
    <e v="#DIV/0!"/>
    <x v="5"/>
    <x v="16"/>
    <x v="1052"/>
    <d v="2016-06-06T20:09:00"/>
    <x v="7"/>
  </r>
  <r>
    <n v="1053"/>
    <s v="A day in the life of...(podcast) (Canceled)"/>
    <s v="How well do you know the stranger walking past you or the neighbor up the street? Extraordinary stories told by everyday people."/>
    <n v="1500"/>
    <x v="493"/>
    <s v="canceled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2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s v="canceled"/>
    <x v="0"/>
    <s v="USD"/>
    <n v="1407708000"/>
    <n v="1405110399"/>
    <b v="0"/>
    <n v="0"/>
    <b v="0"/>
    <s v="journalism/audio"/>
    <n v="0"/>
    <e v="#DIV/0!"/>
    <x v="5"/>
    <x v="16"/>
    <x v="1054"/>
    <d v="2014-08-10T22:00:00"/>
    <x v="12"/>
  </r>
  <r>
    <n v="1055"/>
    <s v="The Smile High Podcast Club Season 3 (Canceled)"/>
    <s v="This project is to fund Season 3 of the SHPC.  Our plan is to produce 24 more spectacular episodes to share with the world."/>
    <n v="3500"/>
    <x v="117"/>
    <s v="canceled"/>
    <x v="0"/>
    <s v="USD"/>
    <n v="1457394545"/>
    <n v="1454802545"/>
    <b v="0"/>
    <n v="0"/>
    <b v="0"/>
    <s v="journalism/audio"/>
    <n v="0"/>
    <e v="#DIV/0!"/>
    <x v="5"/>
    <x v="16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x v="117"/>
    <s v="canceled"/>
    <x v="0"/>
    <s v="USD"/>
    <n v="1429892177"/>
    <n v="1424711777"/>
    <b v="0"/>
    <n v="0"/>
    <b v="0"/>
    <s v="journalism/audio"/>
    <n v="0"/>
    <e v="#DIV/0!"/>
    <x v="5"/>
    <x v="16"/>
    <x v="1056"/>
    <d v="2015-04-24T16:16:17"/>
    <x v="13"/>
  </r>
  <r>
    <n v="1057"/>
    <s v="Support Independent Media (Canceled)"/>
    <s v="Sayin it Plain is a Independent Radio Show created to inform the public and empower the community."/>
    <n v="10000"/>
    <x v="117"/>
    <s v="canceled"/>
    <x v="0"/>
    <s v="USD"/>
    <n v="1480888483"/>
    <n v="1478292883"/>
    <b v="0"/>
    <n v="0"/>
    <b v="0"/>
    <s v="journalism/audio"/>
    <n v="0"/>
    <e v="#DIV/0!"/>
    <x v="5"/>
    <x v="16"/>
    <x v="1057"/>
    <d v="2016-12-04T21:54:43"/>
    <x v="12"/>
  </r>
  <r>
    <n v="1058"/>
    <s v="The Body Politic Radio (Canceled)"/>
    <s v="An investigative series on 790 KABC Radio on the ravages of addiction and what options millions of people have for hopeful recovery."/>
    <n v="40000"/>
    <x v="117"/>
    <s v="canceled"/>
    <x v="0"/>
    <s v="USD"/>
    <n v="1427328000"/>
    <n v="1423777043"/>
    <b v="0"/>
    <n v="0"/>
    <b v="0"/>
    <s v="journalism/audio"/>
    <n v="0"/>
    <e v="#DIV/0!"/>
    <x v="5"/>
    <x v="16"/>
    <x v="1058"/>
    <d v="2015-03-26T00:00:00"/>
    <x v="18"/>
  </r>
  <r>
    <n v="1059"/>
    <s v="Voice Over Artist (Canceled)"/>
    <s v="Turning myself into a vocal artist."/>
    <n v="1100"/>
    <x v="117"/>
    <s v="canceled"/>
    <x v="0"/>
    <s v="USD"/>
    <n v="1426269456"/>
    <n v="1423681056"/>
    <b v="0"/>
    <n v="0"/>
    <b v="0"/>
    <s v="journalism/audio"/>
    <n v="0"/>
    <e v="#DIV/0!"/>
    <x v="5"/>
    <x v="16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x v="155"/>
    <s v="canceled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1"/>
  </r>
  <r>
    <n v="1061"/>
    <s v="Chat Box 23 (Canceled)"/>
    <s v="T.O., Adi &amp; Mercedes discuss their point of views, women's issues &amp; Hollywood Hotties."/>
    <n v="4000"/>
    <x v="117"/>
    <s v="canceled"/>
    <x v="0"/>
    <s v="USD"/>
    <n v="1462150800"/>
    <n v="1456987108"/>
    <b v="0"/>
    <n v="0"/>
    <b v="0"/>
    <s v="journalism/audio"/>
    <n v="0"/>
    <e v="#DIV/0!"/>
    <x v="5"/>
    <x v="16"/>
    <x v="1061"/>
    <d v="2016-05-02T01:00:00"/>
    <x v="13"/>
  </r>
  <r>
    <n v="1062"/>
    <s v="RETURNING AT A LATER DATE"/>
    <s v="SEE US ON PATREON www.badgirlartwork.com"/>
    <n v="199"/>
    <x v="121"/>
    <s v="canceled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s v="canceled"/>
    <x v="0"/>
    <s v="USD"/>
    <n v="1472604262"/>
    <n v="1470012262"/>
    <b v="0"/>
    <n v="0"/>
    <b v="0"/>
    <s v="journalism/audio"/>
    <n v="0"/>
    <e v="#DIV/0!"/>
    <x v="5"/>
    <x v="16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x v="765"/>
    <s v="failed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  <x v="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s v="failed"/>
    <x v="2"/>
    <s v="AUD"/>
    <n v="1392800922"/>
    <n v="1390381722"/>
    <b v="0"/>
    <n v="5"/>
    <b v="0"/>
    <s v="games/video games"/>
    <n v="2.7"/>
    <n v="16.2"/>
    <x v="6"/>
    <x v="17"/>
    <x v="1065"/>
    <d v="2014-02-19T09:08:42"/>
    <x v="38"/>
  </r>
  <r>
    <n v="1066"/>
    <s v="So I'm A Dark Lord"/>
    <s v="A parody of old school RPGs where you are a new Dark Lord on a quest to amass monsters and allies on your side."/>
    <n v="150000"/>
    <x v="766"/>
    <s v="failed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  <x v="7"/>
  </r>
  <r>
    <n v="1067"/>
    <s v="Fate Fighters - The Ultimate Decision Maker"/>
    <s v="Canâ€™t make up your mind about something? Simply type in your two options and let the fighters of fate decide for you!"/>
    <n v="500"/>
    <x v="176"/>
    <s v="failed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x v="372"/>
    <s v="failed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  <x v="1"/>
  </r>
  <r>
    <n v="1069"/>
    <s v="Until The End (PC, Mac, and Linux)"/>
    <s v="A run-n-gun zombie survival game where you scavenge for items to make the night a little less scary."/>
    <n v="2200"/>
    <x v="447"/>
    <s v="failed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s v="failed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  <x v="21"/>
  </r>
  <r>
    <n v="1071"/>
    <s v="DJ's Bane"/>
    <s v="I'm making a game where you choose how you want to kill the DJ, so you yourself can decide what music will be played at the party."/>
    <n v="100"/>
    <x v="117"/>
    <s v="failed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  <x v="12"/>
  </r>
  <r>
    <n v="1072"/>
    <s v="World Defense : Tower Defense"/>
    <s v="A tower defense game that is played anywhere on the earth's surface!  This project is to expand it to be multiplayer and mod support."/>
    <n v="75000"/>
    <x v="152"/>
    <s v="failed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  <x v="1"/>
  </r>
  <r>
    <n v="1073"/>
    <s v="Rainbow Ball to the Iphone"/>
    <s v="We want to bring our Game Rainbow Ball to the iphone and to do that we need a little help"/>
    <n v="750"/>
    <x v="115"/>
    <s v="failed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x v="767"/>
    <s v="failed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  <x v="1"/>
  </r>
  <r>
    <n v="1075"/>
    <s v="Towers Of The Apocalypse"/>
    <s v="Fully 3D, post Apocalyptic themed tower defense video game. New take on the genre."/>
    <n v="1000"/>
    <x v="372"/>
    <s v="failed"/>
    <x v="0"/>
    <s v="USD"/>
    <n v="1336340516"/>
    <n v="1333748516"/>
    <b v="0"/>
    <n v="3"/>
    <b v="0"/>
    <s v="games/video games"/>
    <n v="4.5"/>
    <n v="15"/>
    <x v="6"/>
    <x v="17"/>
    <x v="1075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x v="768"/>
    <s v="failed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  <x v="56"/>
  </r>
  <r>
    <n v="1077"/>
    <s v="Legends of Callasia [Demo Available NOW!]"/>
    <s v="An epic strategy game of world conquest with simultaneous turn-based multiplayer gameplay and no hotseat waiting"/>
    <n v="25000"/>
    <x v="769"/>
    <s v="failed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x v="372"/>
    <s v="failed"/>
    <x v="0"/>
    <s v="USD"/>
    <n v="1311309721"/>
    <n v="1307421721"/>
    <b v="0"/>
    <n v="5"/>
    <b v="0"/>
    <s v="games/video games"/>
    <n v="7.5"/>
    <n v="9"/>
    <x v="6"/>
    <x v="17"/>
    <x v="1078"/>
    <d v="2011-07-22T04:42:01"/>
    <x v="7"/>
  </r>
  <r>
    <n v="1079"/>
    <s v="Sirius Online, an indie Space MMO"/>
    <s v="Sirius Online is currently the work of two brothers striving to bring the Era of Freelancer back, adding dynamic markets and more."/>
    <n v="26000"/>
    <x v="770"/>
    <s v="failed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  <x v="26"/>
  </r>
  <r>
    <n v="1080"/>
    <s v="Skullforge: The Hunt"/>
    <s v="A fantasy action RPG which follows an elven ex-slave on a journey of magic, revenge, intrigue, and deceit."/>
    <n v="20000"/>
    <x v="771"/>
    <s v="failed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  <x v="1"/>
  </r>
  <r>
    <n v="1081"/>
    <s v="The Creature"/>
    <s v="Finishing your last job before you retire until a disaster strikes the cargo ship can you survive The Creature?"/>
    <n v="68000"/>
    <x v="433"/>
    <s v="failed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  <x v="1"/>
  </r>
  <r>
    <n v="1082"/>
    <s v="T-Fighter: Code Name M - Mobile Edition"/>
    <s v="Challenge your trivia skills in this action oriented game against several opponents across time."/>
    <n v="10000"/>
    <x v="443"/>
    <s v="failed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x v="22"/>
    <s v="failed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  <x v="13"/>
  </r>
  <r>
    <n v="1084"/>
    <s v="My own channel"/>
    <s v="I want to start my own channel for gaming"/>
    <n v="550"/>
    <x v="117"/>
    <s v="failed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  <x v="1"/>
  </r>
  <r>
    <n v="1085"/>
    <s v="Sun Dryd Studios"/>
    <s v="The new kid on the block. Re-imagining old games and creating new ones. Ship, Lazer, Rock is first."/>
    <n v="30000"/>
    <x v="772"/>
    <s v="failed"/>
    <x v="5"/>
    <s v="CAD"/>
    <n v="1457967975"/>
    <n v="1455379575"/>
    <b v="0"/>
    <n v="9"/>
    <b v="0"/>
    <s v="games/video games"/>
    <n v="3.42"/>
    <n v="114"/>
    <x v="6"/>
    <x v="17"/>
    <x v="1085"/>
    <d v="2016-03-14T15:06:15"/>
    <x v="1"/>
  </r>
  <r>
    <n v="1086"/>
    <s v="Cyber Universe Online"/>
    <s v="Humanity's future in the Galaxy"/>
    <n v="18000"/>
    <x v="493"/>
    <s v="failed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  <x v="1"/>
  </r>
  <r>
    <n v="1087"/>
    <s v="Idle Gamers"/>
    <s v="Idle gamers are the group of gamers worth watching play video games. We have a back log of video ideas and want to entertain you."/>
    <n v="1100"/>
    <x v="117"/>
    <s v="failed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  <x v="1"/>
  </r>
  <r>
    <n v="1088"/>
    <s v="Still Alive"/>
    <s v="A fresh twist on survival games. Intense, high-stakes 30 minute rounds for up to 10 players."/>
    <n v="45000"/>
    <x v="773"/>
    <s v="failed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  <x v="1"/>
  </r>
  <r>
    <n v="1089"/>
    <s v="Farabel"/>
    <s v="Farabel is a single player turn-based fantasy strategy game for Mac/PC/Linux"/>
    <n v="15000"/>
    <x v="774"/>
    <s v="failed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x v="139"/>
    <s v="failed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x v="379"/>
    <s v="failed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s v="failed"/>
    <x v="0"/>
    <s v="USD"/>
    <n v="1357432638"/>
    <n v="1354840638"/>
    <b v="0"/>
    <n v="7"/>
    <b v="0"/>
    <s v="games/video games"/>
    <n v="1.05"/>
    <n v="3"/>
    <x v="6"/>
    <x v="17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s v="failed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  <x v="19"/>
  </r>
  <r>
    <n v="1094"/>
    <s v="Sprocket Junkie"/>
    <s v="An action racing game for iOS. Set in a steampunk world, players battle their way to the finish line on customizable rocket engines!"/>
    <n v="18000"/>
    <x v="776"/>
    <s v="failed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  <x v="1"/>
  </r>
  <r>
    <n v="1095"/>
    <s v="Project Snowstorm"/>
    <s v="MMORPG with Real-Time Pet Battles, Expansive 3D World and Ranked Individual &amp; Guild PvP arenas all on your mobile device!"/>
    <n v="500000"/>
    <x v="777"/>
    <s v="failed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s v="failed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  <x v="12"/>
  </r>
  <r>
    <n v="1097"/>
    <s v="Rabbly"/>
    <s v="Rabbly is action-adventure game. Is about a scientist going on an adventure, to find rare materials in another galaxy."/>
    <n v="100000"/>
    <x v="779"/>
    <s v="failed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  <x v="4"/>
  </r>
  <r>
    <n v="1098"/>
    <s v="Kick, Punch... Fireball"/>
    <s v="Kick, Punch... Fireball is an FPS type arena game set inside the fantasy world."/>
    <n v="25000"/>
    <x v="780"/>
    <s v="failed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x v="379"/>
    <s v="failed"/>
    <x v="1"/>
    <s v="GBP"/>
    <n v="1431547468"/>
    <n v="1428955468"/>
    <b v="0"/>
    <n v="1"/>
    <b v="0"/>
    <s v="games/video games"/>
    <n v="0.5"/>
    <n v="25"/>
    <x v="6"/>
    <x v="17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x v="173"/>
    <s v="failed"/>
    <x v="12"/>
    <s v="EUR"/>
    <n v="1455417571"/>
    <n v="1452825571"/>
    <b v="0"/>
    <n v="10"/>
    <b v="0"/>
    <s v="games/video games"/>
    <n v="2.5"/>
    <n v="10"/>
    <x v="6"/>
    <x v="17"/>
    <x v="1100"/>
    <d v="2016-02-14T02:39:31"/>
    <x v="1"/>
  </r>
  <r>
    <n v="1101"/>
    <s v="Strain Wars"/>
    <s v="Different strains of marijuana leafs battling to the death to see which one is the top strain."/>
    <n v="100000"/>
    <x v="781"/>
    <s v="failed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  <x v="15"/>
  </r>
  <r>
    <n v="1102"/>
    <s v="Runers"/>
    <s v="Runers is a top-down rogue-like shooter where as you advance you create more powerful spells and fight fierce monsters and bosses."/>
    <n v="8000"/>
    <x v="94"/>
    <s v="failed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  <x v="52"/>
  </r>
  <r>
    <n v="1103"/>
    <s v="The Morgue"/>
    <s v="&quot;I go to work... I classify the bodies and store them accordingly... Sometimes I here noises... Other times is see her..."/>
    <n v="15000"/>
    <x v="782"/>
    <s v="failed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  <x v="13"/>
  </r>
  <r>
    <n v="1104"/>
    <s v="Street Heroes - A Facebook Beat 'em Up"/>
    <s v="Street Heroes is a retro 2D side-scrolling multiplayer beat 'em up for Facebook that brings classic arcade fun to a social platform"/>
    <n v="60000"/>
    <x v="783"/>
    <s v="failed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x v="784"/>
    <s v="failed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  <x v="1"/>
  </r>
  <r>
    <n v="1106"/>
    <s v="Backyard Zombies"/>
    <s v="Collect coins and save civilians while you blast your way through tons of zombies! Unlock new characters and levels!"/>
    <n v="400"/>
    <x v="785"/>
    <s v="failed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s v="failed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x v="786"/>
    <s v="failed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s v="failed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  <x v="12"/>
  </r>
  <r>
    <n v="1110"/>
    <s v="PSI - Role Playing Game"/>
    <s v="PSI is a game about a group of people dealing with the effects of Nightmares becoming reality, life will never be the same."/>
    <n v="50000"/>
    <x v="787"/>
    <s v="failed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x v="116"/>
    <s v="failed"/>
    <x v="0"/>
    <s v="USD"/>
    <n v="1452228790"/>
    <n v="1449636790"/>
    <b v="0"/>
    <n v="1"/>
    <b v="0"/>
    <s v="games/video games"/>
    <n v="0.04"/>
    <n v="1"/>
    <x v="6"/>
    <x v="17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x v="788"/>
    <s v="failed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  <x v="13"/>
  </r>
  <r>
    <n v="1113"/>
    <s v="A YouTube Gaming Channel"/>
    <s v="A start up YouTube PC Gaming channel named ''Jeansie''. Comprised of witty banter and slightly above average  gaming skills :)"/>
    <n v="1000"/>
    <x v="139"/>
    <s v="failed"/>
    <x v="1"/>
    <s v="GBP"/>
    <n v="1408058820"/>
    <n v="1405466820"/>
    <b v="0"/>
    <n v="1"/>
    <b v="0"/>
    <s v="games/video games"/>
    <n v="0.5"/>
    <n v="5"/>
    <x v="6"/>
    <x v="17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x v="115"/>
    <s v="failed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s v="failed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  <x v="1"/>
  </r>
  <r>
    <n v="1116"/>
    <s v="Quest Remnants of Chaos"/>
    <s v="A medieval, post apocolyptic, Online, MMORPG. Class morphing, character customization game."/>
    <n v="500000"/>
    <x v="789"/>
    <s v="failed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  <x v="13"/>
  </r>
  <r>
    <n v="1117"/>
    <s v="Medieval Village"/>
    <s v="Experience the Medieval in your own village. Increase your village into a city and walk through the streets."/>
    <n v="1000"/>
    <x v="790"/>
    <s v="failed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s v="failed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s v="failed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  <x v="57"/>
  </r>
  <r>
    <n v="1120"/>
    <s v="PlanEt Ninjahwah"/>
    <s v="Planet Ninjahwah is a highly anticipated futuristic action adventure game that will blow your mind!!"/>
    <n v="25000"/>
    <x v="117"/>
    <s v="failed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  <x v="7"/>
  </r>
  <r>
    <n v="1121"/>
    <s v="Pwincess"/>
    <s v="An action packed, side scrolling, platform jumping, laser shooting ADVENTURE that will be fun for everyone."/>
    <n v="250000"/>
    <x v="792"/>
    <s v="failed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x v="117"/>
    <s v="failed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  <x v="35"/>
  </r>
  <r>
    <n v="1123"/>
    <s v="Droplets"/>
    <s v="Fast paced mobile game where you control a rain drop by tilting your screen. Absorb other rain drops to go faster, but avoid clouds."/>
    <n v="5000"/>
    <x v="143"/>
    <s v="failed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s v="failed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x v="117"/>
    <s v="failed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  <x v="13"/>
  </r>
  <r>
    <n v="1126"/>
    <s v="GAMING TO LEARN"/>
    <s v="Imagine a science class where the teacher walks in a says &quot;Take out your cell phone and play a game.&quot;"/>
    <n v="2000"/>
    <x v="115"/>
    <s v="failed"/>
    <x v="0"/>
    <s v="USD"/>
    <n v="1468482694"/>
    <n v="1465890694"/>
    <b v="0"/>
    <n v="2"/>
    <b v="0"/>
    <s v="games/mobile games"/>
    <n v="0.5"/>
    <n v="5"/>
    <x v="6"/>
    <x v="18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x v="793"/>
    <s v="failed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  <x v="0"/>
  </r>
  <r>
    <n v="1128"/>
    <s v="Flying Turds"/>
    <s v="#havingfunFTW"/>
    <n v="1000"/>
    <x v="116"/>
    <s v="failed"/>
    <x v="1"/>
    <s v="GBP"/>
    <n v="1407425717"/>
    <n v="1404833717"/>
    <b v="0"/>
    <n v="1"/>
    <b v="0"/>
    <s v="games/mobile games"/>
    <n v="0.1"/>
    <n v="1"/>
    <x v="6"/>
    <x v="18"/>
    <x v="112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x v="577"/>
    <s v="failed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x v="143"/>
    <s v="failed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  <x v="22"/>
  </r>
  <r>
    <n v="1131"/>
    <s v="Hot Potato - The App"/>
    <s v="Don't drop it like it's hot..Hot Potato is a battle between friends. Compete to keep Mr Potato off the ground. Who will drop him first?"/>
    <n v="40000"/>
    <x v="117"/>
    <s v="failed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  <x v="1"/>
  </r>
  <r>
    <n v="1132"/>
    <s v="One"/>
    <s v="One is a simple mobile game about exploring the connections between all living things. Featuring hand-painted art."/>
    <n v="10000"/>
    <x v="794"/>
    <s v="failed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x v="170"/>
    <s v="failed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  <x v="1"/>
  </r>
  <r>
    <n v="1134"/>
    <s v="New Mario Bro's style game!"/>
    <s v="We are creating a new Mario Bro's style game called KFK:Original. It's challenging, fun and totally awesome!!!"/>
    <n v="25000"/>
    <x v="116"/>
    <s v="failed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  <x v="35"/>
  </r>
  <r>
    <n v="1135"/>
    <s v="Trumperama"/>
    <s v="&quot;Trumperama&quot; ist ein Jump 'n' Run Spiel im 8-Bit Stil fÃ¼r Android._x000a_Donald Trump gewinnt die Wahlen und muss gestoppt werden!"/>
    <n v="1000"/>
    <x v="155"/>
    <s v="failed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s v="failed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s v="failed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s v="failed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  <x v="21"/>
  </r>
  <r>
    <n v="1139"/>
    <s v="Soulwalker"/>
    <s v="Take control of the Void and bend it to your will as you perfect your strategy and amass your deck. The light gathers, your power grows"/>
    <n v="8000"/>
    <x v="139"/>
    <s v="failed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x v="117"/>
    <s v="failed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  <x v="1"/>
  </r>
  <r>
    <n v="1141"/>
    <s v="Arena Z - Zombie Survival"/>
    <s v="I think this will be a great game!"/>
    <n v="500"/>
    <x v="117"/>
    <s v="failed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x v="117"/>
    <s v="failed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x v="797"/>
    <s v="failed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x v="117"/>
    <s v="failed"/>
    <x v="0"/>
    <s v="USD"/>
    <n v="1430281320"/>
    <n v="1427689320"/>
    <b v="0"/>
    <n v="0"/>
    <b v="0"/>
    <s v="food/food trucks"/>
    <n v="0"/>
    <e v="#DIV/0!"/>
    <x v="7"/>
    <x v="19"/>
    <x v="1144"/>
    <d v="2015-04-29T04:22:00"/>
    <x v="1"/>
  </r>
  <r>
    <n v="1145"/>
    <s v="A FORK IN THE ROAD food truck"/>
    <s v="Emphasizing locally and responsibly raised ingredients, serving delicious food! I need your help."/>
    <n v="80000"/>
    <x v="173"/>
    <s v="failed"/>
    <x v="0"/>
    <s v="USD"/>
    <n v="1412272592"/>
    <n v="1407088592"/>
    <b v="0"/>
    <n v="1"/>
    <b v="0"/>
    <s v="food/food trucks"/>
    <n v="0.125"/>
    <n v="100"/>
    <x v="7"/>
    <x v="19"/>
    <x v="1145"/>
    <d v="2014-10-02T17:56:32"/>
    <x v="13"/>
  </r>
  <r>
    <n v="1146"/>
    <s v="Sleepy PIg Barbecue: Auburn's First BBQ Food Truck"/>
    <s v="Bringing the flavor of competition BBQ to small town Auburn with the ease of a big city food truck."/>
    <n v="6000"/>
    <x v="798"/>
    <s v="failed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  <x v="59"/>
  </r>
  <r>
    <n v="1147"/>
    <s v="baked pugtato"/>
    <s v="amazing gourmet baked potato truck with variable options for everyone, its always been my dream, help me make it come true :)."/>
    <n v="25000"/>
    <x v="117"/>
    <s v="failed"/>
    <x v="5"/>
    <s v="CAD"/>
    <n v="1413760783"/>
    <n v="1408576783"/>
    <b v="0"/>
    <n v="0"/>
    <b v="0"/>
    <s v="food/food trucks"/>
    <n v="0"/>
    <e v="#DIV/0!"/>
    <x v="7"/>
    <x v="19"/>
    <x v="1147"/>
    <d v="2014-10-19T23:19:43"/>
    <x v="13"/>
  </r>
  <r>
    <n v="1148"/>
    <s v="Warren's / Adilyn's Rollin' Bistro"/>
    <s v="New local (Louisville, KY.) food truck with a refreshing spin on rolling kitchens."/>
    <n v="15000"/>
    <x v="799"/>
    <s v="failed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  <x v="12"/>
  </r>
  <r>
    <n v="1149"/>
    <s v="The Floridian Food Truck"/>
    <s v="Bringing culturally diverse Floridian cuisine to the people!"/>
    <n v="50000"/>
    <x v="735"/>
    <s v="failed"/>
    <x v="0"/>
    <s v="USD"/>
    <n v="1466096566"/>
    <n v="1463504566"/>
    <b v="0"/>
    <n v="2"/>
    <b v="0"/>
    <s v="food/food trucks"/>
    <n v="0.15"/>
    <n v="37.5"/>
    <x v="7"/>
    <x v="19"/>
    <x v="1149"/>
    <d v="2016-06-16T17:02:46"/>
    <x v="1"/>
  </r>
  <r>
    <n v="1150"/>
    <s v="Chef Po's Food Truck"/>
    <s v="Bringing delicious authentic and fusion Taiwanese Food to the West Coast."/>
    <n v="2500"/>
    <x v="800"/>
    <s v="failed"/>
    <x v="0"/>
    <s v="USD"/>
    <n v="1452293675"/>
    <n v="1447109675"/>
    <b v="0"/>
    <n v="6"/>
    <b v="0"/>
    <s v="food/food trucks"/>
    <n v="10.08"/>
    <n v="42"/>
    <x v="7"/>
    <x v="19"/>
    <x v="1150"/>
    <d v="2016-01-08T22:54:35"/>
    <x v="13"/>
  </r>
  <r>
    <n v="1151"/>
    <s v="Blaze'n Pontiac Grill"/>
    <s v="Basically home style foods as huge sandwiches, burgers, and apps. Limitited to NOTHING. Irish,Mexican, cajÃ£n, southern bqq even veggies"/>
    <n v="25000"/>
    <x v="117"/>
    <s v="failed"/>
    <x v="0"/>
    <s v="USD"/>
    <n v="1441592863"/>
    <n v="1439000863"/>
    <b v="0"/>
    <n v="0"/>
    <b v="0"/>
    <s v="food/food trucks"/>
    <n v="0"/>
    <e v="#DIV/0!"/>
    <x v="7"/>
    <x v="19"/>
    <x v="1151"/>
    <d v="2015-09-07T02:27:43"/>
    <x v="1"/>
  </r>
  <r>
    <n v="1152"/>
    <s v="Peruvian King Food Truck"/>
    <s v="Peruvian food truck with an LA twist."/>
    <n v="16000"/>
    <x v="608"/>
    <s v="failed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  <x v="1"/>
  </r>
  <r>
    <n v="1153"/>
    <s v="The Cold Spot Mobile Trailer"/>
    <s v="A mobile concession trailer for snow cones, ice cream, smoothies and more"/>
    <n v="8000"/>
    <x v="155"/>
    <s v="failed"/>
    <x v="0"/>
    <s v="USD"/>
    <n v="1434647305"/>
    <n v="1432055305"/>
    <b v="0"/>
    <n v="1"/>
    <b v="0"/>
    <s v="food/food trucks"/>
    <n v="0.625"/>
    <n v="50"/>
    <x v="7"/>
    <x v="19"/>
    <x v="1153"/>
    <d v="2015-06-18T17:08:25"/>
    <x v="1"/>
  </r>
  <r>
    <n v="1154"/>
    <s v="Food Truck Funding"/>
    <s v="We're about to launch our first ever food truck to share our amazing food and we need your help! Be a part of our truck!"/>
    <n v="5000"/>
    <x v="144"/>
    <s v="failed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x v="801"/>
    <s v="failed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x v="117"/>
    <s v="failed"/>
    <x v="0"/>
    <s v="USD"/>
    <n v="1424742162"/>
    <n v="1422150162"/>
    <b v="0"/>
    <n v="0"/>
    <b v="0"/>
    <s v="food/food trucks"/>
    <n v="0"/>
    <e v="#DIV/0!"/>
    <x v="7"/>
    <x v="19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s v="failed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  <x v="22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s v="failed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x v="117"/>
    <s v="failed"/>
    <x v="0"/>
    <s v="USD"/>
    <n v="1435679100"/>
    <n v="1433006765"/>
    <b v="0"/>
    <n v="0"/>
    <b v="0"/>
    <s v="food/food trucks"/>
    <n v="0"/>
    <e v="#DIV/0!"/>
    <x v="7"/>
    <x v="19"/>
    <x v="1159"/>
    <d v="2015-06-30T15:45:00"/>
    <x v="12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s v="failed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x v="117"/>
    <s v="failed"/>
    <x v="0"/>
    <s v="USD"/>
    <n v="1432047989"/>
    <n v="1430233589"/>
    <b v="0"/>
    <n v="0"/>
    <b v="0"/>
    <s v="food/food trucks"/>
    <n v="0"/>
    <e v="#DIV/0!"/>
    <x v="7"/>
    <x v="19"/>
    <x v="1161"/>
    <d v="2015-05-19T15:06:29"/>
    <x v="24"/>
  </r>
  <r>
    <n v="1162"/>
    <s v="Super Natural Kooking"/>
    <s v="Solar Powered, Recycled Fryer Oil for Truck Fuel, Locally Grown Organic &amp; Hormone Free Foods, Pop-up Bands, Private Party and Functions"/>
    <n v="60000"/>
    <x v="428"/>
    <s v="failed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  <x v="12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s v="failed"/>
    <x v="0"/>
    <s v="USD"/>
    <n v="1407604920"/>
    <n v="1405012920"/>
    <b v="0"/>
    <n v="0"/>
    <b v="0"/>
    <s v="food/food trucks"/>
    <n v="0"/>
    <e v="#DIV/0!"/>
    <x v="7"/>
    <x v="19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x v="117"/>
    <s v="failed"/>
    <x v="0"/>
    <s v="USD"/>
    <n v="1466270582"/>
    <n v="1463678582"/>
    <b v="0"/>
    <n v="0"/>
    <b v="0"/>
    <s v="food/food trucks"/>
    <n v="0"/>
    <e v="#DIV/0!"/>
    <x v="7"/>
    <x v="19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s v="failed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  <x v="3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s v="failed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  <x v="12"/>
  </r>
  <r>
    <n v="1167"/>
    <s v="Empanada Express Food Truck"/>
    <s v="A mobile food truck serving up a Latino-inspired fusion cuisine using fresh, local, &amp; organic ingredients!"/>
    <n v="60000"/>
    <x v="805"/>
    <s v="failed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  <x v="12"/>
  </r>
  <r>
    <n v="1168"/>
    <s v="SiMpLy FreSH fOoD TrUck"/>
    <s v="Simply fresh farm to table on wheels working close with local farms to ensure the highest of quality of product ."/>
    <n v="18000"/>
    <x v="806"/>
    <s v="failed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x v="157"/>
    <s v="failed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x v="173"/>
    <s v="failed"/>
    <x v="1"/>
    <s v="GBP"/>
    <n v="1433021171"/>
    <n v="1430429171"/>
    <b v="0"/>
    <n v="2"/>
    <b v="0"/>
    <s v="food/food trucks"/>
    <n v="0.4"/>
    <n v="50"/>
    <x v="7"/>
    <x v="19"/>
    <x v="1170"/>
    <d v="2015-05-30T21:26:11"/>
    <x v="1"/>
  </r>
  <r>
    <n v="1171"/>
    <s v="The Mean Green Purple Machine"/>
    <s v="Tulsa's first true biodiesel, alternative energy powered food truck! Oh yeah, and delicious food!"/>
    <n v="25000"/>
    <x v="379"/>
    <s v="failed"/>
    <x v="0"/>
    <s v="USD"/>
    <n v="1415909927"/>
    <n v="1414351127"/>
    <b v="0"/>
    <n v="1"/>
    <b v="0"/>
    <s v="food/food trucks"/>
    <n v="0.1"/>
    <n v="25"/>
    <x v="7"/>
    <x v="19"/>
    <x v="1171"/>
    <d v="2014-11-13T20:18:47"/>
    <x v="10"/>
  </r>
  <r>
    <n v="1172"/>
    <s v="let your dayz take you to the dogs."/>
    <s v="Bringing YOUR favorite dog recipes to the streets."/>
    <n v="9000"/>
    <x v="117"/>
    <s v="failed"/>
    <x v="0"/>
    <s v="USD"/>
    <n v="1408551752"/>
    <n v="1405959752"/>
    <b v="0"/>
    <n v="0"/>
    <b v="0"/>
    <s v="food/food trucks"/>
    <n v="0"/>
    <e v="#DIV/0!"/>
    <x v="7"/>
    <x v="19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s v="failed"/>
    <x v="0"/>
    <s v="USD"/>
    <n v="1438576057"/>
    <n v="1435552057"/>
    <b v="0"/>
    <n v="1"/>
    <b v="0"/>
    <s v="food/food trucks"/>
    <n v="2.4E-2"/>
    <n v="30"/>
    <x v="7"/>
    <x v="19"/>
    <x v="1173"/>
    <d v="2015-08-03T04:27:37"/>
    <x v="6"/>
  </r>
  <r>
    <n v="1174"/>
    <s v="Give The Black Burro a Stable Stable"/>
    <s v="Help me purchase a parking space to be the Burro's permanant home, I need your help to raise $15,000!"/>
    <n v="15000"/>
    <x v="807"/>
    <s v="failed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x v="793"/>
    <s v="failed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x v="115"/>
    <s v="failed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  <x v="56"/>
  </r>
  <r>
    <n v="1177"/>
    <s v="Funnel Cakes come to the UK!"/>
    <s v="Its CRAZY the UK is still in the dark about funnel cakes! We want to convert a trailer and show the country what they've been missing!"/>
    <n v="6000"/>
    <x v="117"/>
    <s v="failed"/>
    <x v="1"/>
    <s v="GBP"/>
    <n v="1413388296"/>
    <n v="1410796296"/>
    <b v="0"/>
    <n v="0"/>
    <b v="0"/>
    <s v="food/food trucks"/>
    <n v="0"/>
    <e v="#DIV/0!"/>
    <x v="7"/>
    <x v="19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x v="139"/>
    <s v="failed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  <x v="1"/>
  </r>
  <r>
    <n v="1179"/>
    <s v="El Camion Roja"/>
    <s v="Mexican Style Food Truck, run by a Red Seal Chef, in a town with NO MEXICAN FOOD! That is a culinary emergency situation!"/>
    <n v="60000"/>
    <x v="667"/>
    <s v="failed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x v="808"/>
    <s v="failed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  <x v="8"/>
  </r>
  <r>
    <n v="1181"/>
    <s v="Gringo Loco Tacos Food Truck"/>
    <s v="Bringing the best tacos to the streets of Chicago!"/>
    <n v="50000"/>
    <x v="460"/>
    <s v="failed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x v="809"/>
    <s v="failed"/>
    <x v="0"/>
    <s v="USD"/>
    <n v="1484239320"/>
    <n v="1482609088"/>
    <b v="0"/>
    <n v="4"/>
    <b v="0"/>
    <s v="food/food trucks"/>
    <n v="4.2"/>
    <n v="10.5"/>
    <x v="7"/>
    <x v="19"/>
    <x v="1182"/>
    <d v="2017-01-12T16:42:00"/>
    <x v="10"/>
  </r>
  <r>
    <n v="1183"/>
    <s v="Freshie's Donuts Food Trailer"/>
    <s v="Help Freshie keep her dream alive by pledging to get a donut truck! She will be able to do events as well as cater to the community"/>
    <n v="2500"/>
    <x v="173"/>
    <s v="failed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  <x v="21"/>
  </r>
  <r>
    <n v="1184"/>
    <s v="2016/2017 Cyclocross Album"/>
    <s v="This coffee table album is the chronicle of the 2016/2017 cyclocross season, the latest edition of the renowned cyclephotos books."/>
    <n v="22000"/>
    <x v="810"/>
    <s v="successful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  <x v="12"/>
  </r>
  <r>
    <n v="1185"/>
    <s v="Katrina  Reflections"/>
    <s v="A photo exhibition and book showcasing images and stories of our time in New Orleans, commemorating Katrinaâ€™s ten year anniversary."/>
    <n v="12500"/>
    <x v="811"/>
    <s v="successful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s v="successful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  <x v="39"/>
  </r>
  <r>
    <n v="1187"/>
    <s v="&quot;SUNDANCERS: The Men of Utah&quot;"/>
    <s v="A gorgeous monograph of sensual imagery featuring the men of Utah, shot against the incredible expanses of land they call their own."/>
    <n v="8750"/>
    <x v="813"/>
    <s v="successful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x v="728"/>
    <s v="successful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  <x v="24"/>
  </r>
  <r>
    <n v="1189"/>
    <s v="Road Ramblers"/>
    <s v="A couple of experienced road trippers setting out for the big one. Six months traveling in a converted bus with a book at the end."/>
    <n v="9000"/>
    <x v="814"/>
    <s v="successful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  <x v="24"/>
  </r>
  <r>
    <n v="1190"/>
    <s v="The Reality Of Chronic Illness - The Book"/>
    <s v="A pairing of self portraiture and writing to shed light on the reality of life with chronic illness."/>
    <n v="500"/>
    <x v="815"/>
    <s v="successful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x v="816"/>
    <s v="successful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  <x v="1"/>
  </r>
  <r>
    <n v="1192"/>
    <s v="Other Worlds - A Make 100 Project"/>
    <s v="A macro landscape photography art book &amp; limited edition prints. A Make 100 project."/>
    <n v="100"/>
    <x v="817"/>
    <s v="successful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s v="successful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s v="successful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x v="820"/>
    <s v="successful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  <x v="22"/>
  </r>
  <r>
    <n v="1196"/>
    <s v="NAKED IBIZA - A Large Scale Photography Book by Dylan Rosser"/>
    <s v="A book of male nudes photographed on location in Ibiza over the last 4 years."/>
    <n v="14500"/>
    <x v="821"/>
    <s v="successful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s v="successful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  <x v="1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s v="successful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  <x v="49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s v="successful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x v="825"/>
    <s v="successful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  <x v="24"/>
  </r>
  <r>
    <n v="1201"/>
    <s v="Invisible People of Belarus"/>
    <s v="Documentary book about the lives of disabled people and Chernobyl victims living in governmental institutions called Internats"/>
    <n v="6000"/>
    <x v="826"/>
    <s v="successful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s v="successful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x v="828"/>
    <s v="successful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x v="829"/>
    <s v="successful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  <x v="7"/>
  </r>
  <r>
    <n v="1205"/>
    <s v="Afro-Iran:Â The Unknown Minority"/>
    <s v="A photo book by photographer Mahdi Ehsaei depicting the little known minority of Afro-Iranians in South Iran in fascinating portraits."/>
    <n v="13000"/>
    <x v="830"/>
    <s v="successful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s v="successful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  <x v="16"/>
  </r>
  <r>
    <n v="1207"/>
    <s v="ITALIANA"/>
    <s v="A humanistic photo book about ancestral &amp; post-modern Italy."/>
    <n v="16700"/>
    <x v="832"/>
    <s v="successful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x v="833"/>
    <s v="successful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s v="successful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  <x v="1"/>
  </r>
  <r>
    <n v="1210"/>
    <s v="Det Andra GÃ¶teborg"/>
    <s v="En fotobok om livet i det enda andra GÃ¶teborg i vÃ¤rlden"/>
    <n v="20000"/>
    <x v="835"/>
    <s v="successful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  <x v="34"/>
  </r>
  <r>
    <n v="1211"/>
    <s v="500 Views of Japan"/>
    <s v="From 2010 to 2015, I took over 15 000 photos in Japan. Here's 500 of them. Landscape, city view, people and so much more!"/>
    <n v="1000"/>
    <x v="836"/>
    <s v="successful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  <x v="19"/>
  </r>
  <r>
    <n v="1212"/>
    <s v="Faces of Yoga: A Coffee Table Photo Book"/>
    <s v="Faces of Yoga is a series of uncomfortable photos of people in strange positions. The photo book will be ready for the holiday season!"/>
    <n v="2500"/>
    <x v="594"/>
    <s v="successful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s v="successful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s v="successful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  <x v="13"/>
  </r>
  <r>
    <n v="1215"/>
    <s v="ShootTokyo: The Book"/>
    <s v="A photography book that brings you on a journey through Tokyo and beyond.   This is a collection of my best images from ShootTokyo."/>
    <n v="5000"/>
    <x v="839"/>
    <s v="successful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  <x v="1"/>
  </r>
  <r>
    <n v="1216"/>
    <s v="In Training: a book of Bonsai photographs"/>
    <s v="A fine art photography book taking a new look at the art of bonsai."/>
    <n v="14000"/>
    <x v="840"/>
    <s v="successful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s v="successful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  <x v="1"/>
  </r>
  <r>
    <n v="1218"/>
    <s v="The Alaska Range"/>
    <s v="The Mountaineers Books and I, Carl Battreall, have teamed up to create the first photography book of the legendary Alaska Range."/>
    <n v="9000"/>
    <x v="842"/>
    <s v="successful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  <x v="12"/>
  </r>
  <r>
    <n v="1219"/>
    <s v="The Box"/>
    <s v="The Box is a fine art book of Ron Amato's innovative and seductive photography project."/>
    <n v="16350"/>
    <x v="843"/>
    <s v="successful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  <x v="1"/>
  </r>
  <r>
    <n v="1220"/>
    <s v="All The People"/>
    <s v="A beautiful photo art book of portraits and conversations with people that may expand your idea of gender."/>
    <n v="15000"/>
    <x v="844"/>
    <s v="successful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s v="successful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  <x v="38"/>
  </r>
  <r>
    <n v="1222"/>
    <s v="Project Pilgrim"/>
    <s v="Project Pilgrim is my effort to work towards normalizing mental health."/>
    <n v="4000"/>
    <x v="846"/>
    <s v="successful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  <x v="12"/>
  </r>
  <r>
    <n v="1223"/>
    <s v="YOSEMITE PEOPLE"/>
    <s v="A photography book focusing on the people rather than the nature at Yosemite National Park."/>
    <n v="19800"/>
    <x v="847"/>
    <s v="successful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  <x v="12"/>
  </r>
  <r>
    <n v="1224"/>
    <s v="&quot;I Dreamed Last Night&quot; Album (Canceled)"/>
    <s v="Modern Celtic influenced CD.  Help me finish what I started before the stroke."/>
    <n v="15000"/>
    <x v="848"/>
    <s v="canceled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  <x v="13"/>
  </r>
  <r>
    <n v="1225"/>
    <s v="Cesar Chavez's First Music Album (Canceled)"/>
    <s v="My first music album is a collection of 9 songs honoring Mexico's prolific composer, Jose Alfredo Jimenez with my artistic vision."/>
    <n v="3000"/>
    <x v="849"/>
    <s v="canceled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  <x v="13"/>
  </r>
  <r>
    <n v="1226"/>
    <s v="Pavlo is Filming  a PBS Concert Special (Canceled)"/>
    <s v="Pavlo will be independently filming his second full length PBS Special and DVD in May with director George Veras"/>
    <n v="50000"/>
    <x v="850"/>
    <s v="canceled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s v="canceled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  <x v="12"/>
  </r>
  <r>
    <n v="1228"/>
    <s v="World artist Kat Maguire's debut CD entitled &quot;Gypsy&quot;"/>
    <s v="Kat is partnering with Kickstarter to raise the funds to complete her first solo World music CD &quot;Gypsy&quot;!"/>
    <n v="5000"/>
    <x v="159"/>
    <s v="canceled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s v="canceled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s v="canceled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s v="canceled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  <x v="4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s v="canceled"/>
    <x v="0"/>
    <s v="USD"/>
    <n v="1381090870"/>
    <n v="1377030070"/>
    <b v="0"/>
    <n v="1"/>
    <b v="0"/>
    <s v="music/world music"/>
    <n v="0.8"/>
    <n v="40"/>
    <x v="4"/>
    <x v="21"/>
    <x v="1232"/>
    <d v="2013-10-06T20:21:10"/>
    <x v="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s v="canceled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  <x v="24"/>
  </r>
  <r>
    <n v="1234"/>
    <s v="Lionstar International Tour 2015 (Canceled)"/>
    <s v="We have been offered shows all over the world, to reach places and people with our music, for the experience of just doing it!"/>
    <n v="50000"/>
    <x v="117"/>
    <s v="canceled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s v="canceled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x v="117"/>
    <s v="canceled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  <x v="36"/>
  </r>
  <r>
    <n v="1237"/>
    <s v="John Grover touches the world (Canceled)"/>
    <s v="We have the songs, concept, need to add songs and mix/package for shows in Hawaii, book dates outside of Maui and advance his message"/>
    <n v="25000"/>
    <x v="117"/>
    <s v="canceled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s v="canceled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  <x v="1"/>
  </r>
  <r>
    <n v="1239"/>
    <s v="Help Calmenco! finance new CD and Tour (Canceled)"/>
    <s v="Please consider helping us with our new CD and Riverdance Tour"/>
    <n v="2500"/>
    <x v="117"/>
    <s v="canceled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  <x v="1"/>
  </r>
  <r>
    <n v="1240"/>
    <s v="Message of Peace, Love &amp; Unity (Canceled)"/>
    <s v="Sharing positive vibes of Peace, Love &amp; Unity with the World through conscious Reggae Music!"/>
    <n v="8000"/>
    <x v="854"/>
    <s v="canceled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  <x v="43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s v="canceled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  <x v="34"/>
  </r>
  <r>
    <n v="1242"/>
    <s v="Add your voice to Cellphonia 9/11 (Canceled)"/>
    <s v="Cellphonia 9/11 (http://cellphonia.org/911/) is one of the performance pieces in the Music After marathon concert on 9.11.11"/>
    <n v="911"/>
    <x v="139"/>
    <s v="canceled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  <x v="14"/>
  </r>
  <r>
    <n v="1243"/>
    <s v="Letâ€™s Keep the San Jose Mexican Heritage Festival Alive!"/>
    <s v="California's premier Latino cultural festival - music, theatre, film, workshops, visual arts, cuisine and more!"/>
    <n v="12000"/>
    <x v="856"/>
    <s v="canceled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  <x v="22"/>
  </r>
  <r>
    <n v="1244"/>
    <s v="Theatrum Mundi releasing debut album &quot;Eyes of the Realm.&quot;"/>
    <s v="THEATRUM MUNDI releases DEBUT ALBUM! Pre-order &quot;The Eyes of the Realm&quot; and help make it happen!"/>
    <n v="2000"/>
    <x v="857"/>
    <s v="successful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s v="successful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s v="successful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  <x v="11"/>
  </r>
  <r>
    <n v="1247"/>
    <s v="BRAIN DEAD to record debut EP with SLAYER producer!"/>
    <s v="BRAIN DEAD is going to record their debut EP and they need your help, Bozos!"/>
    <n v="3500"/>
    <x v="860"/>
    <s v="successful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  <x v="1"/>
  </r>
  <r>
    <n v="1248"/>
    <s v="The Vandies // Full length album!"/>
    <s v="The Vandies make pop rock in glorious Portland, Oregon. Help us fund our first full length album!"/>
    <n v="2500"/>
    <x v="861"/>
    <s v="successful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  <x v="49"/>
  </r>
  <r>
    <n v="1249"/>
    <s v="Matt Stansberry &amp; The Romance - Debut EP"/>
    <s v="&quot;Let's Brighten It Up&quot; will be a seven song EP of originals heavily inspired by music from the 50s and 60s"/>
    <n v="5000"/>
    <x v="862"/>
    <s v="successful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s v="successful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  <x v="7"/>
  </r>
  <r>
    <n v="1251"/>
    <s v="Jack Oblivian Harlan t Bobo Limes european tour"/>
    <s v="A tour of europe with 3 memphis artist, Jack Oblivian, Harlan T Bobo and Shawn Cripps."/>
    <n v="6000"/>
    <x v="864"/>
    <s v="successful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s v="successful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  <x v="38"/>
  </r>
  <r>
    <n v="1253"/>
    <s v="Suburban Legends: New Album"/>
    <s v="Suburban Legends are working on the most important album EVER, but they are in need of your help and about 10 bucks... probably more!"/>
    <n v="10"/>
    <x v="866"/>
    <s v="successful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x v="867"/>
    <s v="successful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  <x v="5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s v="successful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s v="successful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s v="successful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  <x v="44"/>
  </r>
  <r>
    <n v="1258"/>
    <s v="Mustard Plug New Record!"/>
    <s v="Mustard Plug needs help funding their new record.  Please help the Grand Rapids, MI band put out their 7th record!"/>
    <n v="12000"/>
    <x v="871"/>
    <s v="successful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  <x v="1"/>
  </r>
  <r>
    <n v="1259"/>
    <s v="Help Falling From One complete their CD!!!"/>
    <s v="Falling From One is currently in the studio recording their first CD and they need your help!"/>
    <n v="2500"/>
    <x v="872"/>
    <s v="successful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s v="successful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x v="874"/>
    <s v="successful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s v="successful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  <x v="1"/>
  </r>
  <r>
    <n v="1263"/>
    <s v="New Tropic Bombs EP ~ &quot;Return to Bomber Bay&quot;"/>
    <s v="A fresh batch of chaos from Toledo, Ohio's reggae-rockers, Tropic Bombs!"/>
    <n v="1500"/>
    <x v="137"/>
    <s v="successful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  <x v="6"/>
  </r>
  <r>
    <n v="1264"/>
    <s v="Bear. is recording their first ep!"/>
    <s v="We are a four piece from Golden, CO, and have our hearts on getting into the studio this fall to get music from our heads to your ears."/>
    <n v="650"/>
    <x v="876"/>
    <s v="successful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  <x v="3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s v="successful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  <x v="31"/>
  </r>
  <r>
    <n v="1266"/>
    <s v="Sensory Station's First EP"/>
    <s v="We are looking to record our first EP produced by Aaron Harris (ISIS/Palms) at Studio West."/>
    <n v="9500"/>
    <x v="878"/>
    <s v="successful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s v="successful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  <x v="1"/>
  </r>
  <r>
    <n v="1268"/>
    <s v="Full Devil Jacket 2nd Album Release"/>
    <s v="Full Devil Jacket Is releasing their first record in over 12 yrs and we want you to be a part of it!"/>
    <n v="12000"/>
    <x v="704"/>
    <s v="successful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s v="successful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  <x v="12"/>
  </r>
  <r>
    <n v="1270"/>
    <s v="Resolution15 records their next album, Svaha"/>
    <s v="We make awake metal using violins in place of guitars and want to record a full length album."/>
    <n v="10000"/>
    <x v="881"/>
    <s v="successful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s v="successful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  <x v="12"/>
  </r>
  <r>
    <n v="1272"/>
    <s v="N&amp;V MAKE AN ALBUM"/>
    <s v="We're going back into the studio this spring to record a new album.  You've heard some of the new material at recent shows.  Be a part of the process!"/>
    <n v="5000"/>
    <x v="883"/>
    <s v="successful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  <x v="64"/>
  </r>
  <r>
    <n v="1273"/>
    <s v="Run Coyote &quot;Youth Haunts&quot; - Vinyl LP and CD"/>
    <s v="Run Coyote is raising funds to produce their debut album - &quot;Youth Haunts&quot; - on vinyl LP and CD"/>
    <n v="4000"/>
    <x v="884"/>
    <s v="successful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x v="885"/>
    <s v="successful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x v="886"/>
    <s v="successful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  <x v="6"/>
  </r>
  <r>
    <n v="1276"/>
    <s v="MR. DREAM GOES TO JAIL"/>
    <s v="Sponsor this Brooklyn punk band's debut seven-inch, MR. DREAM GOES TO JAIL."/>
    <n v="3000"/>
    <x v="887"/>
    <s v="successful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  <x v="40"/>
  </r>
  <r>
    <n v="1277"/>
    <s v="HELP NATE HENRY MAKE AN ALBUM"/>
    <s v="My name is Nate Henry. I sang in a band called Sherwood for almost 10 years. Now I'm hoping to make another album of brand new music."/>
    <n v="15000"/>
    <x v="888"/>
    <s v="successful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s v="successful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  <x v="32"/>
  </r>
  <r>
    <n v="1279"/>
    <s v="Making the Next Traveling Suitcase Album"/>
    <s v="The Traveling Suitcase is a 3-piece rock outfit from Oshkosh, WI. We have released 2 albums since 2010 and we are ready to record!"/>
    <n v="12516"/>
    <x v="890"/>
    <s v="successful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  <x v="4"/>
  </r>
  <r>
    <n v="1280"/>
    <s v="Nothing More's New Album"/>
    <s v="Nothing More is recording their forthcoming record and needs to join forces with you to make this album HUGE! "/>
    <n v="15000"/>
    <x v="891"/>
    <s v="successful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  <x v="37"/>
  </r>
  <r>
    <n v="1281"/>
    <s v="&quot;Laser Beretta&quot;"/>
    <s v="Cure for the Common pulls the trigger on their 2nd full-length LP, &quot;Laser Beretta,&quot; printed on high-quality 15 gram polycarbonate CDs"/>
    <n v="7000"/>
    <x v="892"/>
    <s v="successful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  <x v="2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s v="successful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  <x v="12"/>
  </r>
  <r>
    <n v="1283"/>
    <s v="Sketching In Stereo 3rd Album!"/>
    <s v="Our 3rd album is halfway complete, but we need your help to record, mix and master the final product!"/>
    <n v="1000"/>
    <x v="894"/>
    <s v="successful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  <x v="20"/>
  </r>
  <r>
    <n v="1284"/>
    <s v="Free Jujube Brown NYC Performance"/>
    <s v="â€œFree Jujube Brownâ€ by Psalmayene 24 is coming home to NYC and we need YOUR support of this moving and inspiring piece"/>
    <n v="2000"/>
    <x v="895"/>
    <s v="successful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  <x v="20"/>
  </r>
  <r>
    <n v="1285"/>
    <s v="We just keep going"/>
    <s v="The world premiere of hysterically funny and heartbreaking story about family, unconditional love and facing the unfaceable"/>
    <n v="2000"/>
    <x v="896"/>
    <s v="successful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  <x v="19"/>
  </r>
  <r>
    <n v="1286"/>
    <s v="The Diary of a Nobody"/>
    <s v="A touring production of FRED's modern adaptation of the classic Victorian comic novel, reaching out to new audiences."/>
    <n v="1500"/>
    <x v="897"/>
    <s v="successful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  <x v="3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s v="successful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s v="successful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n v="1500"/>
    <x v="367"/>
    <s v="successful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  <x v="1"/>
  </r>
  <r>
    <n v="1290"/>
    <s v="I Died... I Came Back, ... Whatever"/>
    <s v="Sometimes your Heart has to STOP for your Life to START."/>
    <n v="3500"/>
    <x v="900"/>
    <s v="successful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  <x v="1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s v="successful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  <x v="8"/>
  </r>
  <r>
    <n v="1292"/>
    <s v="Season Scandinavia"/>
    <s v="Empty Deck presents the most exciting unknown contemporary Scandinavian plays in co-production with The Other Room Theatre, Cardiff."/>
    <n v="1700"/>
    <x v="902"/>
    <s v="successful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  <x v="38"/>
  </r>
  <r>
    <n v="1293"/>
    <s v="WORSE THAN TIGERS"/>
    <s v="Invest in the world premiere of WORSE THAN TIGERS at ACT, and in the future of Seattle's newest, female-led theatre company: RED STAGE."/>
    <n v="15000"/>
    <x v="903"/>
    <s v="successful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  <x v="12"/>
  </r>
  <r>
    <n v="1294"/>
    <s v="HELMER'S LOO"/>
    <s v="We have an award-winning Danish play, now we just need a bathroom set to perform it in. Spend a penny to help us build the set!"/>
    <n v="500"/>
    <x v="904"/>
    <s v="successful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  <x v="10"/>
  </r>
  <r>
    <n v="1295"/>
    <s v="Misfits of London: The Gin Chronicles"/>
    <s v="We had everything sorted for the Fringe, but now our accommodation and Edinburgh angel have fallen through. We're needing vital help."/>
    <n v="2500"/>
    <x v="905"/>
    <s v="successful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  <x v="12"/>
  </r>
  <r>
    <n v="1296"/>
    <s v="Quirky Bird Theatre's Young Actors on Tour"/>
    <s v="Creating outstanding performance experiences with young actors from all economic backgrounds. Making great theatre accessible to all!"/>
    <n v="850"/>
    <x v="647"/>
    <s v="successful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  <x v="21"/>
  </r>
  <r>
    <n v="1297"/>
    <s v="The One Man Traveling Tennessee Williams Festival"/>
    <s v="We will bring you the world of Tennessee Williams right to the front door of your home, school, church, theatre and community."/>
    <n v="20000"/>
    <x v="906"/>
    <s v="successful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x v="907"/>
    <s v="successful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x v="908"/>
    <s v="successful"/>
    <x v="0"/>
    <s v="USD"/>
    <n v="1436902359"/>
    <n v="1434310359"/>
    <b v="0"/>
    <n v="32"/>
    <b v="1"/>
    <s v="theater/plays"/>
    <n v="124"/>
    <n v="135.625"/>
    <x v="1"/>
    <x v="6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x v="909"/>
    <s v="successful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x v="910"/>
    <s v="successful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  <x v="65"/>
  </r>
  <r>
    <n v="1302"/>
    <s v="Help bring Boys of a Certain Age back to NYC!"/>
    <s v="Boys of a Certain Age is a unique and special show that we're trying to remount in New York City in 2017."/>
    <n v="2500"/>
    <x v="911"/>
    <s v="successful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12"/>
  </r>
  <r>
    <n v="1303"/>
    <s v="Forward Arena Theatre Company: Summer Season"/>
    <s v="Groundbreaking queer theatre."/>
    <n v="3500"/>
    <x v="912"/>
    <s v="successful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s v="canceled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s v="canceled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s v="canceled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  <x v="1"/>
  </r>
  <r>
    <n v="1307"/>
    <s v="VR Card - Customized Virtual Reality Viewer (Canceled)"/>
    <s v="Get VR to Everyone with Mailable, Ready to Use Viewers"/>
    <n v="50000"/>
    <x v="916"/>
    <s v="canceled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  <x v="1"/>
  </r>
  <r>
    <n v="1308"/>
    <s v="Boost Band: Wristband Phone Charger (Canceled)"/>
    <s v="Boost Band, a wristband that charges any device"/>
    <n v="10000"/>
    <x v="917"/>
    <s v="canceled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  <x v="4"/>
  </r>
  <r>
    <n v="1309"/>
    <s v="CORE : Roam (Canceled)"/>
    <s v="Wicked fun and built for excitement, CORE is the safest and most versatile speaker you've ever worn."/>
    <n v="11500"/>
    <x v="918"/>
    <s v="canceled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  <x v="6"/>
  </r>
  <r>
    <n v="1310"/>
    <s v="k5-jkt.by kiger (Canceled)"/>
    <s v="An essential hoodie that holds all sized smart phones and keep your headphone wires tangle free."/>
    <n v="20000"/>
    <x v="109"/>
    <s v="canceled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s v="canceled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  <x v="49"/>
  </r>
  <r>
    <n v="1312"/>
    <s v="GoSolo Hat for GoPro (Canceled)"/>
    <s v="People loved the original Black and Gray GoSolo hats and asked for more. So we received sample for 3 more colors!"/>
    <n v="4600"/>
    <x v="920"/>
    <s v="canceled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s v="canceled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s v="canceled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  <x v="13"/>
  </r>
  <r>
    <n v="1315"/>
    <s v="World's First Amphibious Heart Rate &amp; Fitness Wearable"/>
    <s v="Zoom will happen - THANK YOU! Received outside funding due amazing early success!"/>
    <n v="100000"/>
    <x v="923"/>
    <s v="canceled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  <x v="49"/>
  </r>
  <r>
    <n v="1316"/>
    <s v="Future Belt (Canceled)"/>
    <s v="Future Belt comes in just 3 sizes, but yet, is designed to fit waists ranging from 25-55 inches. No batteries, no gimmicks."/>
    <n v="75000"/>
    <x v="116"/>
    <s v="canceled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s v="canceled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  <x v="28"/>
  </r>
  <r>
    <n v="1318"/>
    <s v="Lucky Tag: A Smart Dog Wearable That Cares (Canceled)"/>
    <s v="Your Dog's Best Friend._x000a_Revolutionize the way you care about your pups and brings you peace of mind."/>
    <n v="40000"/>
    <x v="925"/>
    <s v="canceled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x v="926"/>
    <s v="canceled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  <x v="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s v="canceled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s v="canceled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s v="canceled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s v="canceled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s v="canceled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s v="canceled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s v="canceled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  <x v="7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s v="canceled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s v="canceled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  <x v="7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s v="canceled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  <x v="52"/>
  </r>
  <r>
    <n v="1330"/>
    <s v="The 3G Smartwatch for Kids that Encourages Outdoor Play"/>
    <s v="Outdoor play is essential. Wanderwatch helps to make it fun and safe! Fun for kids, great for parents. Time to Play!"/>
    <n v="35000"/>
    <x v="936"/>
    <s v="canceled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  <x v="1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s v="canceled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x v="117"/>
    <s v="canceled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x v="117"/>
    <s v="canceled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x v="938"/>
    <s v="canceled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x v="939"/>
    <s v="canceled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s v="canceled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x v="941"/>
    <s v="canceled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s v="canceled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  <x v="1"/>
  </r>
  <r>
    <n v="1339"/>
    <s v="Linkoo (Canceled)"/>
    <s v="World's Smallest customizable Phone &amp; GPS Watch for kids !"/>
    <n v="50000"/>
    <x v="943"/>
    <s v="canceled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  <x v="11"/>
  </r>
  <r>
    <n v="1340"/>
    <s v="Glass Designs (Canceled)"/>
    <s v="I would like to make nicer, more stylish looking frames for the Google Glass using 3D printing technology."/>
    <n v="1680"/>
    <x v="117"/>
    <s v="canceled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s v="canceled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s v="canceled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s v="canceled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  <x v="43"/>
  </r>
  <r>
    <n v="1344"/>
    <s v="A Masters Guide to The Way of the Warrior"/>
    <s v="The is the ultimate guide to applied Eastern philosophy, martial arts, and the path of the warrior from a scientific perspective."/>
    <n v="1500"/>
    <x v="946"/>
    <s v="successful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  <x v="3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s v="successful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x v="947"/>
    <s v="successful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s v="successful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s v="successful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  <x v="38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s v="successful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s v="successful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  <x v="1"/>
  </r>
  <r>
    <n v="1351"/>
    <s v="Purpose: Your Journey To Find Meaning"/>
    <s v="Discover your purpose, live a more fulfilling life, leave a positive footprint on society."/>
    <n v="20000"/>
    <x v="952"/>
    <s v="successful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x v="953"/>
    <s v="successful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  <x v="61"/>
  </r>
  <r>
    <n v="1353"/>
    <s v="Finish The Script! - A College Writing Course in Book Form"/>
    <s v="A book that teaches aspiring writers how to get from a basic idea to a fully rewritten screenplay."/>
    <n v="1000"/>
    <x v="954"/>
    <s v="successful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s v="successful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s v="successful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  <x v="12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s v="successful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  <x v="1"/>
  </r>
  <r>
    <n v="1357"/>
    <s v="Becoming Alicia"/>
    <s v="The search for identity leads one young woman to Mexico, where she follows her grandfather's journey back to America."/>
    <n v="2000"/>
    <x v="958"/>
    <s v="successful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  <x v="1"/>
  </r>
  <r>
    <n v="1358"/>
    <s v="The Masada Story Project"/>
    <s v="I am working on a book about what people do when they visit Masada, an ancient fortress in the Judean desert."/>
    <n v="3000"/>
    <x v="959"/>
    <s v="successful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x v="960"/>
    <s v="successful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  <x v="66"/>
  </r>
  <r>
    <n v="1360"/>
    <s v="So Bad, It's Good! - A Book of Bad Movies"/>
    <s v="So Bad, It's Good! is a guide to finding the best films for your bad movie night."/>
    <n v="1500"/>
    <x v="961"/>
    <s v="successful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  <x v="38"/>
  </r>
  <r>
    <n v="1361"/>
    <s v="Me, Myself &amp; I - the dark art of big wall soloing"/>
    <s v="The forbidden dark art of roped soloing, for climbers who need to know in order to make the ultimate climb come true!"/>
    <n v="6000"/>
    <x v="962"/>
    <s v="successful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x v="963"/>
    <s v="successful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s v="successful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s v="successful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s v="successful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  <x v="1"/>
  </r>
  <r>
    <n v="1366"/>
    <s v="Kick It! A Tribute to the A.K.s"/>
    <s v="A musical memorial for Alexi Petersen."/>
    <n v="7500"/>
    <x v="966"/>
    <s v="successful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  <x v="11"/>
  </r>
  <r>
    <n v="1367"/>
    <s v="House of Rabbits  - &quot;Songs of Charivari&quot;"/>
    <s v="House of Rabbits are recording our full-length, debut album! Support independent music, receive great rewards!"/>
    <n v="5000"/>
    <x v="967"/>
    <s v="successful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  <x v="12"/>
  </r>
  <r>
    <n v="1368"/>
    <s v="Saturate &quot; The Separation Effect &quot; CD"/>
    <s v="We are in the final stages of the creation of our 4th record, The Separation Effect. our most passionate record to date."/>
    <n v="5000"/>
    <x v="968"/>
    <s v="successful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s v="successful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  <x v="1"/>
  </r>
  <r>
    <n v="1370"/>
    <s v="Food On You presents Baby's First Parental Advisory"/>
    <s v="Songs about the first year of parenthood, often inappropriate for children"/>
    <n v="1500"/>
    <x v="970"/>
    <s v="successful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  <x v="19"/>
  </r>
  <r>
    <n v="1371"/>
    <s v="The Defiant Tour Documentary with LoNero"/>
    <s v="The Defiant Tour Documentary is a never before examination of the finances of a touring band and what it takes to go on the road."/>
    <n v="6999"/>
    <x v="971"/>
    <s v="successful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  <x v="1"/>
  </r>
  <r>
    <n v="1372"/>
    <s v="Ted Lukas &amp; the Misled new CD - &quot;FEED&quot;"/>
    <s v="Please help us raise funds to press our new CD!"/>
    <n v="500"/>
    <x v="972"/>
    <s v="successful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1"/>
  </r>
  <r>
    <n v="1373"/>
    <s v="Broccoli Samurai: Tour Van or Bust!"/>
    <s v="Help Broccoli Samurai raise money to get a new van and continue bringing you the jams!"/>
    <n v="10000"/>
    <x v="973"/>
    <s v="successful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s v="successful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s v="successful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  <x v="1"/>
  </r>
  <r>
    <n v="1376"/>
    <s v="Dead Pirates / HIGHMARE LP 2nd pressing"/>
    <s v="Dead Pirates are planning a second pressing of HIGHMARE LP, who wants one ?"/>
    <n v="3700"/>
    <x v="975"/>
    <s v="successful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  <x v="12"/>
  </r>
  <r>
    <n v="1377"/>
    <s v="Official Debut EP for Stereo Jo"/>
    <s v="Stereo Jo is set to release a 5 song EP. Your donation will directly help w/ recording, design, production, &amp; duplication. Thank You :)"/>
    <n v="1300"/>
    <x v="17"/>
    <s v="successful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  <x v="25"/>
  </r>
  <r>
    <n v="1378"/>
    <s v="SIX BY SEVEN"/>
    <s v="A psychedelic post rock masterpiece!"/>
    <n v="2000"/>
    <x v="976"/>
    <s v="successful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  <x v="19"/>
  </r>
  <r>
    <n v="1379"/>
    <s v="J. Walter Makes a Record"/>
    <s v="---------The long-awaited debut full-length from Justin Ruddy--------"/>
    <n v="10000"/>
    <x v="977"/>
    <s v="successful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  <x v="1"/>
  </r>
  <r>
    <n v="1380"/>
    <s v="BARNFEST 2015"/>
    <s v="A DIY MUSIC FESTIVAL FROM ST. LOUIS MO! Bands make their own festival, help make it legit!"/>
    <n v="25"/>
    <x v="437"/>
    <s v="successful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3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s v="successful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  <x v="1"/>
  </r>
  <r>
    <n v="1382"/>
    <s v="The Floorwalkers New Album!"/>
    <s v="We're making a new record -- independently! We've got some great new songs we're really excited to bring to you!"/>
    <n v="8000"/>
    <x v="979"/>
    <s v="successful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s v="successful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  <x v="21"/>
  </r>
  <r>
    <n v="1384"/>
    <s v="Manny Manriquez' new rock opera journey: Outland Warrior"/>
    <s v="Outland Warrior is my first solo musical project, featuring songs written by me and recorded at my home studio."/>
    <n v="3500"/>
    <x v="981"/>
    <s v="successful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  <x v="1"/>
  </r>
  <r>
    <n v="1385"/>
    <s v="Chi Might Project"/>
    <s v="Musicians, singers &amp; songwriters from all over the world collaborate via YouTube in order to create an amazing album!"/>
    <n v="8000"/>
    <x v="982"/>
    <s v="successful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  <x v="58"/>
  </r>
  <r>
    <n v="1386"/>
    <s v="MALTESE CROSS: The First Album"/>
    <s v="We are a classic hard rock/heavy metal band just trying to keep rock alive!"/>
    <n v="400"/>
    <x v="983"/>
    <s v="successful"/>
    <x v="0"/>
    <s v="USD"/>
    <n v="1438183889"/>
    <n v="1435591889"/>
    <b v="0"/>
    <n v="14"/>
    <b v="1"/>
    <s v="music/rock"/>
    <n v="218.75"/>
    <n v="62.5"/>
    <x v="4"/>
    <x v="11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x v="984"/>
    <s v="successful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s v="successful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  <x v="15"/>
  </r>
  <r>
    <n v="1389"/>
    <s v="Pre-order DANCEHALL's first record!!!"/>
    <s v="Help fund the pressing of DANCEHALL's first record by pre-ordering it in advance!!!"/>
    <n v="500"/>
    <x v="986"/>
    <s v="successful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  <x v="1"/>
  </r>
  <r>
    <n v="1390"/>
    <s v="New Music Video/Artist Development"/>
    <s v="Breakout Artist Management will be working with us on a brand new music video and we need your help!"/>
    <n v="2800"/>
    <x v="987"/>
    <s v="successful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  <x v="39"/>
  </r>
  <r>
    <n v="1391"/>
    <s v="Rules and Regulations"/>
    <s v="With the money donated through this project we intend on investing in sound equipment for live shows"/>
    <n v="500"/>
    <x v="988"/>
    <s v="successful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  <x v="7"/>
  </r>
  <r>
    <n v="1392"/>
    <s v="Telesomniac's Debut Album"/>
    <s v="Telesomniac is a rock band from Provo, UT releasing their debut album Thirty-One Flashes in the Dark."/>
    <n v="2500"/>
    <x v="989"/>
    <s v="successful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  <x v="12"/>
  </r>
  <r>
    <n v="1393"/>
    <s v="WolfHunt | Social Commentary Rock Project"/>
    <s v="Rock n' Roll tales of our times"/>
    <n v="10000"/>
    <x v="990"/>
    <s v="successful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s v="successful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  <x v="42"/>
  </r>
  <r>
    <n v="1395"/>
    <s v="Quiet Oaks Full Length Album"/>
    <s v="Help Quiet Oaks record their debut album!!!"/>
    <n v="3500"/>
    <x v="992"/>
    <s v="successful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s v="successful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x v="994"/>
    <s v="successful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s v="successful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s v="successful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x v="997"/>
    <s v="successful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s v="successful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  <x v="24"/>
  </r>
  <r>
    <n v="1402"/>
    <s v="Nineteen Fifty Eight - Untitled EP"/>
    <s v="Help us fund our latest project - a 5 track EP: fast-paced, hard-hitting, female-fronted rock with catchy choruses and lyrics to match!"/>
    <n v="2500"/>
    <x v="999"/>
    <s v="successful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  <x v="13"/>
  </r>
  <r>
    <n v="1403"/>
    <s v="Gregorian Rock"/>
    <s v="Gregorian Rock merges Gregorian chant with modern music. It is serene, yet pummeling. It's not for everyone, but it might be for you."/>
    <n v="4000"/>
    <x v="1000"/>
    <s v="successful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x v="854"/>
    <s v="failed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  <x v="26"/>
  </r>
  <r>
    <n v="1405"/>
    <s v="The Bible translated into Emoticons"/>
    <s v="Will more people read the Bible if it were translated into Emoticons?"/>
    <n v="25000"/>
    <x v="522"/>
    <s v="failed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  <x v="12"/>
  </r>
  <r>
    <n v="1406"/>
    <s v="Man Down! Translation project"/>
    <s v="The White coat and the battle dress uniform"/>
    <n v="12000"/>
    <x v="493"/>
    <s v="failed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  <x v="28"/>
  </r>
  <r>
    <n v="1407"/>
    <s v="My life, My travel, My past - time to share"/>
    <s v="I traveled, I took pictures, I met people, I ate. Then I wrote a travel journal that needs editing, translation, and publishing."/>
    <n v="3000"/>
    <x v="493"/>
    <s v="failed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  <x v="2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s v="failed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  <x v="12"/>
  </r>
  <r>
    <n v="1409"/>
    <s v="Modern Literal Torah Translation: Genesis"/>
    <s v="Modern Literal Translation of the 1st Book of the Torah in English and Russian with sub-linear and interlinear layout."/>
    <n v="4000"/>
    <x v="117"/>
    <s v="failed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s v="failed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  <x v="7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s v="failed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  <x v="38"/>
  </r>
  <r>
    <n v="1412"/>
    <s v="For overseas shogi fans! Shogi novel translation project"/>
    <s v="â€œClimbing Silver!â€- An English translation of the Young Adult Shogi novella"/>
    <n v="7000"/>
    <x v="1002"/>
    <s v="failed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x v="173"/>
    <s v="failed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13"/>
  </r>
  <r>
    <n v="1414"/>
    <s v="Database of Interlinear Greek Words"/>
    <s v="Create an open source &quot;interlinear&quot; translation fo the Greek New Testament in re-publishable and open source database format."/>
    <n v="500"/>
    <x v="116"/>
    <s v="failed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s v="failed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x v="117"/>
    <s v="failed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  <x v="12"/>
  </r>
  <r>
    <n v="1417"/>
    <s v="Digitizing 8 Rare Siddha Yoga Books"/>
    <s v="Digitization of 8 rare Siddha Yoga books written by a Yogi - coming in the lineage of Sri Sri Sri Sadhasiva Brahmendra himself!"/>
    <n v="4500"/>
    <x v="434"/>
    <s v="failed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  <x v="12"/>
  </r>
  <r>
    <n v="1418"/>
    <s v="Realidades del Hombre"/>
    <s v="Â¿Y si hubiera una camino intermedio entre ciencia y religion?_x000a_Descubre la respuesta ayudando a publicar y traducir este libro."/>
    <n v="3000"/>
    <x v="360"/>
    <s v="failed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s v="failed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  <x v="1"/>
  </r>
  <r>
    <n v="1420"/>
    <s v="Shakespeare in the Hood - Romeo and Juliet"/>
    <s v="Help me butcher Shakespeare in a satirical fashion."/>
    <n v="110"/>
    <x v="158"/>
    <s v="failed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  <x v="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s v="failed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s v="failed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x v="173"/>
    <s v="failed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  <x v="1"/>
  </r>
  <r>
    <n v="1424"/>
    <s v="Subway Mantras"/>
    <s v="A short book of practical mantras that can be used every day of the week. Mantras are cogwheels of universal engines."/>
    <n v="7500"/>
    <x v="1004"/>
    <s v="failed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  <x v="35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s v="failed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s v="failed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  <x v="13"/>
  </r>
  <r>
    <n v="1427"/>
    <s v="WHAT CAN I DO?..."/>
    <s v="The book with advices that can save many lives._x000a_You will find here many case studies, extreme situations and solutions."/>
    <n v="5000"/>
    <x v="1005"/>
    <s v="failed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s v="failed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  <x v="1"/>
  </r>
  <r>
    <n v="1429"/>
    <s v="10 P.M."/>
    <s v="A guy in his 30's tries to live his &quot;American Dream&quot;, but quickly it turns into a nightmare. (A Novel)"/>
    <n v="10000"/>
    <x v="117"/>
    <s v="failed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  <x v="1"/>
  </r>
  <r>
    <n v="1430"/>
    <s v="Esoteric Project Management"/>
    <s v="Profesional translation and publishing of the book on unique synthesis of project management and meditation"/>
    <n v="5000"/>
    <x v="124"/>
    <s v="failed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s v="failed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  <x v="12"/>
  </r>
  <r>
    <n v="1432"/>
    <s v="The Holy Bib-el"/>
    <s v="THE HOLY BIB-EL Translated By Leon Cook. The Creation: CHAPTER 1.  1* In the beginning Gods created The Heavens and The Planet Earth."/>
    <n v="40000"/>
    <x v="117"/>
    <s v="failed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x v="1007"/>
    <s v="failed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  <x v="52"/>
  </r>
  <r>
    <n v="1434"/>
    <s v="Translation of 'SOCIALCAPITALISM' (2014)"/>
    <s v="Interest from abroad to publish my book SOCIALCAPITALISM. Need translation to English master. Help appreciated."/>
    <n v="82000"/>
    <x v="1008"/>
    <s v="failed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  <x v="24"/>
  </r>
  <r>
    <n v="1435"/>
    <s v="Trilogy of Crystals, book 1, translation"/>
    <s v="English translation of the first book from a sword and sorcery Fantasy trilogy, by Paolo Parente"/>
    <n v="15000"/>
    <x v="493"/>
    <s v="failed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s v="failed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x v="1010"/>
    <s v="failed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s v="failed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s v="failed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s v="failed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x v="895"/>
    <s v="failed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s v="failed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s v="failed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x v="117"/>
    <s v="failed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s v="failed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s v="failed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  <x v="21"/>
  </r>
  <r>
    <n v="1447"/>
    <s v="Indian Language Dictionary"/>
    <s v="I'm creating a dictionary of multiple Indian languages."/>
    <n v="500000"/>
    <x v="735"/>
    <s v="failed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x v="117"/>
    <s v="failed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  <x v="1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s v="failed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  <x v="67"/>
  </r>
  <r>
    <n v="1450"/>
    <s v="The Art of the Dill"/>
    <s v="A book of pickle recipes narrated by a mama grizzly speaking in incomplete and run-on sentences and her orangutan friend. #Artofthedill"/>
    <n v="100000"/>
    <x v="116"/>
    <s v="failed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x v="369"/>
    <s v="canceled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  <x v="12"/>
  </r>
  <r>
    <n v="1452"/>
    <s v="The Judo Preservation Project (Canceled)"/>
    <s v="I am gathering rare, out-of-print Judo books for preservation, translation and sharing."/>
    <n v="14000"/>
    <x v="117"/>
    <s v="canceled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s v="canceled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s v="canceled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  <x v="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s v="canceled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  <x v="56"/>
  </r>
  <r>
    <n v="1456"/>
    <s v="Sometimes you don't need love (Canceled)"/>
    <s v="English Version of my auto-published novel"/>
    <n v="5000"/>
    <x v="1011"/>
    <s v="canceled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  <x v="1"/>
  </r>
  <r>
    <n v="1457"/>
    <s v="Hey! I&quot;m not invisable, I am Just Old (Canceled)"/>
    <s v="Age is more than just a number, I hope your younger than you feel."/>
    <n v="6000"/>
    <x v="117"/>
    <s v="canceled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  <x v="1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s v="canceled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  <x v="12"/>
  </r>
  <r>
    <n v="1459"/>
    <s v="Like all the others (Canceled)"/>
    <s v="What if you suddenly found out, that your life wasnÂ´t the life you thought you had? What if you were like all the others!"/>
    <n v="37000"/>
    <x v="117"/>
    <s v="canceled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  <x v="32"/>
  </r>
  <r>
    <n v="1460"/>
    <s v="KJV2015 (Canceled)"/>
    <s v="KJV2015 Easier to understand for our kids and family not leaving out one verse or changing a meaning one bit."/>
    <n v="25000000"/>
    <x v="117"/>
    <s v="canceled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  <x v="43"/>
  </r>
  <r>
    <n v="1461"/>
    <s v="Relatively Prime Series 2"/>
    <s v="Series 2 of Relatively Prime, a podcast of stories from the Mathematical Domain"/>
    <n v="15000"/>
    <x v="1012"/>
    <s v="successful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  <x v="39"/>
  </r>
  <r>
    <n v="1462"/>
    <s v="Unbound: Fiction on the Radio"/>
    <s v="A new radio show focused on short fiction produced by Louisville Public Media"/>
    <n v="4000"/>
    <x v="1013"/>
    <s v="successful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s v="successful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  <x v="7"/>
  </r>
  <r>
    <n v="1464"/>
    <s v="Science Studio"/>
    <s v="The Best Science Media on the Web"/>
    <n v="5000"/>
    <x v="1014"/>
    <s v="successful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x v="1015"/>
    <s v="successful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  <x v="12"/>
  </r>
  <r>
    <n v="1466"/>
    <s v="WAYO 104.3 FM ROCHESTER, NY"/>
    <s v="WAYO needs your financial support to operate in 2016. Help keep the creativity and ideas of the Rochester community on the radio!"/>
    <n v="16000"/>
    <x v="1016"/>
    <s v="successful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  <x v="18"/>
  </r>
  <r>
    <n v="1467"/>
    <s v="Radio Ambulante"/>
    <s v="We are a new Spanish language podcast telling uniquely Latin American stories."/>
    <n v="40000"/>
    <x v="1017"/>
    <s v="successful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  <x v="13"/>
  </r>
  <r>
    <n v="1468"/>
    <s v="A New Season of Destination DIY"/>
    <s v="Destination DIY is a radio show &amp; podcast showcasing all kinds of creativity. Please help us make a new season of shows for your ears!"/>
    <n v="9500"/>
    <x v="1018"/>
    <s v="successful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  <x v="13"/>
  </r>
  <r>
    <n v="1469"/>
    <s v="The Local Global Mashup Show"/>
    <s v="Get the inside edge on the stories that connect Americans to the world -- in your ear every week."/>
    <n v="44250"/>
    <x v="1019"/>
    <s v="successful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x v="1020"/>
    <s v="successful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  <x v="24"/>
  </r>
  <r>
    <n v="1471"/>
    <s v="93.5 KNCE: True Taos Radio"/>
    <s v="Help improve the equipment, signal, and reach of 93.5 KNCE True Taos Radio, a new experiment in grassroots community media."/>
    <n v="32000"/>
    <x v="1021"/>
    <s v="successful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x v="1022"/>
    <s v="successful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  <x v="1"/>
  </r>
  <r>
    <n v="1473"/>
    <s v="ONE LOVES ONLY FORM"/>
    <s v="Public Radio Project"/>
    <n v="1500"/>
    <x v="1023"/>
    <s v="successful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x v="1024"/>
    <s v="successful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x v="1025"/>
    <s v="successful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  <x v="16"/>
  </r>
  <r>
    <n v="1476"/>
    <s v="The Comedy Button Podcast"/>
    <s v="The Comedy Button is a brand new nerd pop culture podcast with weekly video sketches."/>
    <n v="6000"/>
    <x v="1026"/>
    <s v="successful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x v="1027"/>
    <s v="successful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  <x v="13"/>
  </r>
  <r>
    <n v="1478"/>
    <s v="Planet Money T-shirt"/>
    <s v="We are a team of multimedia reporters covering the global economy. We are going to make a t-shirt and tell the story of its creation."/>
    <n v="50000"/>
    <x v="1028"/>
    <s v="successful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  <x v="35"/>
  </r>
  <r>
    <n v="1479"/>
    <s v="Let's Talk Calmly About Security and Privacy"/>
    <s v="A former intelligence analyst/government transparency advocate talks to his colleagues about the past year's NSA revelations."/>
    <n v="1600"/>
    <x v="1029"/>
    <s v="successful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  <x v="19"/>
  </r>
  <r>
    <n v="1480"/>
    <s v="The Stage at KDHX"/>
    <s v="The Stage at KDHX will be a beacon for artistic independence in the heart of the country, showcasing new artists and old favorites."/>
    <n v="50000"/>
    <x v="1030"/>
    <s v="successful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s v="failed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s v="failed"/>
    <x v="0"/>
    <s v="USD"/>
    <n v="1347004260"/>
    <n v="1345062936"/>
    <b v="0"/>
    <n v="1"/>
    <b v="0"/>
    <s v="publishing/fiction"/>
    <n v="0.1"/>
    <n v="5"/>
    <x v="3"/>
    <x v="10"/>
    <x v="1482"/>
    <d v="2012-09-07T07:51:00"/>
    <x v="34"/>
  </r>
  <r>
    <n v="1483"/>
    <s v="The Book Club Rebellion"/>
    <s v="When three social outcasts discover that Fictional characters are invading their world, they must form a team to stop this evil force."/>
    <n v="7000"/>
    <x v="155"/>
    <s v="failed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  <x v="26"/>
  </r>
  <r>
    <n v="1484"/>
    <s v="a book called filtered down thru the stars"/>
    <s v="The mussings of an old wizard"/>
    <n v="2000"/>
    <x v="117"/>
    <s v="failed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  <x v="43"/>
  </r>
  <r>
    <n v="1485"/>
    <s v="Covenant Kept - A Christian novel"/>
    <s v="Covenant Kept is a unique story that follows an ordinary woman through an extraordinary spiritual journey. Please help fund me."/>
    <n v="6700"/>
    <x v="403"/>
    <s v="failed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  <x v="7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s v="failed"/>
    <x v="0"/>
    <s v="USD"/>
    <n v="1425009761"/>
    <n v="1422417761"/>
    <b v="0"/>
    <n v="3"/>
    <b v="0"/>
    <s v="publishing/fiction"/>
    <n v="0.24"/>
    <n v="16"/>
    <x v="3"/>
    <x v="10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x v="117"/>
    <s v="failed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  <x v="1"/>
  </r>
  <r>
    <n v="1488"/>
    <s v="Nanolution"/>
    <s v="A blockbuster sci-fi adventure. What would you do if one day your life changed to beyond the imaginable?"/>
    <n v="15000"/>
    <x v="175"/>
    <s v="failed"/>
    <x v="2"/>
    <s v="AUD"/>
    <n v="1388928660"/>
    <n v="1386336660"/>
    <b v="0"/>
    <n v="6"/>
    <b v="0"/>
    <s v="publishing/fiction"/>
    <n v="2.4"/>
    <n v="60"/>
    <x v="3"/>
    <x v="10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x v="117"/>
    <s v="failed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s v="failed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  <x v="32"/>
  </r>
  <r>
    <n v="1491"/>
    <s v="Tales of guns, gold and a beagle in the Old West"/>
    <s v="What do you get when you take outlaws, guns, gold and and old beagle in the old west? Adventure!"/>
    <n v="1200"/>
    <x v="173"/>
    <s v="failed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  <x v="43"/>
  </r>
  <r>
    <n v="1492"/>
    <s v="The Grym Brothers Series"/>
    <s v="The Grym Brothers is a series about two brothers who are grim reapers, hunting down souls that canâ€™t or wonâ€™t move on the afterlife."/>
    <n v="4000"/>
    <x v="134"/>
    <s v="failed"/>
    <x v="0"/>
    <s v="USD"/>
    <n v="1308431646"/>
    <n v="1305839646"/>
    <b v="0"/>
    <n v="2"/>
    <b v="0"/>
    <s v="publishing/fiction"/>
    <n v="0.75"/>
    <n v="15"/>
    <x v="3"/>
    <x v="10"/>
    <x v="1492"/>
    <d v="2011-06-18T21:14:06"/>
    <x v="1"/>
  </r>
  <r>
    <n v="1493"/>
    <s v="The Great Grand Zeppelin Chase"/>
    <s v="Help illustrate the sequel to the bestselling _x000a_The Transylvania Flying Squad of Detectives"/>
    <n v="2400"/>
    <x v="117"/>
    <s v="failed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x v="1003"/>
    <s v="failed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  <x v="1"/>
  </r>
  <r>
    <n v="1495"/>
    <s v="A Magical Bildungsroman with a Female Heroine"/>
    <s v="The Adventures of Penelope Hawthorne. Part One: The Spellbook of Dracone."/>
    <n v="2000"/>
    <x v="117"/>
    <s v="failed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x v="117"/>
    <s v="failed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  <x v="13"/>
  </r>
  <r>
    <n v="1497"/>
    <s v="Daddy"/>
    <s v="After 25 years apart, a father and son's reunion is less magical and more explosive as the revelations come out and the gloves come off"/>
    <n v="15000"/>
    <x v="116"/>
    <s v="failed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  <x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s v="failed"/>
    <x v="0"/>
    <s v="USD"/>
    <n v="1409787378"/>
    <n v="1405899378"/>
    <b v="0"/>
    <n v="3"/>
    <b v="0"/>
    <s v="publishing/fiction"/>
    <n v="1.9"/>
    <n v="19"/>
    <x v="3"/>
    <x v="10"/>
    <x v="1498"/>
    <d v="2014-09-03T23:36:18"/>
    <x v="7"/>
  </r>
  <r>
    <n v="1499"/>
    <s v="The Second Renaissance"/>
    <s v="Coming soon, a new science fiction novel about human evolution and sorcery. In the near future, you are either forced to adapt or die"/>
    <n v="2000"/>
    <x v="139"/>
    <s v="failed"/>
    <x v="0"/>
    <s v="USD"/>
    <n v="1470355833"/>
    <n v="1465171833"/>
    <b v="0"/>
    <n v="1"/>
    <b v="0"/>
    <s v="publishing/fiction"/>
    <n v="0.25"/>
    <n v="5"/>
    <x v="3"/>
    <x v="10"/>
    <x v="1499"/>
    <d v="2016-08-05T00:10:33"/>
    <x v="13"/>
  </r>
  <r>
    <n v="1500"/>
    <s v="Tarnish: A Fantasy Novel by J. D. Brink"/>
    <s v="A young hero, sword play, epic tales, swamp monsters, a gang of thieves, and romance and betrayal. Forging your own destiny ain't easy."/>
    <n v="2800"/>
    <x v="1034"/>
    <s v="failed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  <x v="1"/>
  </r>
  <r>
    <n v="1501"/>
    <s v="This is Nowhere"/>
    <s v="A hardcover book of surf, outdoor and nature photos from the British Columbia coast."/>
    <n v="52000"/>
    <x v="1035"/>
    <s v="successful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  <x v="1"/>
  </r>
  <r>
    <n v="1502"/>
    <s v="Cosmic Surgery"/>
    <s v="Cosmic Surgery is a photo book, set in the not too distant future where the world of cosmetic surgery is about to be transformed"/>
    <n v="22000"/>
    <x v="1036"/>
    <s v="successful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  <x v="3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s v="successful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  <x v="13"/>
  </r>
  <r>
    <n v="1504"/>
    <s v="RYU X RIO"/>
    <s v="A football photography book like no other about the 2014 World Cup in Brazil, by Ryu Voelkel."/>
    <n v="6500"/>
    <x v="1038"/>
    <s v="successful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  <x v="3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s v="successful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  <x v="59"/>
  </r>
  <r>
    <n v="1506"/>
    <s v="Holden Lane High School photobook"/>
    <s v="A photographic book consisting of 36 colour photographs that explore Holden Lane High School in its final state."/>
    <n v="1500"/>
    <x v="1040"/>
    <s v="successful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s v="successful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  <x v="43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s v="successful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  <x v="12"/>
  </r>
  <r>
    <n v="1509"/>
    <s v="Claudius Schulze: STATE OF NATURE"/>
    <s v="A photobook about climate change, natural catastrophes, and to what extent disaster management became part of our landscape."/>
    <n v="17500"/>
    <x v="1043"/>
    <s v="successful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s v="successful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x v="1045"/>
    <s v="successful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  <x v="12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s v="successful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x v="1047"/>
    <s v="successful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  <x v="1"/>
  </r>
  <r>
    <n v="1514"/>
    <s v="Racing Age"/>
    <s v="Racing Age is a documentary photography book about masters track &amp; field athletes of retirement age and older."/>
    <n v="25000"/>
    <x v="1048"/>
    <s v="successful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x v="1049"/>
    <s v="successful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s v="successful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  <x v="1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s v="successful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  <x v="12"/>
  </r>
  <r>
    <n v="1518"/>
    <s v="Amelia and the Animals: Photographs by Robin Schwartz"/>
    <s v="A photobook of Robin Schwartz's ongoing series with her daughter Amelia."/>
    <n v="15000"/>
    <x v="1052"/>
    <s v="successful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x v="1053"/>
    <s v="successful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  <x v="32"/>
  </r>
  <r>
    <n v="1520"/>
    <s v="TULIPS"/>
    <s v="A self-published photography book by Andrew Miksys from his new series about Belarus"/>
    <n v="18000"/>
    <x v="1054"/>
    <s v="successful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n v="37500"/>
    <x v="1055"/>
    <s v="successful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s v="successful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x v="1057"/>
    <s v="successful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x v="1058"/>
    <s v="successful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s v="successful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x v="1060"/>
    <s v="successful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  <x v="44"/>
  </r>
  <r>
    <n v="1527"/>
    <s v="Island - Japan, from the view point of many"/>
    <s v="Eight creatives visited Japan. This is a unique photo-book of their separate but collected experiences."/>
    <n v="3500"/>
    <x v="1061"/>
    <s v="successful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  <x v="38"/>
  </r>
  <r>
    <n v="1528"/>
    <s v="Don't Go Outside: Tokyo Street Photos"/>
    <s v="A book of street photos from around Shibuya that I've made between 2011-2016."/>
    <n v="3000"/>
    <x v="1062"/>
    <s v="successful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  <x v="12"/>
  </r>
  <r>
    <n v="1529"/>
    <s v="&quot;(more than) dust.&quot; - a feminist photo book"/>
    <s v="An empowering photo book that transforms hurtful experiences into strength and solidarity."/>
    <n v="19000"/>
    <x v="1063"/>
    <s v="successful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x v="1064"/>
    <s v="successful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  <x v="26"/>
  </r>
  <r>
    <n v="1531"/>
    <s v="Smell the [City of] Roses"/>
    <s v="A street level, film, photographic representation of the character of the City of Roses, from a native Portlander's honest perspective."/>
    <n v="2350"/>
    <x v="1065"/>
    <s v="successful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  <x v="16"/>
  </r>
  <r>
    <n v="1532"/>
    <s v="Geiko and Maiko of Kyoto"/>
    <s v="Award winning photography celebrating the artistry of geiko and maiko and the exquisite traditions of their Kyoto communities."/>
    <n v="5000"/>
    <x v="1066"/>
    <s v="successful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  <x v="26"/>
  </r>
  <r>
    <n v="1533"/>
    <s v="The Cancer Family Book Project"/>
    <s v="This is an intimate story about a family, focusing on their love and strength in the face of mortality."/>
    <n v="45000"/>
    <x v="1067"/>
    <s v="successful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  <x v="40"/>
  </r>
  <r>
    <n v="1534"/>
    <s v="The Art of Abandonment - Photo Book by Walter Arnold"/>
    <s v="The Art of Abandonment is an award winning photographic series that explores the beauty and history of our modern ruins."/>
    <n v="7500"/>
    <x v="1068"/>
    <s v="successful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x v="1069"/>
    <s v="successful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s v="successful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x v="1071"/>
    <s v="successful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s v="successful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s v="successful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s v="successful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  <x v="12"/>
  </r>
  <r>
    <n v="1541"/>
    <s v="The Panama Canal Bridge of the Americas"/>
    <s v="My Goal is to travel across Panama with my team and capture the beauty and wildlife throughout the canal."/>
    <n v="18000"/>
    <x v="360"/>
    <s v="failed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x v="170"/>
    <s v="failed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19"/>
  </r>
  <r>
    <n v="1543"/>
    <s v="Sunrises in the MidWest"/>
    <s v="I plan to take pictures of the sunrise in the MidWest every day in 2015 and compile them in a slide show for distribution."/>
    <n v="2250"/>
    <x v="115"/>
    <s v="failed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  <x v="12"/>
  </r>
  <r>
    <n v="1544"/>
    <s v="LaFee Photography"/>
    <s v="My name is Travis LaFee, I live in beautiful McCall, Idaho. I wish to display the beauty of valley county by taking pics outdoors."/>
    <n v="1000"/>
    <x v="117"/>
    <s v="failed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  <x v="18"/>
  </r>
  <r>
    <n v="1545"/>
    <s v="Nevada County Hearts"/>
    <s v="&quot;He will not be a wise man who does not study human hearts!&quot;_x000a_Hope in natural art, creation!"/>
    <n v="3000"/>
    <x v="116"/>
    <s v="failed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  <x v="6"/>
  </r>
  <r>
    <n v="1546"/>
    <s v="Hen Harrier Wildlife Sanctuary"/>
    <s v="Buy and maintain 6 acres of land in West Ireland as a Wildlife Refuge for an endangered species of native Raptor called the Hen Harrier"/>
    <n v="1000"/>
    <x v="683"/>
    <s v="failed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  <x v="13"/>
  </r>
  <r>
    <n v="1547"/>
    <s v="Sound Photography"/>
    <s v="I have produced a limited number (100) of five 8x10 prints of mixed photography I would like to share with you."/>
    <n v="20"/>
    <x v="117"/>
    <s v="failed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  <x v="5"/>
  </r>
  <r>
    <n v="1548"/>
    <s v="Change the World through Color"/>
    <s v="Beauty is in the eye of the beholder and I want to inspire conservation through color."/>
    <n v="700"/>
    <x v="177"/>
    <s v="failed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  <x v="12"/>
  </r>
  <r>
    <n v="1549"/>
    <s v="2016 Calendar:  Wonders of Nature"/>
    <s v="A 2016 calendar collection of landscape and wildlife photographs from award winning photographer, Steve Marler."/>
    <n v="500"/>
    <x v="575"/>
    <s v="failed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  <x v="12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s v="failed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x v="117"/>
    <s v="failed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s v="failed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s v="failed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x v="117"/>
    <s v="failed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  <x v="1"/>
  </r>
  <r>
    <n v="1555"/>
    <s v="Coffee Table Book of Maine"/>
    <s v="I am traveling the coastline of Maine and will be taking pictures of all the scenery and lighthouses in the area."/>
    <n v="750"/>
    <x v="117"/>
    <s v="failed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  <x v="20"/>
  </r>
  <r>
    <n v="1556"/>
    <s v="West Canada - A Coffee Table Book"/>
    <s v="To gather a collection of photographs for a coffee table book that displays the beauty of Canada's west."/>
    <n v="1500"/>
    <x v="1076"/>
    <s v="failed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  <x v="1"/>
  </r>
  <r>
    <n v="1557"/>
    <s v="Reflecting Light Photo"/>
    <s v="I have always been captivated by photography, Now I am trying to set up my own company and publish my pictures."/>
    <n v="2500"/>
    <x v="173"/>
    <s v="failed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12"/>
  </r>
  <r>
    <n v="1558"/>
    <s v="Lucy Wood's Calendar - English Countryside 2016"/>
    <s v="A large 2016 wall-calendar (A3 when open) featuring 12 stunning photographs by Lucy Wood."/>
    <n v="750"/>
    <x v="428"/>
    <s v="failed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  <x v="13"/>
  </r>
  <r>
    <n v="1559"/>
    <s v="North Cascades Bigfoot Photo Expedition"/>
    <s v="The goal of this project is to provide scientific evidence of bigfoot in the North Cascades."/>
    <n v="15000"/>
    <x v="155"/>
    <s v="failed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  <x v="19"/>
  </r>
  <r>
    <n v="1560"/>
    <s v="Fine Art Landscape 2015 Calendar"/>
    <s v="I would like to share my landscape photographic travels of 2014 with more than just family an friends. 12 months of images."/>
    <n v="2500"/>
    <x v="1077"/>
    <s v="failed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s v="canceled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  <x v="1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s v="canceled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  <x v="64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s v="canceled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  <x v="13"/>
  </r>
  <r>
    <n v="1564"/>
    <s v="coming apart at the stitches... (Canceled)"/>
    <s v="This is a book of art and poetry that highlights the highs and lows of a young 20 something coming to terms with her bipolar."/>
    <n v="10000"/>
    <x v="115"/>
    <s v="canceled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s v="canceled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x v="1080"/>
    <s v="canceled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  <x v="32"/>
  </r>
  <r>
    <n v="1567"/>
    <s v="Kickstart a Traveling Heart (Canceled)"/>
    <s v="Traveling to create a book of my photography! Help support my trip and buy a book! Also limited edition t-shirts and prints for sale!"/>
    <n v="8500"/>
    <x v="457"/>
    <s v="canceled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s v="canceled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  <x v="6"/>
  </r>
  <r>
    <n v="1569"/>
    <s v="to be removed (Canceled)"/>
    <s v="to be removed"/>
    <n v="30000"/>
    <x v="117"/>
    <s v="canceled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  <x v="1"/>
  </r>
  <r>
    <n v="1570"/>
    <s v="BEAUTIFUL DREAMERS: An Adult Coloring Book (Canceled)"/>
    <s v="A Coloring Book of Breathtaking Beauties_x000a_To Calm the Heart and Soul"/>
    <n v="6000"/>
    <x v="685"/>
    <s v="canceled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s v="canceled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s v="canceled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s v="canceled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  <x v="52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s v="canceled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s v="canceled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  <x v="1"/>
  </r>
  <r>
    <n v="1576"/>
    <s v="The Obsessive Line Collection (Canceled)"/>
    <s v="For the publication of my first 3 books: an Art book, a graphic novel, and a coloring book"/>
    <n v="5000"/>
    <x v="1084"/>
    <s v="canceled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7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s v="canceled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s v="canceled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  <x v="26"/>
  </r>
  <r>
    <n v="1579"/>
    <s v="psyÂ·choÂ·miÂ·metÂ·ic: The EsÂ·sence of Life (Canceled)"/>
    <s v="'Compilation of visual and literary art through fine art photography, graphic art, and poetry."/>
    <n v="3333"/>
    <x v="920"/>
    <s v="canceled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  <x v="16"/>
  </r>
  <r>
    <n v="1580"/>
    <s v="Faces &amp; Places In Brevard County (Canceled)"/>
    <s v="Creating my 2nd book depicting the people and places in Brevard County w/current images + traveling to obtain new ones."/>
    <n v="1750"/>
    <x v="117"/>
    <s v="canceled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  <x v="13"/>
  </r>
  <r>
    <n v="1581"/>
    <s v="The Sharper Image"/>
    <s v="Photographic canvas prints depicting different scenes from around the globe, including local images taken in Sussex England."/>
    <n v="1000"/>
    <x v="139"/>
    <s v="failed"/>
    <x v="1"/>
    <s v="GBP"/>
    <n v="1450521990"/>
    <n v="1447757190"/>
    <b v="0"/>
    <n v="1"/>
    <b v="0"/>
    <s v="photography/places"/>
    <n v="0.5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x v="1085"/>
    <s v="failed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  <x v="41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s v="failed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x v="117"/>
    <s v="failed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x v="1086"/>
    <s v="failed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  <x v="25"/>
  </r>
  <r>
    <n v="1586"/>
    <s v="Missouri In Pictures"/>
    <s v="Show the world the beauty that is in all of our back yards!"/>
    <n v="1500"/>
    <x v="117"/>
    <s v="failed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s v="failed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  <x v="1"/>
  </r>
  <r>
    <n v="1588"/>
    <s v="The Right Side of Texas"/>
    <s v="Southeast Texas as seen through the lens of a cell phone camera"/>
    <n v="516"/>
    <x v="117"/>
    <s v="failed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  <x v="12"/>
  </r>
  <r>
    <n v="1589"/>
    <s v="A Side Of The World In Canvas"/>
    <s v="I want to be able to have my own photography inside a canvas and have it be displayed everywhere."/>
    <n v="1200"/>
    <x v="117"/>
    <s v="failed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  <x v="1"/>
  </r>
  <r>
    <n v="1590"/>
    <s v="An Italian Adventure"/>
    <s v="Discover Italy through photography."/>
    <n v="60000"/>
    <x v="806"/>
    <s v="failed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s v="failed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  <x v="1"/>
  </r>
  <r>
    <n v="1592"/>
    <s v="The Views of Pittsburgh"/>
    <s v="A portfolio collage of beautiful pictures of authentic Pittsburgh locations and scenery."/>
    <n v="25"/>
    <x v="117"/>
    <s v="failed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  <x v="7"/>
  </r>
  <r>
    <n v="1593"/>
    <s v="Picturing Italy"/>
    <s v="A trip to fulfill a dream of capturing the wonders and history of ancient Italy in person."/>
    <n v="22000"/>
    <x v="158"/>
    <s v="failed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  <x v="1"/>
  </r>
  <r>
    <n v="1594"/>
    <s v="Scenes and Things from New Orleans"/>
    <s v="I photograph my love of New Orleans, create canvases and share those memories with you."/>
    <n v="1000"/>
    <x v="82"/>
    <s v="failed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  <x v="13"/>
  </r>
  <r>
    <n v="1595"/>
    <s v="Civil war battlefields and forts"/>
    <s v="To make a coffee table book,  displaying civil war battlefields and forts,  taken at the same time of year the battles were fought."/>
    <n v="100000"/>
    <x v="668"/>
    <s v="failed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  <x v="32"/>
  </r>
  <r>
    <n v="1596"/>
    <s v="The Town We Live In"/>
    <s v="London is beautiful. I want to create a book of stunning images from in and around our great city"/>
    <n v="3250"/>
    <x v="735"/>
    <s v="failed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  <x v="11"/>
  </r>
  <r>
    <n v="1597"/>
    <s v="Vacation Days in Big Bear"/>
    <s v="We're starting up a new an improved way to do vacation rental management, but we need some funding to kick start it!"/>
    <n v="15000"/>
    <x v="117"/>
    <s v="failed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x v="116"/>
    <s v="failed"/>
    <x v="0"/>
    <s v="USD"/>
    <n v="1437926458"/>
    <n v="1432742458"/>
    <b v="0"/>
    <n v="1"/>
    <b v="0"/>
    <s v="photography/places"/>
    <n v="0.125"/>
    <n v="1"/>
    <x v="8"/>
    <x v="26"/>
    <x v="1598"/>
    <d v="2015-07-26T16:00:58"/>
    <x v="13"/>
  </r>
  <r>
    <n v="1599"/>
    <s v="The Londoner: Prints &amp; Canvas"/>
    <s v="A London photographer trekking 5,895m up Africa's Mount Kilimanjaro to pursue and enrich a career."/>
    <n v="500"/>
    <x v="117"/>
    <s v="failed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x v="1088"/>
    <s v="failed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  <x v="7"/>
  </r>
  <r>
    <n v="1601"/>
    <s v="Release Soundzero's Debut Album!"/>
    <s v="We're so close to releasing our long-awaited debut album! A little help will go a long way... let's do this!"/>
    <n v="2500"/>
    <x v="1089"/>
    <s v="successful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x v="1090"/>
    <s v="successful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  <x v="42"/>
  </r>
  <r>
    <n v="1603"/>
    <s v="Max's First Solo Album!"/>
    <s v="An exercise in the wild and dangerous world of solo musicianship by Maxwell D Feinstein."/>
    <n v="2000"/>
    <x v="1091"/>
    <s v="successful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s v="successful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s v="successful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s v="successful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  <x v="37"/>
  </r>
  <r>
    <n v="1607"/>
    <s v="New Tour Bus for The Slants"/>
    <s v="The world's only all-Asian American dance rock band, The Slants, needs a bus to tour cons, shows, and festivals."/>
    <n v="10000"/>
    <x v="1095"/>
    <s v="successful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  <x v="24"/>
  </r>
  <r>
    <n v="1608"/>
    <s v="The Devil &amp; Me Debut Album, &quot;...It's Not A Dream&quot;"/>
    <s v="The Devil &amp; Me's Debut album, &quot;...It's Not A Dream&quot;, featuring 9 original, Hard Rock songs."/>
    <n v="1200"/>
    <x v="1096"/>
    <s v="successful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s v="successful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  <x v="55"/>
  </r>
  <r>
    <n v="1610"/>
    <s v="So The Story Goes: The New Album by &quot;Just Joe&quot; Altier"/>
    <s v="So The Story Goes is the upcoming album from &quot;Just Joe&quot; Altier."/>
    <n v="2000"/>
    <x v="1098"/>
    <s v="successful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  <x v="1"/>
  </r>
  <r>
    <n v="1611"/>
    <s v="Skelton-Luns CD/7&quot;             No Big Deal."/>
    <s v="Skelton-Luns CD/7&quot; No Big Deal."/>
    <n v="800"/>
    <x v="1099"/>
    <s v="successful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  <x v="24"/>
  </r>
  <r>
    <n v="1612"/>
    <s v="Join AT THE WAYSIDE For The &quot;Ready...Set...Snow Tour!&quot;"/>
    <s v="Help us achieve our goal to get our van repaired, gassed up, and road-ready for our winter tour!"/>
    <n v="500"/>
    <x v="1100"/>
    <s v="successful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x v="1101"/>
    <s v="successful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s v="successful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  <x v="13"/>
  </r>
  <r>
    <n v="1615"/>
    <s v="PRE ORDER Reno Divorce Digital CD &quot;Stuck On You&quot; $15 or more"/>
    <s v="We are Reno Divorce!! Here is a taste of our upcoming release and we invite you to be a part of it."/>
    <n v="8000"/>
    <x v="1103"/>
    <s v="successful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  <x v="11"/>
  </r>
  <r>
    <n v="1616"/>
    <s v="Aly Jados: the New EP rOckNrOLLa"/>
    <s v="HELP! We don't have much time.....Join Aly Jados in making her new EP a reality before the world ends!!!!"/>
    <n v="10000"/>
    <x v="1104"/>
    <s v="successful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  <x v="18"/>
  </r>
  <r>
    <n v="1617"/>
    <s v="The Coffis Brothers 2nd Album!"/>
    <s v="The Coffis Brothers &amp;The Mountain Men are recording a brand new full length record."/>
    <n v="7000"/>
    <x v="950"/>
    <s v="successful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  <x v="39"/>
  </r>
  <r>
    <n v="1618"/>
    <s v="Janus Word Album"/>
    <s v="Janus Word combines hard rock with melodic acoustic music for a unique and awesome sound."/>
    <n v="1500"/>
    <x v="1105"/>
    <s v="successful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s v="successful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  <x v="24"/>
  </r>
  <r>
    <n v="1620"/>
    <s v="Kickstart my music career with 300 CDs"/>
    <s v="Kickstarting my music career with 300 hard copy CDs of my first release."/>
    <n v="1000"/>
    <x v="932"/>
    <s v="successful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x v="1106"/>
    <s v="successful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  <x v="55"/>
  </r>
  <r>
    <n v="1622"/>
    <s v="PrincessFrank's MASTERSLAVE Album, EP &amp; Tour"/>
    <s v="Join in PrincessFrank's conquest of the Rock&amp;Roll kingdom! Pledge your support and help him claim the throne of Rock!"/>
    <n v="6900"/>
    <x v="1107"/>
    <s v="successful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  <x v="52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s v="successful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  <x v="13"/>
  </r>
  <r>
    <n v="1624"/>
    <s v="Joey De Noble needs YOUR help!"/>
    <s v="Joey De Noble is raising money to help record his latest music, and he wants YOU to be a part of it!"/>
    <n v="1000"/>
    <x v="1109"/>
    <s v="successful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x v="1110"/>
    <s v="successful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  <x v="38"/>
  </r>
  <r>
    <n v="1626"/>
    <s v="The Protest's Next Album"/>
    <s v="Help Christian Rock Band &quot;The Protest&quot; fund their new album and further their mission of positively impacting lives."/>
    <n v="8000"/>
    <x v="1111"/>
    <s v="successful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  <x v="12"/>
  </r>
  <r>
    <n v="1627"/>
    <s v="River Of Thorns - First CD Release"/>
    <s v="River of Thorns is a recording duo based in southeast Michigan.  We're releasing a great sounding cd recorded in a tiny home studio!"/>
    <n v="2000"/>
    <x v="859"/>
    <s v="successful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  <x v="39"/>
  </r>
  <r>
    <n v="1628"/>
    <s v="&quot;Songs for Tsippora&quot; Byronâ€™s DEBUT EP"/>
    <s v="Original Jewish rock music on human relationships and identity"/>
    <n v="4000"/>
    <x v="1112"/>
    <s v="successful"/>
    <x v="0"/>
    <s v="USD"/>
    <n v="1403026882"/>
    <n v="1400175682"/>
    <b v="0"/>
    <n v="88"/>
    <b v="1"/>
    <s v="music/rock"/>
    <n v="100.925"/>
    <n v="45.875"/>
    <x v="4"/>
    <x v="11"/>
    <x v="1628"/>
    <d v="2014-06-17T17:41:22"/>
    <x v="16"/>
  </r>
  <r>
    <n v="1629"/>
    <s v="Off The Turnpike | A Loud New Way to Release Loud New Music"/>
    <s v="Help Off The Turnpike release new music, and set fire to everything!"/>
    <n v="6000"/>
    <x v="1113"/>
    <s v="successful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  <x v="7"/>
  </r>
  <r>
    <n v="1630"/>
    <s v="Golden Grenade Records Their Debut EP"/>
    <s v="Inspired by the legacy of Tex Tucker, Golden Grenade is setting out to record their first CD with heavy hearts and intense purpose."/>
    <n v="4000"/>
    <x v="1114"/>
    <s v="successful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s v="successful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x v="1116"/>
    <s v="successful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  <x v="13"/>
  </r>
  <r>
    <n v="1633"/>
    <s v="ELIZABETH REX"/>
    <s v="We are a four piece rock band that has played shows in and around NYC including Mercury Lounge.  Two of our members are now in LA."/>
    <n v="10000"/>
    <x v="1117"/>
    <s v="successful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  <x v="38"/>
  </r>
  <r>
    <n v="1634"/>
    <s v="RUBEDO: Debut Full Length Album"/>
    <s v="Recording Debut  Album w/ Producer Ikey Owens from Free Moral Agents/ The Mars Volta"/>
    <n v="2000"/>
    <x v="1118"/>
    <s v="successful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  <x v="23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s v="successful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  <x v="13"/>
  </r>
  <r>
    <n v="1636"/>
    <s v="Butch County Rocks San Francisco Pride"/>
    <s v="Butch County is a hard rockin bunch of girls and boy-girls from Austin.  Help us show San Francisco  Pride how we do it in Texas!"/>
    <n v="4500"/>
    <x v="1119"/>
    <s v="successful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  <x v="62"/>
  </r>
  <r>
    <n v="1637"/>
    <s v="We Fly to Philly / Release new album / Tour west coast"/>
    <s v="We (the band Sunset) has been invited to play in Philadelphia.   Help us get there and you will receive special prizes."/>
    <n v="500"/>
    <x v="1120"/>
    <s v="successful"/>
    <x v="0"/>
    <s v="USD"/>
    <n v="1262302740"/>
    <n v="1257444140"/>
    <b v="0"/>
    <n v="15"/>
    <b v="1"/>
    <s v="music/rock"/>
    <n v="103.8"/>
    <n v="34.6"/>
    <x v="4"/>
    <x v="11"/>
    <x v="1637"/>
    <d v="2009-12-31T23:39:00"/>
    <x v="51"/>
  </r>
  <r>
    <n v="1638"/>
    <s v="Avenues EP 2013"/>
    <s v="Avenues will be going in to the studio to record a new EP with Matt Allison!"/>
    <n v="1000"/>
    <x v="1121"/>
    <s v="successful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s v="successful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x v="1123"/>
    <s v="successful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  <x v="35"/>
  </r>
  <r>
    <n v="1641"/>
    <s v="Tanya Dartson- Run for Your Life music video"/>
    <s v="Music Video For Upbeat and Inspiring Song - Run For Your Life"/>
    <n v="2500"/>
    <x v="535"/>
    <s v="successful"/>
    <x v="0"/>
    <s v="USD"/>
    <n v="1418998744"/>
    <n v="1416406744"/>
    <b v="0"/>
    <n v="26"/>
    <b v="1"/>
    <s v="music/pop"/>
    <n v="101.4"/>
    <n v="97.5"/>
    <x v="4"/>
    <x v="27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x v="647"/>
    <s v="successful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  <x v="21"/>
  </r>
  <r>
    <n v="1643"/>
    <s v="This Is All Now's Brand New Album!!"/>
    <s v="This Is All Now is putting out a brand new record, and we need YOUR help to do it!"/>
    <n v="5000"/>
    <x v="1124"/>
    <s v="successful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x v="1125"/>
    <s v="successful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  <x v="22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s v="successful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  <x v="35"/>
  </r>
  <r>
    <n v="1646"/>
    <s v="MADAM Album"/>
    <s v="Album 3 funds.We have 13 amazing songs ready to go . a fantastic engineer to mix them, James Aparicio(Depeche Mode/Liars.We need you xx"/>
    <n v="2000"/>
    <x v="1127"/>
    <s v="successful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  <x v="16"/>
  </r>
  <r>
    <n v="1647"/>
    <s v="JAYSIN + HOT MUSIC VIDEO = EPICNESS!! GRAMMY POP SOUL"/>
    <s v="Grammy Pop Soul Artist Jaysin is raising funds to make the most EPIC Music Video ever and he wants to PUT YOU IN IT!"/>
    <n v="5000"/>
    <x v="1128"/>
    <s v="successful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x v="1129"/>
    <s v="successful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  <x v="1"/>
  </r>
  <r>
    <n v="1649"/>
    <s v="Sam Lyons New Album - 2014"/>
    <s v="This is it! The new Sam Lyons album #3. Help me make it happen by pledging today - pre-order the CD and other cool stuff right here."/>
    <n v="3800"/>
    <x v="1130"/>
    <s v="successful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  <x v="7"/>
  </r>
  <r>
    <n v="1650"/>
    <s v="The Psalm Praise Project, Vol. 2"/>
    <s v="Help me record a CD that uses pop styling to give a fresh sound to ancient wisdom from scripture!"/>
    <n v="2000"/>
    <x v="1131"/>
    <s v="successful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s v="successful"/>
    <x v="0"/>
    <s v="USD"/>
    <n v="1303801140"/>
    <n v="1300916220"/>
    <b v="0"/>
    <n v="20"/>
    <b v="1"/>
    <s v="music/pop"/>
    <n v="100.75"/>
    <n v="100.75"/>
    <x v="4"/>
    <x v="27"/>
    <x v="1651"/>
    <d v="2011-04-26T06:59:00"/>
    <x v="39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s v="successful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  <x v="12"/>
  </r>
  <r>
    <n v="1653"/>
    <s v="The Narrative 2011 Spring Tour with Eisley"/>
    <s v="On 4/26, The Narrative will head out on their 1st full US tour with Eisley and aim to raise $7,500 to cover tour expenses. "/>
    <n v="5000"/>
    <x v="1134"/>
    <s v="successful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s v="successful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  <x v="1"/>
  </r>
  <r>
    <n v="1655"/>
    <s v="Meg Porter Debut EP!"/>
    <s v="Berklee College of Music student, Meg Porter needs YOUR help to fund her very first EP!"/>
    <n v="1500"/>
    <x v="1136"/>
    <s v="successful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n v="7500"/>
    <x v="1137"/>
    <s v="successful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x v="1138"/>
    <s v="successful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x v="1139"/>
    <s v="successful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  <x v="23"/>
  </r>
  <r>
    <n v="1659"/>
    <s v="The Penny Arcade Quartet's Christmas EP"/>
    <s v="The long awaited Christmas EP is in session! We need your help to get it professionally mixed, produced and manufactured."/>
    <n v="500"/>
    <x v="1140"/>
    <s v="successful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  <x v="32"/>
  </r>
  <r>
    <n v="1660"/>
    <s v="Risotto fragole e champagne"/>
    <s v="Vogliamo realizzare un risotto fragole e champagne e condividerlo con i nostri fan. Faremo il risotto durante un concerto casalingo."/>
    <n v="80"/>
    <x v="1141"/>
    <s v="successful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x v="1142"/>
    <s v="successful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  <x v="4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s v="successful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  <x v="22"/>
  </r>
  <r>
    <n v="1663"/>
    <s v="ghost -- a music video"/>
    <s v="music is as important to the eyes as it is to the ears. help bring ghost to life in front of your eyes."/>
    <n v="1000"/>
    <x v="1144"/>
    <s v="successful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x v="1145"/>
    <s v="successful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  <x v="7"/>
  </r>
  <r>
    <n v="1665"/>
    <s v="Simply Put is recording an album!"/>
    <s v="Simply Put is recording our debut album and needs to raise funds for studio time, printing and possibly the start of a sound system.  "/>
    <n v="3500"/>
    <x v="1146"/>
    <s v="successful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x v="1147"/>
    <s v="successful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s v="successful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  <x v="38"/>
  </r>
  <r>
    <n v="1668"/>
    <s v="Jonathan Cody White Makes His Debut EP!!!"/>
    <s v="Making my debut EP &quot;Words Left In My Mind&quot; with the help of Kickstarter and all you awesome people! Thanks for the support!!"/>
    <n v="8000"/>
    <x v="1143"/>
    <s v="successful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  <x v="12"/>
  </r>
  <r>
    <n v="1669"/>
    <s v="Summer Gill 'Stormy Weather' EP"/>
    <s v="Hi guys! I'll be recording a 6-7 song EP this summer and I need your help to make it happen! _x000a_Any support is appreciated!"/>
    <n v="2000"/>
    <x v="1149"/>
    <s v="successful"/>
    <x v="0"/>
    <s v="USD"/>
    <n v="1464729276"/>
    <n v="1459545276"/>
    <b v="0"/>
    <n v="52"/>
    <b v="1"/>
    <s v="music/pop"/>
    <n v="139.75"/>
    <n v="53.75"/>
    <x v="4"/>
    <x v="27"/>
    <x v="1669"/>
    <d v="2016-05-31T21:14:3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s v="successful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  <x v="45"/>
  </r>
  <r>
    <n v="1671"/>
    <s v="Luke O'Brien's Kickstarter"/>
    <s v="I am seeking funding in order to help take my music from a hobby to a career."/>
    <n v="2000"/>
    <x v="1150"/>
    <s v="successful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  <x v="1"/>
  </r>
  <r>
    <n v="1672"/>
    <s v="High Altotude Debut Album"/>
    <s v="Sweet, sweet harmonies from Portland Oregon's premiere high school women's a cappella group."/>
    <n v="1700"/>
    <x v="1151"/>
    <s v="successful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s v="successful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x v="413"/>
    <s v="successful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  <x v="12"/>
  </r>
  <r>
    <n v="1675"/>
    <s v="The Great Party's Debut Album!"/>
    <s v="The Great Party is releasing their debut album. Here's your chance to be a part of it!"/>
    <n v="1000"/>
    <x v="1153"/>
    <s v="successful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  <x v="12"/>
  </r>
  <r>
    <n v="1676"/>
    <s v="Bridge 19 CD Release Tour"/>
    <s v="Help fund Bridge 19's tour in support of their first duo record, to be released in May 2012."/>
    <n v="3000"/>
    <x v="1154"/>
    <s v="successful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  <x v="31"/>
  </r>
  <r>
    <n v="1677"/>
    <s v="Andrius Pojavis new album &quot;Seven&quot;"/>
    <s v="It's time to record my new album. Studio, musicians and arranger are ready, are you coming on this journey with me?"/>
    <n v="6000"/>
    <x v="1155"/>
    <s v="successful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  <x v="13"/>
  </r>
  <r>
    <n v="1678"/>
    <s v="Cassandra Violet &quot;Beyond the Fray&quot; Music Video"/>
    <s v="Help me make an amazing music video so that I can take my music to the next level and get a manager!"/>
    <n v="1500"/>
    <x v="702"/>
    <s v="successful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  <x v="3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s v="successful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34"/>
  </r>
  <r>
    <n v="1680"/>
    <s v="Kick Out a Record"/>
    <s v="Working Musician dilemma #164: how the taxman put Kick the Record 2.0 on hold"/>
    <n v="1000"/>
    <x v="1156"/>
    <s v="successful"/>
    <x v="0"/>
    <s v="USD"/>
    <n v="1405188667"/>
    <n v="1402596667"/>
    <b v="0"/>
    <n v="25"/>
    <b v="1"/>
    <s v="music/pop"/>
    <n v="117.5"/>
    <n v="47"/>
    <x v="4"/>
    <x v="27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s v="live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  <x v="44"/>
  </r>
  <r>
    <n v="1682"/>
    <s v="Looking Up &amp; Holding On CD Project - Christian songwriter"/>
    <s v="Christian singer-wongerwriter searching for funding to record CD of original Christian music."/>
    <n v="6000"/>
    <x v="117"/>
    <s v="live"/>
    <x v="0"/>
    <s v="USD"/>
    <n v="1492142860"/>
    <n v="1486962460"/>
    <b v="0"/>
    <n v="0"/>
    <b v="0"/>
    <s v="music/faith"/>
    <n v="0"/>
    <e v="#DIV/0!"/>
    <x v="4"/>
    <x v="28"/>
    <x v="1682"/>
    <d v="2017-04-14T04:07:40"/>
    <x v="13"/>
  </r>
  <r>
    <n v="1683"/>
    <s v="Manman doudou tÃ©moignage d'une mÃ¨re Album"/>
    <s v="Rendre tÃ©moignage de ce que Dieu fait chaque jour pour moi et venir en  aide  aux autres, c'est  mon but."/>
    <n v="3500"/>
    <x v="1158"/>
    <s v="live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  <x v="20"/>
  </r>
  <r>
    <n v="1684"/>
    <s v="Goodness &amp; Mercy EP - Marty Mikles"/>
    <s v="New Music from Marty Mikles!  A new EP all about God's Goodness &amp; Mercy."/>
    <n v="8000"/>
    <x v="1159"/>
    <s v="live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  <x v="38"/>
  </r>
  <r>
    <n v="1685"/>
    <s v="Help Support Brad Dassey's Music"/>
    <s v="My name is Brad Dassey.  I've been composing and making music for 18 years now.  I want to get my music out there even further."/>
    <n v="350"/>
    <x v="175"/>
    <s v="live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s v="live"/>
    <x v="5"/>
    <s v="CAD"/>
    <n v="1493320519"/>
    <n v="1488140119"/>
    <b v="0"/>
    <n v="1"/>
    <b v="0"/>
    <s v="music/faith"/>
    <n v="0.36"/>
    <n v="18"/>
    <x v="4"/>
    <x v="28"/>
    <x v="1686"/>
    <d v="2017-04-27T19:15:19"/>
    <x v="13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s v="live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  <x v="39"/>
  </r>
  <r>
    <n v="1688"/>
    <s v="Christofer Scott: Dive In EP"/>
    <s v="Professionally recording a worship and contemporary Christian music album that connects to people and connects their heart to God."/>
    <n v="4000"/>
    <x v="1161"/>
    <s v="live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  <x v="1"/>
  </r>
  <r>
    <n v="1689"/>
    <s v="Fly Away"/>
    <s v="Praising the Living God in the second half of life."/>
    <n v="2400"/>
    <x v="1162"/>
    <s v="live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x v="1163"/>
    <s v="live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s v="live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  <x v="16"/>
  </r>
  <r>
    <n v="1692"/>
    <s v="Get Your Hopes Up"/>
    <s v="After 3 years.....It's time for some new music! Album #2 is in motion and I can't wait to share it with all of you!"/>
    <n v="5000"/>
    <x v="1165"/>
    <s v="live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  <x v="16"/>
  </r>
  <r>
    <n v="1693"/>
    <s v="Debut Studio EP // Sam Hibbard"/>
    <s v="Creating and playing music is what i love. I long to produce &amp; release fresh, raw and relevant songs that come straight from the heart."/>
    <n v="3000"/>
    <x v="668"/>
    <s v="live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  <x v="12"/>
  </r>
  <r>
    <n v="1694"/>
    <s v="Thundercreek Studios"/>
    <s v="Hey all I'm building out my Christian Recording studio in a new building. I have the building but lack the funds to build it out!!!"/>
    <n v="10000"/>
    <x v="139"/>
    <s v="live"/>
    <x v="0"/>
    <s v="USD"/>
    <n v="1490589360"/>
    <n v="1488038674"/>
    <b v="0"/>
    <n v="1"/>
    <b v="0"/>
    <s v="music/faith"/>
    <n v="0.05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s v="live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s v="live"/>
    <x v="0"/>
    <s v="USD"/>
    <n v="1491007211"/>
    <n v="1488418811"/>
    <b v="0"/>
    <n v="0"/>
    <b v="0"/>
    <s v="music/faith"/>
    <n v="0"/>
    <e v="#DIV/0!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s v="live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s v="live"/>
    <x v="0"/>
    <s v="USD"/>
    <n v="1490499180"/>
    <n v="1488430760"/>
    <b v="0"/>
    <n v="0"/>
    <b v="0"/>
    <s v="music/faith"/>
    <n v="0"/>
    <e v="#DIV/0!"/>
    <x v="4"/>
    <x v="28"/>
    <x v="1698"/>
    <d v="2017-03-26T03:33:00"/>
    <x v="20"/>
  </r>
  <r>
    <n v="1699"/>
    <s v="THE WORSHIP ALBUM!"/>
    <s v="Friends! Will you help me create a new worship album??! I want this album to give God the worship he deserves and draw people to Him."/>
    <n v="5105"/>
    <x v="1168"/>
    <s v="live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s v="live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  <x v="1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s v="failed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  <x v="1"/>
  </r>
  <r>
    <n v="1702"/>
    <s v="lyndale lewis and new vision prosper cd release"/>
    <s v="I can do all things through christ jesus"/>
    <n v="16500"/>
    <x v="116"/>
    <s v="failed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  <x v="1"/>
  </r>
  <r>
    <n v="1703"/>
    <s v="Joy Full Noise!"/>
    <s v="I would love for you to be a part of helping me raise money for music and video production to launch my first Worship album!"/>
    <n v="5000"/>
    <x v="152"/>
    <s v="failed"/>
    <x v="0"/>
    <s v="USD"/>
    <n v="1441003537"/>
    <n v="1435819537"/>
    <b v="0"/>
    <n v="2"/>
    <b v="0"/>
    <s v="music/faith"/>
    <n v="1.02"/>
    <n v="25.5"/>
    <x v="4"/>
    <x v="28"/>
    <x v="1703"/>
    <d v="2015-08-31T06:45:37"/>
    <x v="13"/>
  </r>
  <r>
    <n v="1704"/>
    <s v="Jericho Down Worship Album"/>
    <s v="We want to record an album of popular praise &amp; worship songs with our own influence and style."/>
    <n v="2000"/>
    <x v="1170"/>
    <s v="failed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x v="117"/>
    <s v="failed"/>
    <x v="0"/>
    <s v="USD"/>
    <n v="1441814400"/>
    <n v="1440807846"/>
    <b v="0"/>
    <n v="0"/>
    <b v="0"/>
    <s v="music/faith"/>
    <n v="0"/>
    <e v="#DIV/0!"/>
    <x v="4"/>
    <x v="28"/>
    <x v="1705"/>
    <d v="2015-09-09T16:00:00"/>
    <x v="53"/>
  </r>
  <r>
    <n v="1706"/>
    <s v="Gemeinde in Bremen"/>
    <s v="Unsere &quot;Aufgabe&quot; ist es, fÃ¼r Christen da zu sein die keiner Gemeinde angehÃ¶ren. Zudem spielt Lobpreis eine Zentrale Rolle."/>
    <n v="5500"/>
    <x v="117"/>
    <s v="failed"/>
    <x v="12"/>
    <s v="EUR"/>
    <n v="1440314472"/>
    <n v="1435130472"/>
    <b v="0"/>
    <n v="0"/>
    <b v="0"/>
    <s v="music/faith"/>
    <n v="0"/>
    <e v="#DIV/0!"/>
    <x v="4"/>
    <x v="28"/>
    <x v="1706"/>
    <d v="2015-08-23T07:21:1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s v="failed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x v="117"/>
    <s v="failed"/>
    <x v="0"/>
    <s v="USD"/>
    <n v="1462135706"/>
    <n v="1458679706"/>
    <b v="0"/>
    <n v="0"/>
    <b v="0"/>
    <s v="music/faith"/>
    <n v="0"/>
    <e v="#DIV/0!"/>
    <x v="4"/>
    <x v="28"/>
    <x v="1708"/>
    <d v="2016-05-01T20:48:26"/>
    <x v="4"/>
  </r>
  <r>
    <n v="1709"/>
    <s v="Psalms"/>
    <s v="A project to set psalms to music. The psalms are taken from the English Standard Version (ESV) of the Bible."/>
    <n v="1750"/>
    <x v="1079"/>
    <s v="failed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  <x v="18"/>
  </r>
  <r>
    <n v="1710"/>
    <s v="Producing a live album of our upcoming Europe tour"/>
    <s v="We want to create a gospel live album which has never been produced before."/>
    <n v="5000"/>
    <x v="1172"/>
    <s v="failed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s v="failed"/>
    <x v="0"/>
    <s v="USD"/>
    <n v="1409585434"/>
    <n v="1406907034"/>
    <b v="0"/>
    <n v="2"/>
    <b v="0"/>
    <s v="music/faith"/>
    <n v="10.5"/>
    <n v="525"/>
    <x v="4"/>
    <x v="28"/>
    <x v="1711"/>
    <d v="2014-09-01T15:30:34"/>
    <x v="12"/>
  </r>
  <r>
    <n v="1712"/>
    <s v="Midwest Cowboy Ministries"/>
    <s v="Recording/equipment for MCM - a team of musicians who will help your local musicians to hold your own Cowboy Church with Gospel Music"/>
    <n v="5000"/>
    <x v="117"/>
    <s v="failed"/>
    <x v="0"/>
    <s v="USD"/>
    <n v="1435701353"/>
    <n v="1430517353"/>
    <b v="0"/>
    <n v="0"/>
    <b v="0"/>
    <s v="music/faith"/>
    <n v="0"/>
    <e v="#DIV/0!"/>
    <x v="4"/>
    <x v="28"/>
    <x v="1712"/>
    <d v="2015-06-30T21:55:53"/>
    <x v="13"/>
  </r>
  <r>
    <n v="1713"/>
    <s v="&quot;UNCOVERED ME&quot;"/>
    <s v="This music project is a compilation to my up-coming book UNCOVERED ME, I need your support to help me go to New York and complete it."/>
    <n v="3000"/>
    <x v="155"/>
    <s v="failed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s v="failed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x v="143"/>
    <s v="failed"/>
    <x v="0"/>
    <s v="USD"/>
    <n v="1427772120"/>
    <n v="1425186785"/>
    <b v="0"/>
    <n v="2"/>
    <b v="0"/>
    <s v="music/faith"/>
    <n v="0.22"/>
    <n v="5.5"/>
    <x v="4"/>
    <x v="28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s v="failed"/>
    <x v="0"/>
    <s v="USD"/>
    <n v="1481295099"/>
    <n v="1477835499"/>
    <b v="0"/>
    <n v="3"/>
    <b v="0"/>
    <s v="music/faith"/>
    <n v="7.5"/>
    <n v="50"/>
    <x v="4"/>
    <x v="28"/>
    <x v="1716"/>
    <d v="2016-12-09T14:51:39"/>
    <x v="52"/>
  </r>
  <r>
    <n v="1717"/>
    <s v="Shift Records A New EP!"/>
    <s v="Our first record created to reach, inspire, and ultimately express the love of Jesus to our generation."/>
    <n v="3265"/>
    <x v="1174"/>
    <s v="failed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  <x v="24"/>
  </r>
  <r>
    <n v="1718"/>
    <s v="The Prodigal Son"/>
    <s v="A melody for the galaxy."/>
    <n v="35000"/>
    <x v="735"/>
    <s v="failed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  <x v="6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s v="failed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x v="1175"/>
    <s v="failed"/>
    <x v="0"/>
    <s v="USD"/>
    <n v="1415562471"/>
    <n v="1412966871"/>
    <b v="0"/>
    <n v="8"/>
    <b v="0"/>
    <s v="music/faith"/>
    <n v="5.625"/>
    <n v="28.125"/>
    <x v="4"/>
    <x v="28"/>
    <x v="1720"/>
    <d v="2014-11-09T19:47:51"/>
    <x v="12"/>
  </r>
  <r>
    <n v="1721"/>
    <s v="&quot;HEAVEN'S CALLING&quot;"/>
    <s v="Heavens calling is an album for people all over the world in need of a healing for the soul, positive mindset and total prosperity"/>
    <n v="5000"/>
    <x v="117"/>
    <s v="failed"/>
    <x v="0"/>
    <s v="USD"/>
    <n v="1449831863"/>
    <n v="1447239863"/>
    <b v="0"/>
    <n v="0"/>
    <b v="0"/>
    <s v="music/faith"/>
    <n v="0"/>
    <e v="#DIV/0!"/>
    <x v="4"/>
    <x v="28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x v="116"/>
    <s v="failed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  <x v="59"/>
  </r>
  <r>
    <n v="1723"/>
    <s v="Straighter Road Album Fundraiser"/>
    <s v="We are a vocal group from the Northwest looking to create a gospel, jazz, a cappella ablum and would love the support of music lovers."/>
    <n v="10000"/>
    <x v="1084"/>
    <s v="failed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  <x v="51"/>
  </r>
  <r>
    <n v="1724"/>
    <s v="Die Another Day 1st CD (Christian Rock)"/>
    <s v="We are just some guys who Love the Lord and want to share our personal experiences of what GOD has done for us through our music."/>
    <n v="6000"/>
    <x v="428"/>
    <s v="failed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x v="145"/>
    <s v="failed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  <x v="1"/>
  </r>
  <r>
    <n v="1726"/>
    <s v="&quot;Every Day&quot; CD by Amanda Joy Hall"/>
    <s v="Amanda Joy Hall's sophomore album, &quot;Every Day&quot;. Release expected July 2014"/>
    <n v="6500"/>
    <x v="1176"/>
    <s v="failed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  <x v="32"/>
  </r>
  <r>
    <n v="1727"/>
    <s v="New album - Prophetic guitar soundscapes, Volume 2"/>
    <s v="Please help fund my second Prophetic Guitar album. Be a part of a pioneering and groundbreaking sound released from Heaven."/>
    <n v="3000"/>
    <x v="116"/>
    <s v="failed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  <x v="56"/>
  </r>
  <r>
    <n v="1728"/>
    <s v="With His Presence"/>
    <s v="Be in God's presence through instrumental covers of hymns. Help me build a home studio to freely distribute this album."/>
    <n v="1250"/>
    <x v="1177"/>
    <s v="failed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x v="117"/>
    <s v="failed"/>
    <x v="0"/>
    <s v="USD"/>
    <n v="1465521306"/>
    <n v="1460337306"/>
    <b v="0"/>
    <n v="0"/>
    <b v="0"/>
    <s v="music/faith"/>
    <n v="0"/>
    <e v="#DIV/0!"/>
    <x v="4"/>
    <x v="28"/>
    <x v="1729"/>
    <d v="2016-06-10T01:15:06"/>
    <x v="13"/>
  </r>
  <r>
    <n v="1730"/>
    <s v="Triumph Over Trials/ Hope Through the Hurt"/>
    <s v="Hello, I am raising money to fund my first solo Album.  This project is my testimony that God is truly our shelter in the storm."/>
    <n v="3000"/>
    <x v="117"/>
    <s v="failed"/>
    <x v="0"/>
    <s v="USD"/>
    <n v="1445738783"/>
    <n v="1443146783"/>
    <b v="0"/>
    <n v="0"/>
    <b v="0"/>
    <s v="music/faith"/>
    <n v="0"/>
    <e v="#DIV/0!"/>
    <x v="4"/>
    <x v="28"/>
    <x v="1730"/>
    <d v="2015-10-25T02:06:23"/>
    <x v="1"/>
  </r>
  <r>
    <n v="1731"/>
    <s v="Sam Cox Band First Christian Tour"/>
    <s v="We are a Christin Worship band looking to midwest tour. God Bless!"/>
    <n v="1000"/>
    <x v="117"/>
    <s v="failed"/>
    <x v="0"/>
    <s v="USD"/>
    <n v="1434034800"/>
    <n v="1432849552"/>
    <b v="0"/>
    <n v="0"/>
    <b v="0"/>
    <s v="music/faith"/>
    <n v="0"/>
    <e v="#DIV/0!"/>
    <x v="4"/>
    <x v="28"/>
    <x v="1731"/>
    <d v="2015-06-11T15:00:00"/>
    <x v="35"/>
  </r>
  <r>
    <n v="1732"/>
    <s v="Christian Lifestyle Multicultural Expo"/>
    <s v="This event will be free to the public with approximately 20 Christian vocalist and choirs from several genres. Rock,Blue Grass,Hip Hop."/>
    <n v="4000"/>
    <x v="117"/>
    <s v="failed"/>
    <x v="0"/>
    <s v="USD"/>
    <n v="1452920400"/>
    <n v="1447777481"/>
    <b v="0"/>
    <n v="0"/>
    <b v="0"/>
    <s v="music/faith"/>
    <n v="0"/>
    <e v="#DIV/0!"/>
    <x v="4"/>
    <x v="28"/>
    <x v="1732"/>
    <d v="2016-01-16T05:00:00"/>
    <x v="13"/>
  </r>
  <r>
    <n v="1733"/>
    <s v="What Faith Is EP/Album"/>
    <s v="I am trying to share the music I am blessed to have written. https://www.johncox4.com or https://reverbnation.com/johncox4"/>
    <n v="10000"/>
    <x v="117"/>
    <s v="failed"/>
    <x v="0"/>
    <s v="USD"/>
    <n v="1473802200"/>
    <n v="1472746374"/>
    <b v="0"/>
    <n v="0"/>
    <b v="0"/>
    <s v="music/faith"/>
    <n v="0"/>
    <e v="#DIV/0!"/>
    <x v="4"/>
    <x v="28"/>
    <x v="1733"/>
    <d v="2016-09-13T21:30:00"/>
    <x v="57"/>
  </r>
  <r>
    <n v="1734"/>
    <s v="Street Prophet Los CD and new book"/>
    <s v="This is a double venture project. I have finished a new manuscript and currently working on creating a Christian rap CD."/>
    <n v="4500"/>
    <x v="116"/>
    <s v="failed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x v="178"/>
    <s v="failed"/>
    <x v="0"/>
    <s v="USD"/>
    <n v="1470598345"/>
    <n v="1468006345"/>
    <b v="0"/>
    <n v="2"/>
    <b v="0"/>
    <s v="music/faith"/>
    <n v="11"/>
    <n v="55"/>
    <x v="4"/>
    <x v="28"/>
    <x v="1735"/>
    <d v="2016-08-07T19:32:25"/>
    <x v="1"/>
  </r>
  <r>
    <n v="1736"/>
    <s v="In His Presence"/>
    <s v="A unique meditative album reflecting on the life of Christ, inviting Him into your presence"/>
    <n v="3000"/>
    <x v="1178"/>
    <s v="failed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  <x v="12"/>
  </r>
  <r>
    <n v="1737"/>
    <s v="Healing"/>
    <s v="An instrumental project in which all songs are incorporated around the healing power of our God. Used for times of prayer &amp; devotion"/>
    <n v="4000"/>
    <x v="447"/>
    <s v="failed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  <x v="1"/>
  </r>
  <r>
    <n v="1738"/>
    <s v="The Flashing Lights"/>
    <s v="Music that inspires and gives hope for overcoming and change. And it is good music."/>
    <n v="5000"/>
    <x v="170"/>
    <s v="failed"/>
    <x v="0"/>
    <s v="USD"/>
    <n v="1412283542"/>
    <n v="1409691542"/>
    <b v="0"/>
    <n v="1"/>
    <b v="0"/>
    <s v="music/faith"/>
    <n v="0.4"/>
    <n v="20"/>
    <x v="4"/>
    <x v="28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x v="116"/>
    <s v="failed"/>
    <x v="0"/>
    <s v="USD"/>
    <n v="1462391932"/>
    <n v="1457297932"/>
    <b v="0"/>
    <n v="1"/>
    <b v="0"/>
    <s v="music/faith"/>
    <n v="0.1"/>
    <n v="1"/>
    <x v="4"/>
    <x v="28"/>
    <x v="1739"/>
    <d v="2016-05-04T19:58:52"/>
    <x v="43"/>
  </r>
  <r>
    <n v="1740"/>
    <s v="Recording Studio Time"/>
    <s v="I recently recorded a new single. With your help I can return to the studio. Would you like to be part of my next worship project?"/>
    <n v="3000"/>
    <x v="117"/>
    <s v="failed"/>
    <x v="0"/>
    <s v="USD"/>
    <n v="1437075422"/>
    <n v="1434483422"/>
    <b v="0"/>
    <n v="0"/>
    <b v="0"/>
    <s v="music/faith"/>
    <n v="0"/>
    <e v="#DIV/0!"/>
    <x v="4"/>
    <x v="28"/>
    <x v="1740"/>
    <d v="2015-07-16T19:37:02"/>
    <x v="1"/>
  </r>
  <r>
    <n v="1741"/>
    <s v="Caught off Guard"/>
    <s v="A photo journal documenting my experiences and travels across New Zealand"/>
    <n v="1200"/>
    <x v="414"/>
    <s v="successful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s v="successful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x v="11"/>
    <s v="successful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  <x v="34"/>
  </r>
  <r>
    <n v="1744"/>
    <s v="Water World"/>
    <s v="This book is the embodiment of my passion for water &amp; photography, which I hope will inspire you to pick up your camera and explore."/>
    <n v="5500"/>
    <x v="1180"/>
    <s v="successful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s v="successful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  <x v="49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s v="successful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s v="successful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  <x v="1"/>
  </r>
  <r>
    <n v="1748"/>
    <s v="So It Is: Vancouver"/>
    <s v="Telling the story of the city through remarkable people who live in Vancouver today."/>
    <n v="50000"/>
    <x v="1184"/>
    <s v="successful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  <x v="1"/>
  </r>
  <r>
    <n v="1749"/>
    <s v="E FOTOGRAFESCHE RECKBLECK - 367 DEEG AM AUSLAND ASAZ"/>
    <s v="Help me fund the production run of my first book by local Photographer Sandro Ortolani."/>
    <n v="10050"/>
    <x v="1185"/>
    <s v="successful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s v="successful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  <x v="26"/>
  </r>
  <r>
    <n v="1751"/>
    <s v="Daily Bread: Stories from Rural Greece"/>
    <s v="Photographs and stories culled from 10 years of road trips through rural Greece"/>
    <n v="10000"/>
    <x v="1187"/>
    <s v="successful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  <x v="1"/>
  </r>
  <r>
    <n v="1752"/>
    <s v="Adfectus Book"/>
    <s v="A little book of calm, in picture form, that will soothe the soul and un-furrow the brow."/>
    <n v="1200"/>
    <x v="1188"/>
    <s v="successful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s v="successful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x v="1190"/>
    <s v="successful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s v="successful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x v="1191"/>
    <s v="successful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  <x v="4"/>
  </r>
  <r>
    <n v="1757"/>
    <s v="The Resurgence of Femininity Photo Thesis"/>
    <s v="I want to create a self published photo art book on the topic of the resurgence of femininity."/>
    <n v="5000"/>
    <x v="1192"/>
    <s v="successful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s v="successful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  <x v="13"/>
  </r>
  <r>
    <n v="1759"/>
    <s v="Death Valley"/>
    <s v="Death Valley will be the first photo book of Andi State"/>
    <n v="5000"/>
    <x v="1194"/>
    <s v="successful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  <x v="21"/>
  </r>
  <r>
    <n v="1760"/>
    <s v="Portraits by Aris Jerome"/>
    <s v="Thank you all so much for your pledges! We reached the goal! To continue supporting or for any questions email arisjerome@gmail.com"/>
    <n v="5000"/>
    <x v="1195"/>
    <s v="successful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  <x v="21"/>
  </r>
  <r>
    <n v="1761"/>
    <s v="I Wanted To See Boobs"/>
    <s v="A hardcover photobook telling the naked truth of a young photographers journey."/>
    <n v="100"/>
    <x v="1196"/>
    <s v="successful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  <x v="40"/>
  </r>
  <r>
    <n v="1762"/>
    <s v="&quot;The Naked Pixel&quot; Ali Pakele"/>
    <s v="Project rewards $25 gets you 190+ digital images"/>
    <n v="100"/>
    <x v="1197"/>
    <s v="successful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s v="successful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x v="1199"/>
    <s v="failed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  <x v="32"/>
  </r>
  <r>
    <n v="1765"/>
    <s v="Oklahoma, The Way I See It; The Book"/>
    <s v="Everyday I meet new people and everyday I learn a new story. These are the most popular of those stories from the first year of OTWISI."/>
    <n v="12500"/>
    <x v="1200"/>
    <s v="failed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  <x v="1"/>
  </r>
  <r>
    <n v="1766"/>
    <s v="Photographic book on Melbourne's music scene"/>
    <s v="I want to create a beautiful book which documents the Melbourne music scene."/>
    <n v="1500"/>
    <x v="117"/>
    <s v="failed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  <x v="24"/>
  </r>
  <r>
    <n v="1767"/>
    <s v="OR-GÃ“L-HO -A search for meaning during the World Cup"/>
    <s v="A photographic search for the true meaning of pride for ones country during the World Cup"/>
    <n v="5000"/>
    <x v="1201"/>
    <s v="failed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x v="1202"/>
    <s v="failed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  <x v="13"/>
  </r>
  <r>
    <n v="1769"/>
    <s v="Navajo Textile Project"/>
    <s v="To create a publication, and exhibition documenting the collection of Jamie Ross, longtime collector of Navajo Textiles"/>
    <n v="40000"/>
    <x v="1203"/>
    <s v="failed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s v="failed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x v="1032"/>
    <s v="failed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  <x v="1"/>
  </r>
  <r>
    <n v="1772"/>
    <s v="White Mountain"/>
    <s v="A photobook and a short documentary film telling the story of Holocaust in Northwestern Lithuania"/>
    <n v="5500"/>
    <x v="1205"/>
    <s v="failed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s v="failed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  <x v="7"/>
  </r>
  <r>
    <n v="1774"/>
    <s v="The World Upside Down: Portraits"/>
    <s v="A photo book of the artist's present and future portraits from 2013 to 2015, including actor and human rights activist George Takei."/>
    <n v="2500"/>
    <x v="1206"/>
    <s v="failed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  <x v="42"/>
  </r>
  <r>
    <n v="1775"/>
    <s v="Muhammad Ali - The Comeback"/>
    <s v="Rarely seen images of Muhammad Ali in his prime as he trained in Miami Beach at the famous 5th Street Gym in the early 70s"/>
    <n v="32500"/>
    <x v="1207"/>
    <s v="failed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  <x v="7"/>
  </r>
  <r>
    <n v="1776"/>
    <s v="Dubai: A Synthetic City - Photobook &amp; Journal"/>
    <s v="A documentation of the implications of hedonistic architectural ventures in Dubai, the fastest growing city on the planet."/>
    <n v="5000"/>
    <x v="400"/>
    <s v="failed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  <x v="49"/>
  </r>
  <r>
    <n v="1777"/>
    <s v="All along the Control Tower"/>
    <s v="Photobook â€˜All along the Control Towerâ€™ by Theo and Frans Barten. Photos of more than 50 disused WW2 Control Towers in the UK."/>
    <n v="4800"/>
    <x v="1208"/>
    <s v="failed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s v="failed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  <x v="7"/>
  </r>
  <r>
    <n v="1779"/>
    <s v="Ozymandias : a photo book"/>
    <s v="Publication of an award-winning photographic series that explores the endless and beautiful dance between creation and destruction."/>
    <n v="11000"/>
    <x v="1210"/>
    <s v="failed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  <x v="1"/>
  </r>
  <r>
    <n v="1780"/>
    <s v="Native Nation"/>
    <s v="It is time to recognize and give to the indigenus groups the credit they deserve. It is time to understand where we come from."/>
    <n v="30000"/>
    <x v="1211"/>
    <s v="failed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s v="failed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  <x v="1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s v="failed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  <x v="16"/>
  </r>
  <r>
    <n v="1783"/>
    <s v="Hues of my Vision"/>
    <s v="My Buddy Spirit and I, Ara, camping full time camera on hand for a bit over nine years. &quot;Hue of my Vision&quot; is our Photo Book."/>
    <n v="40000"/>
    <x v="1214"/>
    <s v="failed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s v="failed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x v="1216"/>
    <s v="failed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  <x v="12"/>
  </r>
  <r>
    <n v="1786"/>
    <s v="Observations in 6x6"/>
    <s v="A photo book that shows a timeless trip from Portugal to Sri Lanka in a subjective point of view through an old Hasselblad objective."/>
    <n v="1900"/>
    <x v="1217"/>
    <s v="failed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  <x v="1"/>
  </r>
  <r>
    <n v="1787"/>
    <s v="Alpamayo to Yerupaja"/>
    <s v="Raising awareness to the effects of global warming through photographs of the high mountains of Peru."/>
    <n v="10000"/>
    <x v="1218"/>
    <s v="failed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  <x v="1"/>
  </r>
  <r>
    <n v="1788"/>
    <s v="Beyond the Pale"/>
    <s v="A photo book celebrating Goths, exploring their lives and giving an insight into what Goth is for them."/>
    <n v="5500"/>
    <x v="382"/>
    <s v="failed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x v="130"/>
    <s v="failed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  <x v="13"/>
  </r>
  <r>
    <n v="1790"/>
    <s v="Return to Relevance: The Scott Hyde Archive"/>
    <s v="70 years of incredible photography sits patiently in old film sheet boxes, waiting for a return to relevance."/>
    <n v="33000"/>
    <x v="1219"/>
    <s v="failed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  <x v="1"/>
  </r>
  <r>
    <n v="1791"/>
    <s v="disCover: Napoli"/>
    <s v="For the love of street photography and the beauty of traditional cultures in southern Italy."/>
    <n v="3000"/>
    <x v="1220"/>
    <s v="failed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  <x v="13"/>
  </r>
  <r>
    <n v="1792"/>
    <s v="Bensinger's: Photographs by Helaine Garren"/>
    <s v="In 1970 Helaine Garren shot a series of images at Bensingerâ€™s Pool Hall in Chicago, Illinois."/>
    <n v="25000"/>
    <x v="1221"/>
    <s v="failed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  <x v="59"/>
  </r>
  <r>
    <n v="1793"/>
    <s v="Live to Learn, Learn to Fight, Fight to Live - The Karen"/>
    <s v="The beginning of a long term project to document life of the Karen ethnic group on the border of Thailand and Burma."/>
    <n v="3000"/>
    <x v="130"/>
    <s v="failed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  <x v="12"/>
  </r>
  <r>
    <n v="1794"/>
    <s v="Venus as Men"/>
    <s v="&quot;Venus as Menâ€ is a book about beauty of masculine nude. Is a reflection about men as a sensitive and sensual being and gender equity."/>
    <n v="9000"/>
    <x v="1222"/>
    <s v="failed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  <x v="6"/>
  </r>
  <r>
    <n v="1795"/>
    <s v="THE AFGHANS - A Photo Book"/>
    <s v="A photography book documenting the impact of the ISAF mission on the Afghan people of Mazar-e Sharif."/>
    <n v="28000"/>
    <x v="1223"/>
    <s v="failed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  <x v="1"/>
  </r>
  <r>
    <n v="1796"/>
    <s v="Kenema"/>
    <s v="Kenema is a stunning portrait photography book by British Photographer, Peter Dibdin, capturing community life in Kenema, Sierra Leone."/>
    <n v="19000"/>
    <x v="1224"/>
    <s v="failed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  <x v="13"/>
  </r>
  <r>
    <n v="1797"/>
    <s v="Remnants, A Photography Book to Send to Congress"/>
    <s v="A photography book that serves as a call to action for Congress to stand up for survivors of domestic and sexual assault."/>
    <n v="10000"/>
    <x v="1225"/>
    <s v="failed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s v="failed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  <x v="13"/>
  </r>
  <r>
    <n v="1799"/>
    <s v="The UnDiscovered Image"/>
    <s v="The UnDiscovered Image, a monthly publication dedicated to photographers."/>
    <n v="4000"/>
    <x v="1227"/>
    <s v="failed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  <x v="24"/>
  </r>
  <r>
    <n v="1800"/>
    <s v="The Sikh Project Book"/>
    <s v="Shot over 3 years in the U.K &amp; U.S, and featured in press worldwide, we need your help to back the highly anticipated Sikh Project book"/>
    <n v="46260"/>
    <x v="1228"/>
    <s v="failed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x v="1229"/>
    <s v="failed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x v="1230"/>
    <s v="failed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  <x v="20"/>
  </r>
  <r>
    <n v="1803"/>
    <s v="On the Verge, the book."/>
    <s v="Photographs capture fleeting experiences, where childhood is our past and adulthood is our future. In between. On the verge."/>
    <n v="17500"/>
    <x v="1231"/>
    <s v="failed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  <x v="12"/>
  </r>
  <r>
    <n v="1804"/>
    <s v="No Dar Papaya:  Photographs from Colombia 2003-2013"/>
    <s v="A beautiful book of Polaroid photographs which celebrates the beauty, diversity, and distinctive character of Colombia"/>
    <n v="15500"/>
    <x v="1232"/>
    <s v="failed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  <x v="52"/>
  </r>
  <r>
    <n v="1805"/>
    <s v="Book &quot;The Travellers&quot;"/>
    <s v="The production of the book about my long term project &quot;The Travellers&quot;, Ireland`s biggest minority group with a nomadic origin."/>
    <n v="22500"/>
    <x v="1233"/>
    <s v="failed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1234"/>
    <s v="failed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  <x v="6"/>
  </r>
  <r>
    <n v="1807"/>
    <s v="Anywhere but Here"/>
    <s v="I want to explore alternative cultures and lifestyles in America."/>
    <n v="5000"/>
    <x v="503"/>
    <s v="failed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x v="1235"/>
    <s v="failed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x v="163"/>
    <s v="failed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  <x v="6"/>
  </r>
  <r>
    <n v="1810"/>
    <s v="Film Speed"/>
    <s v="Film Speed is a series of Zines focusing on architecture shot completely on 35 and 120mm film."/>
    <n v="450"/>
    <x v="493"/>
    <s v="failed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  <x v="53"/>
  </r>
  <r>
    <n v="1811"/>
    <s v="The Year of Sunsets"/>
    <s v="A collection of 365 color photographs of sunsets in 2014, beautifully presented in a hardcover book."/>
    <n v="54000"/>
    <x v="130"/>
    <s v="failed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s v="failed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  <x v="1"/>
  </r>
  <r>
    <n v="1813"/>
    <s v="Libya : The Lost Days"/>
    <s v="This project aims to document, Libyan photographic history; through both print and artisan mediums ."/>
    <n v="8750"/>
    <x v="117"/>
    <s v="failed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x v="1237"/>
    <s v="failed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x v="117"/>
    <s v="failed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  <x v="35"/>
  </r>
  <r>
    <n v="1816"/>
    <s v="Moments of Passion"/>
    <s v="A unique Photographic Book Project about the Passionate Moments and Strong Emotions that lie within Karate"/>
    <n v="25000"/>
    <x v="1238"/>
    <s v="failed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  <x v="38"/>
  </r>
  <r>
    <n v="1817"/>
    <s v="Through the Lens of Jerry Gustafson"/>
    <s v="Hundreds of breathtaking rodeo photographs collected in a beautiful coffee table book."/>
    <n v="18000"/>
    <x v="1239"/>
    <s v="failed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  <x v="13"/>
  </r>
  <r>
    <n v="1818"/>
    <s v="Give Me Your Goofy-ist"/>
    <s v="We are all different, this is a way to honor and celebrate the authenticity in being different."/>
    <n v="15000"/>
    <x v="117"/>
    <s v="failed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s v="failed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s v="failed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  <x v="1"/>
  </r>
  <r>
    <n v="1821"/>
    <s v="Glass Cloud on the road!"/>
    <s v="Glass Cloud tour dates are already beginning to pile up. They are turning to YOU to help get them from town to town."/>
    <n v="2500"/>
    <x v="1241"/>
    <s v="successful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  <x v="7"/>
  </r>
  <r>
    <n v="1822"/>
    <s v="Wood Butcher's new music video- I Don't Wanna Party"/>
    <s v="Wood Butcher needs your help to make this happen. Buy a CD, support local music!"/>
    <n v="300"/>
    <x v="452"/>
    <s v="successful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  <x v="49"/>
  </r>
  <r>
    <n v="1823"/>
    <s v="Our Band Van Needs Serious Repairs!!!"/>
    <s v="Just as we are getting prepared to tour we find out our van has serious damage and can't run. We unfortunately don't have enough."/>
    <n v="700"/>
    <x v="1242"/>
    <s v="successful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  <x v="1"/>
  </r>
  <r>
    <n v="1824"/>
    <s v="Tin Man's Broken Wisdom Fund"/>
    <s v="cd fund raiser"/>
    <n v="3000"/>
    <x v="1243"/>
    <s v="successful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  <x v="2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s v="successful"/>
    <x v="0"/>
    <s v="USD"/>
    <n v="1373572903"/>
    <n v="1371585703"/>
    <b v="0"/>
    <n v="50"/>
    <b v="1"/>
    <s v="music/rock"/>
    <n v="105.05"/>
    <n v="42.02"/>
    <x v="4"/>
    <x v="11"/>
    <x v="1825"/>
    <d v="2013-07-11T20:01:43"/>
    <x v="34"/>
  </r>
  <r>
    <n v="1826"/>
    <s v="BEAR GHOST! Professional Recording! Yay!"/>
    <s v="Hear your favorite Bear Ghost in eargasmic quality!"/>
    <n v="2000"/>
    <x v="895"/>
    <s v="successful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s v="successful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  <x v="4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s v="successful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  <x v="16"/>
  </r>
  <r>
    <n v="1829"/>
    <s v="Help JUICE (Boston) Record Their First Album"/>
    <s v="Everything is set to record are EP except for our finances. Please donate if you can! Any amount is appreciated. "/>
    <n v="1500"/>
    <x v="1247"/>
    <s v="successful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  <x v="44"/>
  </r>
  <r>
    <n v="1830"/>
    <s v="Help Vintage Blue Complete and Promote Our Record!"/>
    <s v="We have come a long way on our new record, but now we need your help.  Help us, and together we can make magic!"/>
    <n v="15000"/>
    <x v="1248"/>
    <s v="successful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x v="1249"/>
    <s v="successful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  <x v="19"/>
  </r>
  <r>
    <n v="1832"/>
    <s v="Black Swan Theories Debut CD"/>
    <s v="Hi! We're the music duo Black Swan Theories and our project is to manufacture our debut CD of 10 already-completed songs.  "/>
    <n v="350"/>
    <x v="83"/>
    <s v="successful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x v="1121"/>
    <s v="successful"/>
    <x v="0"/>
    <s v="USD"/>
    <n v="1362211140"/>
    <n v="1359421403"/>
    <b v="0"/>
    <n v="25"/>
    <b v="1"/>
    <s v="music/rock"/>
    <n v="262.5"/>
    <n v="42"/>
    <x v="4"/>
    <x v="11"/>
    <x v="1833"/>
    <d v="2013-03-02T07:59:00"/>
    <x v="16"/>
  </r>
  <r>
    <n v="1834"/>
    <s v="TDJ - All Part of the Plan EP/Tour"/>
    <s v="Help us fund our first tour and promote our new EP!"/>
    <n v="10000"/>
    <x v="1250"/>
    <s v="successful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  <x v="4"/>
  </r>
  <r>
    <n v="1835"/>
    <s v="DIRTY LITTLE REBEL EP"/>
    <s v="WE ARE A HARD ROCK/PUNK BAND SEEKING FUNDS TO RECORD A NEW EP. _x000a__x000a_https://www.reverbnation.com/dirtylittlerebel"/>
    <n v="500"/>
    <x v="624"/>
    <s v="successful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  <x v="1"/>
  </r>
  <r>
    <n v="1836"/>
    <s v="KICKSTART OUR &lt;+3"/>
    <s v="Help fund our 2013 Sound &amp; Lighting Touring rig!"/>
    <n v="5000"/>
    <x v="1251"/>
    <s v="successful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s v="successful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  <x v="13"/>
  </r>
  <r>
    <n v="1838"/>
    <s v="Closure - A Paul Haasch Music Video"/>
    <s v="Paul Haasch is producing his first music video! With awesome people involved and a great vision, it is sure to be an amazing piece."/>
    <n v="1000"/>
    <x v="1253"/>
    <s v="successful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  <x v="32"/>
  </r>
  <r>
    <n v="1839"/>
    <s v="Help The King of Mars Record Their First EP!"/>
    <s v="The King of Mars, a Chicago rock band, needs your help funding their first EP! Visit us at thekingofmars.com for more."/>
    <n v="1000"/>
    <x v="1254"/>
    <s v="successful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x v="1255"/>
    <s v="successful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  <x v="21"/>
  </r>
  <r>
    <n v="1841"/>
    <s v="Hydra Effect Debut EP"/>
    <s v="Hard Rock with a Positive Message. Help us fund, release and promote our debut EP!"/>
    <n v="2000"/>
    <x v="1256"/>
    <s v="successful"/>
    <x v="0"/>
    <s v="USD"/>
    <n v="1400561940"/>
    <n v="1397679445"/>
    <b v="0"/>
    <n v="40"/>
    <b v="1"/>
    <s v="music/rock"/>
    <n v="101.75"/>
    <n v="50.875"/>
    <x v="4"/>
    <x v="11"/>
    <x v="1841"/>
    <d v="2014-05-20T04:59:00"/>
    <x v="39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s v="successful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  <x v="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s v="successful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s v="successful"/>
    <x v="0"/>
    <s v="USD"/>
    <n v="1307761200"/>
    <n v="1304464914"/>
    <b v="0"/>
    <n v="20"/>
    <b v="1"/>
    <s v="music/rock"/>
    <n v="101.4"/>
    <n v="76.05"/>
    <x v="4"/>
    <x v="11"/>
    <x v="1844"/>
    <d v="2011-06-11T03:00:00"/>
    <x v="2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s v="successful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  <x v="19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s v="successful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x v="1261"/>
    <s v="successful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  <x v="24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s v="successful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  <x v="47"/>
  </r>
  <r>
    <n v="1849"/>
    <s v="Release the Skyline Album"/>
    <s v="Release the Skylines is a small, local Cleveland metal band looking to record an album."/>
    <n v="300"/>
    <x v="356"/>
    <s v="successful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  <x v="1"/>
  </r>
  <r>
    <n v="1850"/>
    <s v="WILKES EP"/>
    <s v="WILKES is the solo venture of HighFlightSociety singer / Disciple bassist, Jason Wilkes. This project is to fund the debut 6 song EP."/>
    <n v="9000"/>
    <x v="1263"/>
    <s v="successful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s v="successful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  <x v="24"/>
  </r>
  <r>
    <n v="1852"/>
    <s v="Radiolucent - Electric City."/>
    <s v="Athens, GA-based rock &amp; roll/soul band Radiolucent is kickstarting funds to mix, master, &amp; release their 2nd record, Electric City."/>
    <n v="15000"/>
    <x v="1265"/>
    <s v="successful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  <x v="59"/>
  </r>
  <r>
    <n v="1853"/>
    <s v="Beyond the Victory recording their debut EP"/>
    <s v="The money will go towards our debut EP being Recorded mixed by Andrew Baylis and mastered by Drew Fulk of Think Sound Studios."/>
    <n v="800"/>
    <x v="1266"/>
    <s v="successful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  <x v="45"/>
  </r>
  <r>
    <n v="1854"/>
    <s v="Emily Bell is releasing her debut album"/>
    <s v="After much anticipation, I'm finally releasing my first album, &quot;In Technicolor&quot;! Let's join forces and get it done right!"/>
    <n v="15000"/>
    <x v="1267"/>
    <s v="successful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  <x v="1"/>
  </r>
  <r>
    <n v="1855"/>
    <s v="Motion Device Debut EP"/>
    <s v="11 year old Sara &amp; Motion Device want rock &amp; metal fans all over the world to unite and join the ROCK REVOLUTION!!!"/>
    <n v="8750"/>
    <x v="1268"/>
    <s v="successful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  <x v="7"/>
  </r>
  <r>
    <n v="1856"/>
    <s v="Lazy Sunday"/>
    <s v="We are an independent band who needs your help for the production of our new album, so we can share our music with you lovely people :)"/>
    <n v="2000"/>
    <x v="874"/>
    <s v="successful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  <x v="24"/>
  </r>
  <r>
    <n v="1857"/>
    <s v="Holy Water Moses - A Hail Dale Project"/>
    <s v="We need to get back to Nashville to record our second record, a full LP this time.  It ain't cheap and we need your help!"/>
    <n v="3000"/>
    <x v="142"/>
    <s v="successful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s v="successful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  <x v="22"/>
  </r>
  <r>
    <n v="1859"/>
    <s v="Queen Kwong Tour to London and Paris"/>
    <s v="Queen Kwong is going ON TOUR to London and Paris!"/>
    <n v="3000"/>
    <x v="1270"/>
    <s v="successful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x v="1099"/>
    <s v="successful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  <x v="24"/>
  </r>
  <r>
    <n v="1861"/>
    <s v="Galaxix - Take on the Universe!"/>
    <s v="A game for Apple &amp; Android devices that sees you get your own spacecraft, take on the competition, mine asteroids &amp; fight to survive."/>
    <n v="250000"/>
    <x v="117"/>
    <s v="failed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s v="failed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  <x v="31"/>
  </r>
  <r>
    <n v="1863"/>
    <s v="Project: 20M813"/>
    <s v="This is an Android game where you take control of the zombies and try to eat your way to world domination!"/>
    <n v="2500"/>
    <x v="115"/>
    <s v="failed"/>
    <x v="0"/>
    <s v="USD"/>
    <n v="1402600085"/>
    <n v="1400008085"/>
    <b v="0"/>
    <n v="2"/>
    <b v="0"/>
    <s v="games/mobile games"/>
    <n v="0.4"/>
    <n v="5"/>
    <x v="6"/>
    <x v="18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s v="failed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x v="460"/>
    <s v="failed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  <x v="49"/>
  </r>
  <r>
    <n v="1866"/>
    <s v="MathPlus Cards (FKA Random Math)"/>
    <s v="A mobile application that will allow math learners to practice math operations and improve critical thinking. Ideal for ages 7 to 12."/>
    <n v="25000"/>
    <x v="366"/>
    <s v="failed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  <x v="28"/>
  </r>
  <r>
    <n v="1867"/>
    <s v="Meme Wars - Dank Age"/>
    <s v="A mix of PokemonGo, Game of War- Fire Age, DragonSoul, &amp; Throwdown. Join a clan, collect meme, upgrade features, fight, &amp; compete."/>
    <n v="20000"/>
    <x v="115"/>
    <s v="failed"/>
    <x v="0"/>
    <s v="USD"/>
    <n v="1478383912"/>
    <n v="1475791912"/>
    <b v="0"/>
    <n v="1"/>
    <b v="0"/>
    <s v="games/mobile games"/>
    <n v="0.05"/>
    <n v="10"/>
    <x v="6"/>
    <x v="18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x v="1272"/>
    <s v="failed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  <x v="26"/>
  </r>
  <r>
    <n v="1869"/>
    <s v="Castle Crawler RPG"/>
    <s v="CCRPG will be a 2D Pixel Art Game based on similar elements to the SNES game &quot;Zelda: A Link to the Past&quot; with RPG elements added in."/>
    <n v="10000"/>
    <x v="117"/>
    <s v="failed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x v="1273"/>
    <s v="failed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  <x v="32"/>
  </r>
  <r>
    <n v="1871"/>
    <s v="The Adventures of Bible Bear"/>
    <s v="Journey with Bible Bear through each of the books of the Bible, exploring stories while learning verses, songs, and preschool concepts!"/>
    <n v="6500"/>
    <x v="1274"/>
    <s v="failed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  <x v="52"/>
  </r>
  <r>
    <n v="1872"/>
    <s v="ZombieTime!"/>
    <s v="A Top-View Action game where you play as Bob, the FIRST zombie to rise from the grave. Bring chaos to town, feast and don't die again."/>
    <n v="20000"/>
    <x v="719"/>
    <s v="failed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x v="1275"/>
    <s v="failed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x v="375"/>
    <s v="failed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  <x v="21"/>
  </r>
  <r>
    <n v="1875"/>
    <s v="Claws &amp; Fins"/>
    <s v="Sea opposition of Crab's family and angry fishes. Who is going to win, and who is going to loose ?!"/>
    <n v="10000"/>
    <x v="152"/>
    <s v="failed"/>
    <x v="0"/>
    <s v="USD"/>
    <n v="1470519308"/>
    <n v="1465335308"/>
    <b v="0"/>
    <n v="3"/>
    <b v="0"/>
    <s v="games/mobile games"/>
    <n v="0.51"/>
    <n v="17"/>
    <x v="6"/>
    <x v="18"/>
    <x v="1875"/>
    <d v="2016-08-06T21:35:08"/>
    <x v="13"/>
  </r>
  <r>
    <n v="1876"/>
    <s v="Migration Madness (Android)"/>
    <s v="An arcade styled side scroller. Help Bob the pilot steer his plane through hordes of migrating birds strapped with explosives."/>
    <n v="280"/>
    <x v="117"/>
    <s v="failed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x v="117"/>
    <s v="failed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  <x v="32"/>
  </r>
  <r>
    <n v="1878"/>
    <s v="Aussies versus Zombies"/>
    <s v="Action game now playable on Android/iOS platforms and PC browsers. Easy gameplay even for starters yet hard to be skilled. Multi-player"/>
    <n v="8000"/>
    <x v="117"/>
    <s v="failed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x v="360"/>
    <s v="failed"/>
    <x v="3"/>
    <s v="EUR"/>
    <n v="1457966129"/>
    <n v="1455377729"/>
    <b v="0"/>
    <n v="2"/>
    <b v="0"/>
    <s v="games/mobile games"/>
    <n v="0.12"/>
    <n v="3"/>
    <x v="6"/>
    <x v="18"/>
    <x v="1879"/>
    <d v="2016-03-14T14:35:29"/>
    <x v="1"/>
  </r>
  <r>
    <n v="1880"/>
    <s v="Sim Betting Football"/>
    <s v="Sim Betting Football is the only football (soccer) betting simulation  game."/>
    <n v="5000"/>
    <x v="1276"/>
    <s v="failed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  <x v="32"/>
  </r>
  <r>
    <n v="1881"/>
    <s v="Story Rock by The Jolly Llamas -- Our First Album!"/>
    <s v="We're now raising money to produce a music video. Those who donate get a vote in deciding which song!"/>
    <n v="2000"/>
    <x v="1277"/>
    <s v="successful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s v="successful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  <x v="39"/>
  </r>
  <r>
    <n v="1883"/>
    <s v="Afraid Of Figs - Help Fund our New CD - &quot;SAFE&quot;"/>
    <s v="Afraid Of Figs is a high energy pop/rock band, with off-the-wall humor, catchy hooks, and wild interactive live shows."/>
    <n v="999"/>
    <x v="1279"/>
    <s v="successful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n v="1000"/>
    <x v="77"/>
    <s v="successful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  <x v="49"/>
  </r>
  <r>
    <n v="1885"/>
    <s v="KATA 'The Rising' - Double LP (Vinyl Release)"/>
    <s v="KATA's debut album 'The Rising' is ready for your ears, now all we need to do is press the vinyl. That's where you come in!"/>
    <n v="4575"/>
    <x v="1280"/>
    <s v="successful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s v="successful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  <x v="12"/>
  </r>
  <r>
    <n v="1887"/>
    <s v="Welcome To The Club - Music Video Project"/>
    <s v="Our dream of recording our second single in London and making it big in the UK is closer than ever! Do you want to be a part of it?"/>
    <n v="3000"/>
    <x v="1282"/>
    <s v="successful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s v="successful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  <x v="12"/>
  </r>
  <r>
    <n v="1889"/>
    <s v="LittleBear"/>
    <s v="Sweeping epic melodies. I want to incorporate all my influences into one album I have been writing for 90 days now and ready to record!"/>
    <n v="2000"/>
    <x v="15"/>
    <s v="successful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  <x v="7"/>
  </r>
  <r>
    <n v="1890"/>
    <s v="The Spring Standards LIVE at the Arden Gild Hall!"/>
    <s v="We want to record a live album at this year's annual Boxing Day show at the Arden Gild Hall - we need your help to do it!"/>
    <n v="12000"/>
    <x v="1284"/>
    <s v="successful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s v="successful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  <x v="11"/>
  </r>
  <r>
    <n v="1892"/>
    <s v="Nemes wants you to be able to hear their new songs!"/>
    <s v="Nemes has just recorded a new album and is raising $500 to get it mixed and mastered professionally."/>
    <n v="500"/>
    <x v="1286"/>
    <s v="successful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x v="1287"/>
    <s v="successful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  <x v="3"/>
  </r>
  <r>
    <n v="1894"/>
    <s v="Help me release my first 3 song EP!!"/>
    <s v="Im trying to raise $1000 for a 3 song EP in a studio!"/>
    <n v="1000"/>
    <x v="1288"/>
    <s v="successful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s v="successful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  <x v="1"/>
  </r>
  <r>
    <n v="1896"/>
    <s v="the bridge"/>
    <s v="My barely anticipated second album of self produced songs is ready to go.  Just need a little help to cover mastering, artwork etc."/>
    <n v="451"/>
    <x v="1289"/>
    <s v="successful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x v="1290"/>
    <s v="successful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  <x v="34"/>
  </r>
  <r>
    <n v="1898"/>
    <s v="Degenerate Matters EP Funding Campaign"/>
    <s v="We are heading into the studio to create the most soulfully orchestrated Indie Pop masterpiece mankind has ever witnessed."/>
    <n v="1000"/>
    <x v="1291"/>
    <s v="successful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  <x v="49"/>
  </r>
  <r>
    <n v="1899"/>
    <s v="Ukulele Songs from the Zombie Apocalypse"/>
    <s v="Ukulele Songs from the Zombie Apocalypse, a concept album where boy meets girl, boy loses girl to Zombie King, boy gets girl back. Fun!"/>
    <n v="900"/>
    <x v="647"/>
    <s v="successful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x v="1292"/>
    <s v="successful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  <x v="38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s v="failed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x v="433"/>
    <s v="failed"/>
    <x v="9"/>
    <s v="EUR"/>
    <n v="1425495447"/>
    <n v="1422903447"/>
    <b v="0"/>
    <n v="3"/>
    <b v="0"/>
    <s v="technology/gadgets"/>
    <n v="1.2"/>
    <n v="4"/>
    <x v="2"/>
    <x v="29"/>
    <x v="1902"/>
    <d v="2015-03-04T18:57:27"/>
    <x v="1"/>
  </r>
  <r>
    <n v="1903"/>
    <s v="MiPointer"/>
    <s v="A cool smart laser pointer for presenting professionals. Unique by design, widest functional coverage for both IOS and Android."/>
    <n v="3000"/>
    <x v="1294"/>
    <s v="failed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  <x v="13"/>
  </r>
  <r>
    <n v="1904"/>
    <s v="Small Animal Deterrent Latch (S.A.D.L.)"/>
    <s v="Animals knocking over your waste wheeler making a mess on trash day? The S.A.D.L. will help prevent that from happening!"/>
    <n v="50000"/>
    <x v="155"/>
    <s v="failed"/>
    <x v="0"/>
    <s v="USD"/>
    <n v="1451752021"/>
    <n v="1447864021"/>
    <b v="0"/>
    <n v="2"/>
    <b v="0"/>
    <s v="technology/gadgets"/>
    <n v="0.1"/>
    <n v="25"/>
    <x v="2"/>
    <x v="29"/>
    <x v="1904"/>
    <d v="2016-01-02T16:27:01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s v="failed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x v="1295"/>
    <s v="failed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  <x v="1"/>
  </r>
  <r>
    <n v="1907"/>
    <s v="Litter-Buddy"/>
    <s v="Litter-Buddy is great economical alternative to leading pet waste disposal systems with cartridge bag elements."/>
    <n v="30000"/>
    <x v="1079"/>
    <s v="failed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  <x v="1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s v="failed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s v="failed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s v="failed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  <x v="62"/>
  </r>
  <r>
    <n v="1911"/>
    <s v="Charge Furniture"/>
    <s v="Charge furniture, making it simple and comfortable to charge your USB devices without leaving the comfort of your couch or armchair"/>
    <n v="42500"/>
    <x v="115"/>
    <s v="failed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s v="failed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  <x v="1"/>
  </r>
  <r>
    <n v="1913"/>
    <s v="Tibio - Spreading warmth in everyones home"/>
    <s v="Tibio is a revolutionary new product designed to solve an age old problem."/>
    <n v="48000"/>
    <x v="1300"/>
    <s v="failed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s v="failed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  <x v="19"/>
  </r>
  <r>
    <n v="1915"/>
    <s v="The Cat-Bath Contraption"/>
    <s v="The picture above is of our current prototype for the cat bath - we hope to move beyond a simple bin and create a cat bath revolution!"/>
    <n v="500"/>
    <x v="138"/>
    <s v="failed"/>
    <x v="0"/>
    <s v="USD"/>
    <n v="1409620222"/>
    <n v="1407892222"/>
    <b v="0"/>
    <n v="4"/>
    <b v="0"/>
    <s v="technology/gadgets"/>
    <n v="1.6"/>
    <n v="2"/>
    <x v="2"/>
    <x v="29"/>
    <x v="1915"/>
    <d v="2014-09-02T01:10:22"/>
    <x v="21"/>
  </r>
  <r>
    <n v="1916"/>
    <s v="The Paint Can Holder by U.S. Green Products"/>
    <s v="The Paint Can Holder Makes Painting Easier and Safer on Extension Ladders."/>
    <n v="20000"/>
    <x v="1301"/>
    <s v="failed"/>
    <x v="0"/>
    <s v="USD"/>
    <n v="1478542375"/>
    <n v="1476378775"/>
    <b v="0"/>
    <n v="6"/>
    <b v="0"/>
    <s v="technology/gadgets"/>
    <n v="0.51"/>
    <n v="17"/>
    <x v="2"/>
    <x v="29"/>
    <x v="1916"/>
    <d v="2016-11-07T18:12:55"/>
    <x v="9"/>
  </r>
  <r>
    <n v="1917"/>
    <s v="Chronovisor:The MOST innovative watch for night time reading"/>
    <s v="Let's build a legendary brand altogether"/>
    <n v="390000"/>
    <x v="1302"/>
    <s v="failed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s v="failed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s v="failed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x v="1304"/>
    <s v="failed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  <x v="32"/>
  </r>
  <r>
    <n v="1921"/>
    <s v="The Fine Spirits are making an album!"/>
    <s v="The Fine Spirits are making an album, but we need your help!"/>
    <n v="1500"/>
    <x v="1305"/>
    <s v="successful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  <x v="1"/>
  </r>
  <r>
    <n v="1922"/>
    <s v="Low Weather // Debut Album"/>
    <s v="Low Weather's debut album is halfway finished.  With your help and your help alone we can record the rest!"/>
    <n v="2000"/>
    <x v="1306"/>
    <s v="successful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x v="356"/>
    <s v="successful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  <x v="52"/>
  </r>
  <r>
    <n v="1924"/>
    <s v="The 'Songs from the Bookmark' Sessions"/>
    <s v="We are recording a cd of Songs- About life and love_x000a_from the perspective a conscious country girl_x000a_living in the city."/>
    <n v="3000"/>
    <x v="1307"/>
    <s v="successful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  <x v="32"/>
  </r>
  <r>
    <n v="1925"/>
    <s v="The Freakniks Debut Album: Infinite Love"/>
    <s v="The Freakniks are making their psychedelic freak-folk debut studio album and they need your help."/>
    <n v="1500"/>
    <x v="1308"/>
    <s v="successful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s v="successful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  <x v="38"/>
  </r>
  <r>
    <n v="1927"/>
    <s v="GBS Detroit Presents Hampshire"/>
    <s v="Hampshire is headed to GBS Detroit."/>
    <n v="600"/>
    <x v="972"/>
    <s v="successful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  <x v="14"/>
  </r>
  <r>
    <n v="1928"/>
    <s v="Jollyheads Circus Debut Album &quot;The Kaleidoscope Dawn&quot;"/>
    <s v="Help us master and release our debut album &quot;The Kaleidoscope Dawn&quot;"/>
    <n v="2550"/>
    <x v="1310"/>
    <s v="successful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x v="1311"/>
    <s v="successful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  <x v="18"/>
  </r>
  <r>
    <n v="1930"/>
    <s v="Magnetic Flowers Presents: Old, Cold. Losing It."/>
    <s v="We're nearly done recording, but we're out of money! Help us release the record!!!"/>
    <n v="1000"/>
    <x v="1312"/>
    <s v="successful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  <x v="13"/>
  </r>
  <r>
    <n v="1931"/>
    <s v="New Lions After Dark EP!"/>
    <s v="We're an indie rock band from Clearwater, FL headed back into the studio to finish our latest EP."/>
    <n v="2000"/>
    <x v="1313"/>
    <s v="successful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  <x v="3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s v="successful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s v="successful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x v="1316"/>
    <s v="successful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  <x v="8"/>
  </r>
  <r>
    <n v="1935"/>
    <s v="the last echo AM/PM Project"/>
    <s v="AM/PM is a 20 song dual-disk album that we're trying to record with your help! AM is a pop album and PM is an ambient/intense album!"/>
    <n v="2500"/>
    <x v="1317"/>
    <s v="successful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  <x v="59"/>
  </r>
  <r>
    <n v="1936"/>
    <s v="Grandkids Record a Full-length Album!"/>
    <s v="Hey, we're Grandkids! We have enough songs to record an LP, and we need your help! We're going to make you proud, promise!"/>
    <n v="7500"/>
    <x v="1318"/>
    <s v="successful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  <x v="12"/>
  </r>
  <r>
    <n v="1937"/>
    <s v="GBS Detroit Presents My Pal Val"/>
    <s v="My Pal Val is headed to Groovebox Studios in Detroit, Michigan on June 15th to record and film a live GBS Detroit EP."/>
    <n v="600"/>
    <x v="1319"/>
    <s v="successful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x v="1320"/>
    <s v="successful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s v="successful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x v="1322"/>
    <s v="successful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  <x v="23"/>
  </r>
  <r>
    <n v="1941"/>
    <s v="Gramofon: Modern Cloud Jukebox"/>
    <s v="Gramofon streams cloud music to your sound system. A modern jukebox: smartphones are the remotes + WiFi brings everyone together."/>
    <n v="250000"/>
    <x v="1323"/>
    <s v="successful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s v="successful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  <x v="37"/>
  </r>
  <r>
    <n v="1943"/>
    <s v="RuuviTag - Open-Source Bluetooth Sensor Beacon"/>
    <s v="Next-gen 100% open-source sensor beacon platform designed especially for makers, developers and IoT companies."/>
    <n v="10000"/>
    <x v="1325"/>
    <s v="successful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s v="successful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x v="1327"/>
    <s v="successful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s v="successful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s v="successful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  <x v="59"/>
  </r>
  <r>
    <n v="1948"/>
    <s v="UDOO X86: The Most Powerful Maker Board Ever"/>
    <s v="10 times more powerful than Raspberry Pi 3, x86 64-bit architecture"/>
    <n v="100000"/>
    <x v="1330"/>
    <s v="successful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  <x v="56"/>
  </r>
  <r>
    <n v="1949"/>
    <s v="Shake Your Power"/>
    <s v="#ShakeYourPower brings clean energy to places in the world without electricity through the power of music."/>
    <n v="50000"/>
    <x v="1331"/>
    <s v="successful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x v="1332"/>
    <s v="successful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  <x v="12"/>
  </r>
  <r>
    <n v="1951"/>
    <s v="Connect. Code. Create. With SBrick Plus"/>
    <s v="Take learning and playing with LEGOÂ® to the next level with sensors! Build creations with SBrick Plus and make them interactive!"/>
    <n v="50000"/>
    <x v="1333"/>
    <s v="successful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  <x v="12"/>
  </r>
  <r>
    <n v="1952"/>
    <s v="Nix Color Sensor"/>
    <s v="Nix is a breakthrough smartphone accessory. Just scan an object and instantly view the color on your iPhone, Android, PC, or Mac."/>
    <n v="35000"/>
    <x v="1334"/>
    <s v="successful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  <x v="8"/>
  </r>
  <r>
    <n v="1953"/>
    <s v="NTH Music Synthesizer"/>
    <s v="The NTH is an open source music synthesizer featuring instant fun, awesome sound, and a hackable design."/>
    <n v="15000"/>
    <x v="1335"/>
    <s v="successful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  <x v="32"/>
  </r>
  <r>
    <n v="1954"/>
    <s v="Orison â€“ Rethink the Power of Energy"/>
    <s v="The First Home Battery System You Simply Plug in to Install"/>
    <n v="50000"/>
    <x v="1336"/>
    <s v="successful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s v="successful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s v="successful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  <x v="7"/>
  </r>
  <r>
    <n v="1957"/>
    <s v="freeSoC and freeSoC Mini"/>
    <s v="An open hardware platform for the best microcontroller in the world."/>
    <n v="30000"/>
    <x v="1339"/>
    <s v="successful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x v="1340"/>
    <s v="successful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x v="1341"/>
    <s v="successful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  <x v="18"/>
  </r>
  <r>
    <n v="1960"/>
    <s v="TREKKAYAK"/>
    <s v="Trekkayak is an ultralight, durable and inflatable boat to be carried in your backpack to cross a lake or paddle down a river."/>
    <n v="70000"/>
    <x v="1342"/>
    <s v="successful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x v="1343"/>
    <s v="successful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s v="successful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s v="successful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x v="1346"/>
    <s v="successful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s v="successful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s v="successful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s v="successful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x v="1350"/>
    <s v="successful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s v="successful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  <x v="1"/>
  </r>
  <r>
    <n v="1970"/>
    <s v="APOC: Mini Radiation Detector"/>
    <s v="The APOC is a gamma particle detector that will help you learn about radiation and find radioactive things!"/>
    <n v="5000"/>
    <x v="1352"/>
    <s v="successful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s v="successful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s v="successful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  <x v="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s v="successful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s v="successful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  <x v="13"/>
  </r>
  <r>
    <n v="1975"/>
    <s v="Bugle2: A DIY Phono Preamp"/>
    <s v="The Bugle2 is a second generation DIY kit phono preamplifier for vinyl playback."/>
    <n v="16000"/>
    <x v="1357"/>
    <s v="successful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  <x v="1"/>
  </r>
  <r>
    <n v="1976"/>
    <s v="Pi Lite white - Bright white LED display for Raspberry Pi"/>
    <s v="Can you help us make an ultra bright white one a reality?"/>
    <n v="4000"/>
    <x v="1358"/>
    <s v="successful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  <x v="1"/>
  </r>
  <r>
    <n v="1977"/>
    <s v="Ario: Smart Lighting. Better Health."/>
    <s v="Ario learns about you, syncs your body clock, and keeps you healthy through natural lighting patterns."/>
    <n v="50000"/>
    <x v="1359"/>
    <s v="successful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  <x v="31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s v="successful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  <x v="39"/>
  </r>
  <r>
    <n v="1979"/>
    <s v="Skybuds - truly wireless earbuds and smartphone case"/>
    <s v="Truly wireless premium earbuds with a battery-boosting smartphone case for charging and storage"/>
    <n v="200000"/>
    <x v="1361"/>
    <s v="successful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  <x v="8"/>
  </r>
  <r>
    <n v="1980"/>
    <s v="YOUMO - Your Smart Modular Power Strip"/>
    <s v="Multi-power charging that is smarter, stylish and designed for you."/>
    <n v="50000"/>
    <x v="1362"/>
    <s v="successful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n v="7500"/>
    <x v="1363"/>
    <s v="failed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x v="117"/>
    <s v="failed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  <x v="12"/>
  </r>
  <r>
    <n v="1983"/>
    <s v="Vegans of Hawai'i - 140'000 Strong?"/>
    <s v="A vegan photographer bringing Hawaii to the tipping point of plant pure wisdom, featuring the most influential early adopters."/>
    <n v="33000"/>
    <x v="1364"/>
    <s v="failed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  <x v="34"/>
  </r>
  <r>
    <n v="1984"/>
    <s v="Love Locks - a photographic journey"/>
    <s v="Does love lasts longer than &quot;Love Locks&quot; ?_x000a__x000a_A photographic journey into the lives of these 'love-locked' couples."/>
    <n v="15000"/>
    <x v="1365"/>
    <s v="failed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  <x v="22"/>
  </r>
  <r>
    <n v="1985"/>
    <s v="Metrospective - photography project"/>
    <s v="A personal journey to document people on the worlds 10 largest metro systems. The end result being one truly epic photographic essay!"/>
    <n v="1600"/>
    <x v="152"/>
    <s v="failed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s v="failed"/>
    <x v="1"/>
    <s v="GBP"/>
    <n v="1457947483"/>
    <n v="1455359083"/>
    <b v="0"/>
    <n v="1"/>
    <b v="0"/>
    <s v="photography/people"/>
    <n v="0.05"/>
    <n v="1"/>
    <x v="8"/>
    <x v="31"/>
    <x v="1986"/>
    <d v="2016-03-14T09:24:43"/>
    <x v="1"/>
  </r>
  <r>
    <n v="1987"/>
    <s v="Ethiopia: Beheld"/>
    <s v="A collection of images that depicts the beauty and diversity within Ethiopia"/>
    <n v="5500"/>
    <x v="1366"/>
    <s v="failed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  <x v="1"/>
  </r>
  <r>
    <n v="1988"/>
    <s v="Phillip Michael Photography"/>
    <s v="Expressing art in an image!"/>
    <n v="6000"/>
    <x v="379"/>
    <s v="failed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x v="155"/>
    <s v="failed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1"/>
  </r>
  <r>
    <n v="1990"/>
    <s v="The Virgin of the Path"/>
    <s v="An art nude photography book that includes traditional black and white sepia nudes as well as experimiental color nudes."/>
    <n v="3000"/>
    <x v="1238"/>
    <s v="failed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  <x v="19"/>
  </r>
  <r>
    <n v="1991"/>
    <s v="Portraits of Resilience"/>
    <s v="Taking (and giving) professional portraits of survivors of human trafficking in Myanmar."/>
    <n v="2000"/>
    <x v="133"/>
    <s v="failed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  <x v="24"/>
  </r>
  <r>
    <n v="1992"/>
    <s v="The Wonderful World of Princes &amp; Princesses"/>
    <s v="A complete revamp of all the Disney Princes &amp; Princesses!"/>
    <n v="1500"/>
    <x v="369"/>
    <s v="failed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x v="117"/>
    <s v="failed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s v="failed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  <x v="22"/>
  </r>
  <r>
    <n v="1995"/>
    <s v="The Girl With(out) The Camera"/>
    <s v="I'm looking to pursue my dream of becoming a full time photographer, using my current creative experience as a graphic designer."/>
    <n v="1000"/>
    <x v="1367"/>
    <s v="failed"/>
    <x v="5"/>
    <s v="CAD"/>
    <n v="1437082736"/>
    <n v="1435354736"/>
    <b v="0"/>
    <n v="3"/>
    <b v="0"/>
    <s v="photography/people"/>
    <n v="7.8"/>
    <n v="26"/>
    <x v="8"/>
    <x v="31"/>
    <x v="1995"/>
    <d v="2015-07-16T21:38:56"/>
    <x v="21"/>
  </r>
  <r>
    <n v="1996"/>
    <s v="Life through the eye of war worldwide"/>
    <s v="I want to create a series of pictures of Life through the eyes - and capture some of the defining moments of our history now / to come."/>
    <n v="133800"/>
    <x v="117"/>
    <s v="failed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s v="failed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x v="1368"/>
    <s v="failed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  <x v="7"/>
  </r>
  <r>
    <n v="1999"/>
    <s v="Planet Venus"/>
    <s v="This is a portrait photo project aiming to inspire women to explore themselves and live their passion"/>
    <n v="31000"/>
    <x v="1369"/>
    <s v="failed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  <x v="12"/>
  </r>
  <r>
    <n v="2000"/>
    <s v="Jacs+Cam 2016 calendar"/>
    <s v="What do you get when you combine 2 of the hottest alt-models in North America with one Canadian photographer? Make a CALENDAR!!!"/>
    <n v="5000"/>
    <x v="1370"/>
    <s v="failed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  <x v="1"/>
  </r>
  <r>
    <n v="2001"/>
    <s v="Nuimo: Seamless Smart Home Interface"/>
    <s v="Nuimo is a universal controller for the internet of things. Control your music, lights, locks and more."/>
    <n v="55000"/>
    <x v="1371"/>
    <s v="successful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s v="successful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x v="1373"/>
    <s v="successful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  <x v="19"/>
  </r>
  <r>
    <n v="2004"/>
    <s v="Printeer - a 3D printer for kids &amp; schools"/>
    <s v="Design and 3D print your own creations using an iPad. A delightful 3D printing experience for children and K-12 education."/>
    <n v="50000"/>
    <x v="1374"/>
    <s v="successful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x v="1375"/>
    <s v="successful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  <x v="38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s v="successful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  <x v="4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s v="successful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s v="successful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  <x v="6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s v="successful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  <x v="8"/>
  </r>
  <r>
    <n v="2010"/>
    <s v="Weighitz: Weigh Smarter"/>
    <s v="Weighitz are miniature smart scales designed to weigh anything in the home."/>
    <n v="30000"/>
    <x v="1380"/>
    <s v="successful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x v="1381"/>
    <s v="successful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  <x v="39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s v="successful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x v="1383"/>
    <s v="successful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  <x v="13"/>
  </r>
  <r>
    <n v="2014"/>
    <s v="3Doodler: The World's First 3D Printing Pen"/>
    <s v="It's a pen that can draw in the air! 3Doodler is the 3D printing pen you can hold in your hand. Lift your imagination off the page!"/>
    <n v="30000"/>
    <x v="1384"/>
    <s v="successful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  <x v="39"/>
  </r>
  <r>
    <n v="2015"/>
    <s v="ExtraCore (Arduino Compatible)"/>
    <s v="ExtraCore is a 1&quot; x 1&quot; 22 I/O pin Arduino Compatible. It's 1.7 grams and 16mhz of tiny Arduino style coolness."/>
    <n v="7200"/>
    <x v="1385"/>
    <s v="successful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  <x v="1"/>
  </r>
  <r>
    <n v="2016"/>
    <s v="Hydra: a triple-output power supply for electronics projects"/>
    <s v="A smart, compact power supply designed to power anything, anywhere"/>
    <n v="10000"/>
    <x v="1386"/>
    <s v="successful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x v="1387"/>
    <s v="successful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x v="1388"/>
    <s v="successful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s v="successful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s v="successful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  <x v="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s v="successful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s v="successful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s v="successful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x v="1394"/>
    <s v="successful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s v="successful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  <x v="1"/>
  </r>
  <r>
    <n v="2026"/>
    <s v="MIDI Sprout - Biodata Sonification Device"/>
    <s v="MIDI Sprout enables plants to play synthesizers in real time."/>
    <n v="25000"/>
    <x v="1396"/>
    <s v="successful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s v="successful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  <x v="7"/>
  </r>
  <r>
    <n v="2028"/>
    <s v="Building the Open Source Bussard Fusion Reactor "/>
    <s v="Building an open source Bussard fusion reactor, aka the Polywell."/>
    <n v="3000"/>
    <x v="1398"/>
    <s v="successful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  <x v="8"/>
  </r>
  <r>
    <n v="2029"/>
    <s v="Lumin8 Pro"/>
    <s v="Lumin8 Pro is a fun and easy to use light controller that makes light dance to your favorite music."/>
    <n v="2500"/>
    <x v="1399"/>
    <s v="successful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s v="successful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  <x v="1"/>
  </r>
  <r>
    <n v="2031"/>
    <s v="Linkio: the $100 Smart Home Devices Solution"/>
    <s v="With Linkio you can use your smartphone to control every electronic you own- for only $100!"/>
    <n v="50000"/>
    <x v="1401"/>
    <s v="successful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  <x v="59"/>
  </r>
  <r>
    <n v="2032"/>
    <s v="PocketLab Voyager | Explore Science in Your World"/>
    <s v="PocketLab Voyager and PocketLab Weather are rugged science labs that you can take anywhere to explore the world around you."/>
    <n v="25000"/>
    <x v="1402"/>
    <s v="successful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x v="1403"/>
    <s v="successful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s v="successful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  <x v="58"/>
  </r>
  <r>
    <n v="2035"/>
    <s v="OpenBCI: Biosensing for Everybody"/>
    <s v="Announcing the GANGLION and the ULTRACORTEXâ€”a $99 biodata acquisition device and a 3D-printed, brain-sensing headset."/>
    <n v="80000"/>
    <x v="1405"/>
    <s v="successful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  <x v="11"/>
  </r>
  <r>
    <n v="2036"/>
    <s v="L.E.D Portable Charger"/>
    <s v="A high-capacity portable charger with LED lights keeps your iPhone, iPad, smartphones, tablets and other devices juiced up on-the-go."/>
    <n v="30000"/>
    <x v="1406"/>
    <s v="successful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x v="1407"/>
    <s v="successful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  <x v="22"/>
  </r>
  <r>
    <n v="2038"/>
    <s v="OWL Programmable Effects Pedal"/>
    <s v="The OWL is an open source, open hardware, reprogrammable effects pedal designed for musicians, coders, and hackers."/>
    <n v="8000"/>
    <x v="1408"/>
    <s v="successful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  <x v="16"/>
  </r>
  <r>
    <n v="2039"/>
    <s v="ODIN2: Smart Projector for movies, video calls, and apps"/>
    <s v="Open up your digital worlds with the most sophisticated, intuitive android smart projector."/>
    <n v="125000"/>
    <x v="1409"/>
    <s v="successful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  <x v="1"/>
  </r>
  <r>
    <n v="2040"/>
    <s v="Programmable Capacitor"/>
    <s v="4.29 Billion+ Capacitor Combinations._x000a_No Coding Required."/>
    <n v="3000"/>
    <x v="1410"/>
    <s v="successful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s v="successful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  <x v="12"/>
  </r>
  <r>
    <n v="2042"/>
    <s v="SoundBrake- Headphone gadget alerts you to outside sounds"/>
    <s v="The SoundBrake headphone attachment can be used with any audio player to alert you to important outside sounds."/>
    <n v="10000"/>
    <x v="1412"/>
    <s v="successful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s v="successful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  <x v="56"/>
  </r>
  <r>
    <n v="2044"/>
    <s v="PiSoC: Learn to Create"/>
    <s v="The PiSoC is an open source development platform which gives each person a unique opportunity to create, regardless of skill level."/>
    <n v="15000"/>
    <x v="1414"/>
    <s v="successful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s v="successful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s v="successful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s v="successful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s v="successful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  <x v="1"/>
  </r>
  <r>
    <n v="2049"/>
    <s v="LOCK8 - the World's First Smart Bike Lock"/>
    <s v="Keyless. Alarm secured. GPS tracking."/>
    <n v="50000"/>
    <x v="1419"/>
    <s v="successful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  <x v="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s v="successful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x v="1421"/>
    <s v="successful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s v="successful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s v="successful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s v="successful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x v="1424"/>
    <s v="successful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s v="successful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s v="successful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  <x v="1"/>
  </r>
  <r>
    <n v="2058"/>
    <s v="Raspberry Pi Debug Clip"/>
    <s v="Making using the serial terminal on the Raspberry Pi as easy as Pi!"/>
    <n v="2560"/>
    <x v="1427"/>
    <s v="successful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s v="successful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s v="successful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s v="successful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x v="1431"/>
    <s v="successful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  <x v="1"/>
  </r>
  <r>
    <n v="2063"/>
    <s v="Up to 4 axis Beaglebone black based CNC control"/>
    <s v="Build a professional grade Linux CNC control with Beaglebone black and our CNC cape."/>
    <n v="4000"/>
    <x v="1432"/>
    <s v="successful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  <x v="16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s v="successful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s v="successful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x v="1435"/>
    <s v="successful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  <x v="1"/>
  </r>
  <r>
    <n v="2067"/>
    <s v="Luminite (LED lighting)"/>
    <s v="The next generation of premium quality LED lighting. Extreme power efficiency in a small package."/>
    <n v="495"/>
    <x v="1436"/>
    <s v="successful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  <x v="16"/>
  </r>
  <r>
    <n v="2068"/>
    <s v="Netro - Scientifically Water Your Garden"/>
    <s v="Introducing Sprite, the cloud-based watering controller and Whisperer, the solar-powered plant sensor for effortless home irrigation"/>
    <n v="25000"/>
    <x v="1437"/>
    <s v="successful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s v="successful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s v="successful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s v="successful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s v="successful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x v="1442"/>
    <s v="successful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  <x v="7"/>
  </r>
  <r>
    <n v="2074"/>
    <s v="Advanced Simulation Products - PC Gaming Controllers"/>
    <s v="Creating PC gaming controllers to bring your gaming experience to a new level."/>
    <n v="600"/>
    <x v="1443"/>
    <s v="successful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  <x v="1"/>
  </r>
  <r>
    <n v="2075"/>
    <s v="The Practical Meter: Know your power!"/>
    <s v="The Practical Meter helps you charge your phone faster by solving a problem millions of people experience."/>
    <n v="9999"/>
    <x v="1444"/>
    <s v="successful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  <x v="1"/>
  </r>
  <r>
    <n v="2076"/>
    <s v="Earin - The Worlds Smallest Wireless Earbuds"/>
    <s v="Wireless earbuds filled with sound, yet so small they are almost invisible!"/>
    <n v="179000"/>
    <x v="1445"/>
    <s v="successful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x v="1446"/>
    <s v="successful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  <x v="41"/>
  </r>
  <r>
    <n v="2078"/>
    <s v="Hoterway - Hot shower from the first second"/>
    <s v="With hoterway you won't wait anymore for hot water in the beginning of your shower. Save Water, Energy, Time and Money."/>
    <n v="20000"/>
    <x v="1447"/>
    <s v="successful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s v="successful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  <x v="12"/>
  </r>
  <r>
    <n v="2080"/>
    <s v="Tinker Tie Beta - Programmable RGB LED Bow Tie!"/>
    <s v="Tinker Tie is a fully programmable, hackable Arduino-compatible RGB LED bow tie that can last over 20 hours on a single charge!"/>
    <n v="1000"/>
    <x v="1449"/>
    <s v="successful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  <x v="12"/>
  </r>
  <r>
    <n v="2081"/>
    <s v="Our Vintage Film: Summer Tour Kickstarter"/>
    <s v="Embarking on a Summer Tour to spread their message of cherishing your unforgettable memories through nostalgic rock music."/>
    <n v="3500"/>
    <x v="1450"/>
    <s v="successful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  <x v="18"/>
  </r>
  <r>
    <n v="2082"/>
    <s v="Nights On First's First CD!"/>
    <s v="Local bay area band looking to share our vision with people, looking to create something we are proud of, no more bedroom recordings!"/>
    <n v="1500"/>
    <x v="1451"/>
    <s v="successful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  <x v="22"/>
  </r>
  <r>
    <n v="2083"/>
    <s v="These Old Streets Album"/>
    <s v="Autumn's Song is working on a debut album that brings accustic / singer-songwriter / piano rock to the central Florida music scene."/>
    <n v="750"/>
    <x v="447"/>
    <s v="successful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x v="1452"/>
    <s v="successful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s v="successful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x v="1454"/>
    <s v="successful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s v="successful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x v="1456"/>
    <s v="successful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  <x v="8"/>
  </r>
  <r>
    <n v="2089"/>
    <s v="Little Moses EP"/>
    <s v="Little Moses is trying to record their first EP, and we can't do it without your help!"/>
    <n v="2500"/>
    <x v="1457"/>
    <s v="successful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x v="1458"/>
    <s v="successful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s v="successful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  <x v="4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s v="successful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  <x v="13"/>
  </r>
  <r>
    <n v="2093"/>
    <s v="Lift The Decade Debut Full-Length Record"/>
    <s v="Help Lift The Decade record their debut full length album with with Ace Enders! (The Early November, I Can Make A Mess)"/>
    <n v="1500"/>
    <x v="1461"/>
    <s v="successful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  <x v="2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s v="successful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  <x v="6"/>
  </r>
  <r>
    <n v="2095"/>
    <s v="&quot; Prodigal Daughter&quot; Recording Project"/>
    <s v="This CD celebrates a journey beginning with the death of a father and culminating with the joyous victory expressed in music!"/>
    <n v="2500"/>
    <x v="911"/>
    <s v="successful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  <x v="13"/>
  </r>
  <r>
    <n v="2096"/>
    <s v="GBS Detroit Presents Shone Nuisance"/>
    <s v="Shone Nuisance is heading to GBS Detroit on Friday, October 26th to record and film their GBS Detroit EP and video."/>
    <n v="600"/>
    <x v="904"/>
    <s v="successful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  <x v="14"/>
  </r>
  <r>
    <n v="2097"/>
    <s v="Caverns of Sonora"/>
    <s v="Engine is ready to record our sophomore release. The songs are written, the musicians are ready. Help us bring this into existence!"/>
    <n v="3000"/>
    <x v="142"/>
    <s v="successful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  <x v="22"/>
  </r>
  <r>
    <n v="2098"/>
    <s v="The Christopher Battles EP"/>
    <s v="The Christopher Battles EP Project will fund professional recording, publicity, and release for this original singer-songwriter."/>
    <n v="6000"/>
    <x v="1463"/>
    <s v="successful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  <x v="1"/>
  </r>
  <r>
    <n v="2099"/>
    <s v="Roosevelt Died."/>
    <s v="Our tour van died, we need help!"/>
    <n v="3000"/>
    <x v="1464"/>
    <s v="successful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  <x v="35"/>
  </r>
  <r>
    <n v="2100"/>
    <s v="GBS Detroit Presents The Skylit Letter"/>
    <s v="The Skylit Letter is heading to Groovebox Studios in Detroit on Friday, June 29th to record and film a live GBS Detroit video and EP."/>
    <n v="600"/>
    <x v="1465"/>
    <s v="successful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s v="successful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  <x v="13"/>
  </r>
  <r>
    <n v="2102"/>
    <s v="The Guru releases &quot;Native Sun&quot;"/>
    <s v="The Guru is basement parties, lake swimming, a smile shared between reunited friends, and the doe-eyed innocence of youth."/>
    <n v="1000"/>
    <x v="1467"/>
    <s v="successful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  <x v="1"/>
  </r>
  <r>
    <n v="2103"/>
    <s v="Matthew Moon's New Album"/>
    <s v="Indie rocker, Matthew Moon, has something to share with you..."/>
    <n v="7777"/>
    <x v="1468"/>
    <s v="successful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  <x v="12"/>
  </r>
  <r>
    <n v="2104"/>
    <s v="In the Raw: the ink &amp; the Echo's debut album"/>
    <s v="In the Raw is Seattle's the Ink &amp; the Echo's debut album.  It is honest, compelling, and speaks of raw human emotion."/>
    <n v="800"/>
    <x v="1469"/>
    <s v="successful"/>
    <x v="0"/>
    <s v="USD"/>
    <n v="1369958400"/>
    <n v="1367286434"/>
    <b v="0"/>
    <n v="37"/>
    <b v="1"/>
    <s v="music/indie rock"/>
    <n v="129.5"/>
    <n v="28"/>
    <x v="4"/>
    <x v="14"/>
    <x v="2104"/>
    <d v="2013-05-31T00:00:00"/>
    <x v="12"/>
  </r>
  <r>
    <n v="2105"/>
    <s v="Layla The Wolf Debut E.P. &quot;Sugar&quot;"/>
    <s v="Help Layla the Wolf fund the printing and releasing of our first E.P. Release called &quot;Sugar&quot;."/>
    <n v="2000"/>
    <x v="1470"/>
    <s v="successful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  <x v="5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s v="successful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x v="1471"/>
    <s v="successful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  <x v="25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s v="successful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  <x v="15"/>
  </r>
  <r>
    <n v="2109"/>
    <s v="Skyline Sounds - First Studio Album (and Merch!)"/>
    <s v="We are ready to make our first full-length album, and with your help, we can make it happen!"/>
    <n v="4000"/>
    <x v="1473"/>
    <s v="successful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  <x v="1"/>
  </r>
  <r>
    <n v="2110"/>
    <s v="&quot;Vision&quot; - New Album - Brent Brown"/>
    <s v="Brent Brown's breakout new album! Requires help from the record label... You!"/>
    <n v="2000"/>
    <x v="1474"/>
    <s v="successful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  <x v="38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s v="successful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  <x v="33"/>
  </r>
  <r>
    <n v="2112"/>
    <s v="BBB Kickstarter Two"/>
    <s v="BBB is going back into the studio to record and release &quot;Felix From Canada&quot; by popular demand.  We need your help!"/>
    <n v="300"/>
    <x v="452"/>
    <s v="successful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  <x v="35"/>
  </r>
  <r>
    <n v="2113"/>
    <s v="Summer Underground // Honeycomb LP"/>
    <s v="Help us fund our second full-length album Honeycomb!"/>
    <n v="7000"/>
    <x v="1475"/>
    <s v="successful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s v="successful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  <x v="68"/>
  </r>
  <r>
    <n v="2115"/>
    <s v="The Violet Tone and the City of Angels!"/>
    <s v="The Violet Tone is heading to California but we need your help!  We've been at this for years and finally have a shot!"/>
    <n v="1500"/>
    <x v="1477"/>
    <s v="successful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s v="successful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  <x v="67"/>
  </r>
  <r>
    <n v="2117"/>
    <s v="You Said It Would Go Down Like This"/>
    <s v="Our next album is being mastered and we want your help to release it by putting your name down for a pre-sale copy and awesome merch!"/>
    <n v="1200"/>
    <x v="1479"/>
    <s v="successful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  <x v="19"/>
  </r>
  <r>
    <n v="2118"/>
    <s v="PORCHES. vs. THE U.S.A."/>
    <s v="PORCHES.  and Documentarians tour from New York to San Francisco and back."/>
    <n v="1000"/>
    <x v="1480"/>
    <s v="successful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  <x v="1"/>
  </r>
  <r>
    <n v="2119"/>
    <s v="Big Long Now's Debut Album"/>
    <s v="big long now is recording our debut album and we are looking for help mastering and pressing it to vinyl"/>
    <n v="2000"/>
    <x v="1132"/>
    <s v="successful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  <x v="1"/>
  </r>
  <r>
    <n v="2120"/>
    <s v="Hearty Har Full Length Album"/>
    <s v="&lt;3_x000a_Coming in from outer space. Help Hearty Har record their 1st album!!"/>
    <n v="8000"/>
    <x v="1481"/>
    <s v="successful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  <x v="44"/>
  </r>
  <r>
    <n v="2121"/>
    <s v="Legend of Decay"/>
    <s v="Join us on an epic journey to discover a millennia old secret which will change the world forever."/>
    <n v="50000"/>
    <x v="1482"/>
    <s v="failed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x v="622"/>
    <s v="failed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s v="failed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55"/>
  </r>
  <r>
    <n v="2124"/>
    <s v="AZAMAR"/>
    <s v="AZAMAR is a Role Playing Game world involving fantasy and high magic, based on the popular OpenD6 OGL using the Cinema6 RPG Framework."/>
    <n v="1100"/>
    <x v="129"/>
    <s v="failed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  <x v="44"/>
  </r>
  <r>
    <n v="2125"/>
    <s v="Becoming - A Metaphysical Game About Mental Illness"/>
    <s v="Becoming is a video game that aims to portray mental illness through a metaphysical and emotional story."/>
    <n v="60000"/>
    <x v="1483"/>
    <s v="failed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  <x v="1"/>
  </r>
  <r>
    <n v="2126"/>
    <s v="DodgeBall Blitz"/>
    <s v="Lead your team to victory in this fast-paced, action, sports game! Use Power-ups and avoid attacks as you fight for victory!"/>
    <n v="20000"/>
    <x v="115"/>
    <s v="failed"/>
    <x v="0"/>
    <s v="USD"/>
    <n v="1418080887"/>
    <n v="1415488887"/>
    <b v="0"/>
    <n v="2"/>
    <b v="0"/>
    <s v="games/video games"/>
    <n v="0.05"/>
    <n v="5"/>
    <x v="6"/>
    <x v="17"/>
    <x v="2126"/>
    <d v="2014-12-08T23:21:27"/>
    <x v="1"/>
  </r>
  <r>
    <n v="2127"/>
    <s v="Three Monkeys - Part 1: Into the Abyss"/>
    <s v="Three Monkeys is an audio adventure game for PC."/>
    <n v="28000"/>
    <x v="1484"/>
    <s v="failed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x v="379"/>
    <s v="failed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  <x v="13"/>
  </r>
  <r>
    <n v="2129"/>
    <s v="Pretty Kitty Fuzzy"/>
    <s v="PKF is a Cat-Tastic 2D side-scrolling shooter! Stand up to all the big meanies with the power of positivity and save the universe!"/>
    <n v="2000"/>
    <x v="1369"/>
    <s v="failed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  <x v="1"/>
  </r>
  <r>
    <n v="2130"/>
    <s v="Wondrous Adventures: A Kid's Game"/>
    <s v="You are the hero tasked to save your home from the villainous Sanword."/>
    <n v="42000"/>
    <x v="1079"/>
    <s v="failed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  <x v="6"/>
  </r>
  <r>
    <n v="2131"/>
    <s v="Scout's Honor"/>
    <s v="From frightened girl to empowered woman, Scout's Honor is a tale about facing your fears and overcoming odds."/>
    <n v="500"/>
    <x v="379"/>
    <s v="failed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x v="1485"/>
    <s v="failed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s v="failed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  <x v="23"/>
  </r>
  <r>
    <n v="2134"/>
    <s v="Prehistoric Landing"/>
    <s v="1st person Action Survivalist Rpg game. You get sent to a deadly Island to die not knowing that your not alone on the island."/>
    <n v="6000"/>
    <x v="1487"/>
    <s v="failed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x v="1488"/>
    <s v="failed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  <x v="1"/>
  </r>
  <r>
    <n v="2136"/>
    <s v="Dark Paradise"/>
    <s v="A dark and twisted game with physiological madness and corruption as a man becomes the ultimate bio weapon."/>
    <n v="80000"/>
    <x v="1489"/>
    <s v="failed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x v="1490"/>
    <s v="failed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  <x v="1"/>
  </r>
  <r>
    <n v="2138"/>
    <s v="Tales Of Tameria - Dawning Light"/>
    <s v="A game with a mixture of a few genres from RPG, Simulation and to adventure elements."/>
    <n v="1000"/>
    <x v="1491"/>
    <s v="failed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  <x v="12"/>
  </r>
  <r>
    <n v="2139"/>
    <s v="Manorkept"/>
    <s v="An adventuring RPG with ghosts, mysteries, and flexible gameplay paths, Manorkept is a game that promises an unforgettable experience."/>
    <n v="30000"/>
    <x v="1492"/>
    <s v="failed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s v="failed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x v="117"/>
    <s v="failed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  <x v="12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s v="failed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s v="failed"/>
    <x v="0"/>
    <s v="USD"/>
    <n v="1279738800"/>
    <n v="1275599812"/>
    <b v="0"/>
    <n v="5"/>
    <b v="0"/>
    <s v="games/video games"/>
    <n v="11.25"/>
    <n v="45"/>
    <x v="6"/>
    <x v="17"/>
    <x v="2143"/>
    <d v="2010-07-21T19:00:00"/>
    <x v="67"/>
  </r>
  <r>
    <n v="2144"/>
    <s v="Project Starborn"/>
    <s v="A thousand community-built sandbox games (and more!) with a fully-customizable game engine."/>
    <n v="35500"/>
    <x v="1493"/>
    <s v="failed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s v="failed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  <x v="12"/>
  </r>
  <r>
    <n v="2146"/>
    <s v="Nanaue eSports"/>
    <s v="New professional gaming organization with a tournament winning Dota 2 team, &amp; divisions in all eSports games looking to re brand/expand"/>
    <n v="5000"/>
    <x v="116"/>
    <s v="failed"/>
    <x v="0"/>
    <s v="USD"/>
    <n v="1455207510"/>
    <n v="1453997910"/>
    <b v="0"/>
    <n v="1"/>
    <b v="0"/>
    <s v="games/video games"/>
    <n v="0.02"/>
    <n v="1"/>
    <x v="6"/>
    <x v="17"/>
    <x v="2146"/>
    <d v="2016-02-11T16:18:30"/>
    <x v="35"/>
  </r>
  <r>
    <n v="2147"/>
    <s v="Johnny Rocketfingers 3"/>
    <s v="A Point and Click Adventure on Steroids."/>
    <n v="390000"/>
    <x v="1495"/>
    <s v="failed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  <x v="16"/>
  </r>
  <r>
    <n v="2148"/>
    <s v="ZomBlock's"/>
    <s v="zomblock's is a online zombie survival game where you can craft new weapons,find food and water to keep yourself alive."/>
    <n v="100"/>
    <x v="369"/>
    <s v="failed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x v="117"/>
    <s v="failed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  <x v="6"/>
  </r>
  <r>
    <n v="2150"/>
    <s v="The Unknown Door"/>
    <s v="A pixel styled open world detective game."/>
    <n v="50000"/>
    <x v="1496"/>
    <s v="failed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x v="1497"/>
    <s v="failed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  <x v="1"/>
  </r>
  <r>
    <n v="2152"/>
    <s v="Space Shooter RPG+"/>
    <s v="Our game is going to be a space shooter that has RPG elements with New Game+! It will be unlike any space shooter ever played."/>
    <n v="30000"/>
    <x v="155"/>
    <s v="failed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x v="1172"/>
    <s v="failed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  <x v="4"/>
  </r>
  <r>
    <n v="2154"/>
    <s v="Demigods - Rise of the Children - Part 1 (Design)"/>
    <s v="A Real Time Strategy game based on Greek mythology in a fictional world."/>
    <n v="250"/>
    <x v="369"/>
    <s v="failed"/>
    <x v="0"/>
    <s v="USD"/>
    <n v="1390921827"/>
    <n v="1389193827"/>
    <b v="0"/>
    <n v="2"/>
    <b v="0"/>
    <s v="games/video games"/>
    <n v="0.8"/>
    <n v="1"/>
    <x v="6"/>
    <x v="17"/>
    <x v="2154"/>
    <d v="2014-01-28T15:10:27"/>
    <x v="21"/>
  </r>
  <r>
    <n v="2155"/>
    <s v="VoxelMaze"/>
    <s v="A Level Editor, Turned up to eleven. Infinite creativity in one package, solo or with up to 16 of your friends."/>
    <n v="5000"/>
    <x v="129"/>
    <s v="failed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  <x v="1"/>
  </r>
  <r>
    <n v="2156"/>
    <s v="Beyond Black Space"/>
    <s v="Captain and manage your ship along with your crew in this deep space adventure! (PC/Linux/Mac)"/>
    <n v="56000"/>
    <x v="1498"/>
    <s v="failed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  <x v="7"/>
  </r>
  <r>
    <n v="2157"/>
    <s v="Nin"/>
    <s v="Gamers and 90's fans unite in this small tale of epic proportions!"/>
    <n v="75000"/>
    <x v="1499"/>
    <s v="failed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  <x v="16"/>
  </r>
  <r>
    <n v="2158"/>
    <s v="PerfectGolf"/>
    <s v="A next generation golf game with a course designer and a massively multiplayer online tour. Join the fun and help us create it"/>
    <n v="300000"/>
    <x v="1500"/>
    <s v="failed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s v="failed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x v="1079"/>
    <s v="failed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  <x v="1"/>
  </r>
  <r>
    <n v="2161"/>
    <s v="CallMeGhost DEBUT ALBUM preorder!"/>
    <s v="We're trying to fund hard copies of our debut album!"/>
    <n v="400"/>
    <x v="1501"/>
    <s v="successful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x v="1502"/>
    <s v="successful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  <x v="12"/>
  </r>
  <r>
    <n v="2163"/>
    <s v="Help MONGREL record our new cd !"/>
    <s v="Mongrel is looking to hit the studio once again in June so we can bring you a new cd later this year and we need your help!"/>
    <n v="2500"/>
    <x v="1503"/>
    <s v="successful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  <x v="61"/>
  </r>
  <r>
    <n v="2164"/>
    <s v="Rosaline debut record"/>
    <s v="South Florida roots country/rock outfit's long awaited debut record"/>
    <n v="5500"/>
    <x v="1504"/>
    <s v="successful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  <x v="12"/>
  </r>
  <r>
    <n v="2165"/>
    <s v="Le Temps Nous Est ComtÃ©"/>
    <s v="Vous aimez le rock fort ? Aidez les Beat Cheese Ã  produire leur premier album ! Do you like cheese? Help us produce our first album!"/>
    <n v="2500"/>
    <x v="1505"/>
    <s v="successful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s v="successful"/>
    <x v="0"/>
    <s v="USD"/>
    <n v="1417813618"/>
    <n v="1413922018"/>
    <b v="0"/>
    <n v="32"/>
    <b v="1"/>
    <s v="music/rock"/>
    <n v="146.6"/>
    <n v="91.625"/>
    <x v="4"/>
    <x v="11"/>
    <x v="2166"/>
    <d v="2014-12-05T21:06:58"/>
    <x v="11"/>
  </r>
  <r>
    <n v="2167"/>
    <s v="Planes and Planets needs to get their EP finished!!"/>
    <s v="We need YOUR HELP to take one more step to this make release sound amazing!"/>
    <n v="150"/>
    <x v="147"/>
    <s v="successful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35"/>
  </r>
  <r>
    <n v="2168"/>
    <s v="PIZAZZ: Pigeons Playing Ping Pong's New Album"/>
    <s v="We're hitting the studio to record our next album, &quot;Pizazz&quot;!! Help us put the FUN in FUNK!!"/>
    <n v="18000"/>
    <x v="1507"/>
    <s v="successful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  <x v="12"/>
  </r>
  <r>
    <n v="2169"/>
    <s v="Pedals and Effects Arena Corner"/>
    <s v="An innovative new YouTube series reviewing the HOT new music technology that people love. For Rockers, Jazzers, Rappers and everyone"/>
    <n v="153"/>
    <x v="358"/>
    <s v="successful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  <x v="69"/>
  </r>
  <r>
    <n v="2170"/>
    <s v="STETSON'S NEW EP"/>
    <s v="We are a hard rock band from Northern California trying to raise $350 for our next EP. Be a part of our journey!"/>
    <n v="350"/>
    <x v="1508"/>
    <s v="successful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  <x v="4"/>
  </r>
  <r>
    <n v="2171"/>
    <s v="Brainspoonâ€™s New Record"/>
    <s v="Like records? We do, too! Help this Los Angeles based rock 'n' roll band get their new album out on vinyl!"/>
    <n v="4000"/>
    <x v="1509"/>
    <s v="successful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  <x v="49"/>
  </r>
  <r>
    <n v="2172"/>
    <s v="Hollow point 9, Sins Of Yesterday CD"/>
    <s v="hey friends. We are Hollow Point 9._x000a_We are calling on you to help us._x000a_In our journey to make our debut album."/>
    <n v="1000"/>
    <x v="325"/>
    <s v="successful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s v="successful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x v="1511"/>
    <s v="successful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x v="1512"/>
    <s v="successful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  <x v="5"/>
  </r>
  <r>
    <n v="2176"/>
    <s v="Mike Farley Band - New Album!"/>
    <s v="The Mike Farley Band has re-assembled its original line up and needs your help to make a new full-length album!"/>
    <n v="5000"/>
    <x v="1513"/>
    <s v="successful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x v="1514"/>
    <s v="successful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  <x v="26"/>
  </r>
  <r>
    <n v="2178"/>
    <s v="The Letter Black - New Record"/>
    <s v="We are making our third studio album and no longer have a label telling us what we can/can't do. This record is for the fans."/>
    <n v="25000"/>
    <x v="1515"/>
    <s v="successful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  <x v="1"/>
  </r>
  <r>
    <n v="2179"/>
    <s v="Woodhouse EP"/>
    <s v="Woodhouse is making an EP!  If you are a fan of whiskey and loud guitars, contribute to the cause!"/>
    <n v="1000"/>
    <x v="1516"/>
    <s v="successful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  <x v="1"/>
  </r>
  <r>
    <n v="2180"/>
    <s v="FOUR STAR MARY &quot;PIECES&quot;"/>
    <s v="Help fund the new record by independent alternative rockers FOUR STAR MARY &quot;PIECES&quot;"/>
    <n v="5000"/>
    <x v="1517"/>
    <s v="successful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  <x v="42"/>
  </r>
  <r>
    <n v="2181"/>
    <s v="Broken Contract Rulebook Relaunch"/>
    <s v="Broken Contract is a sci-fi, action/adventure, miniature based game of sci-fi worker insurrection in a dystopian future for 2+ players."/>
    <n v="2000"/>
    <x v="1518"/>
    <s v="successful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  <x v="35"/>
  </r>
  <r>
    <n v="2182"/>
    <s v="Broken World - A Post-Apocalypse Tabletop RPG"/>
    <s v="An incredibly comprehensive tabletop rpg book for the post apocalypse, inspired by Dungeon World."/>
    <n v="3000"/>
    <x v="1519"/>
    <s v="successful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x v="1520"/>
    <s v="successful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x v="1521"/>
    <s v="successful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  <x v="35"/>
  </r>
  <r>
    <n v="2185"/>
    <s v="Empire of the Dead: REQUIEM"/>
    <s v="Empire of the Dead-Requiem is a miniatures expansion to our 28mm tabletop game set in a Dark and Gothic, Steampunk Victorian Empire."/>
    <n v="5000"/>
    <x v="1522"/>
    <s v="successful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x v="1523"/>
    <s v="successful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x v="1524"/>
    <s v="successful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s v="successful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  <x v="49"/>
  </r>
  <r>
    <n v="2189"/>
    <s v="Odyssey: ARGONAUTS"/>
    <s v="Help me fund the Argonauts! Sculpted by Dave Kidd, based on concept art from Roberto Cirillo, created by Fet Milner and myself!"/>
    <n v="1200"/>
    <x v="1526"/>
    <s v="successful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  <x v="19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s v="successful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x v="1528"/>
    <s v="successful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  <x v="53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s v="successful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s v="successful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  <x v="12"/>
  </r>
  <r>
    <n v="2194"/>
    <s v="Monster Lab"/>
    <s v="LAST CHANCE! A fast paced card game for people who like to play god, build hybrid cat monsters and add flamethrowers to space dragons."/>
    <n v="10000"/>
    <x v="1531"/>
    <s v="successful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  <x v="1"/>
  </r>
  <r>
    <n v="2195"/>
    <s v="Purgatoria: City of Angels"/>
    <s v="A gritty, noir tabletop RPG with a fast-paced combo-based battle system."/>
    <n v="4600"/>
    <x v="968"/>
    <s v="successful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  <x v="1"/>
  </r>
  <r>
    <n v="2196"/>
    <s v="LACORSA Grand Prix Game (relaunch)"/>
    <s v="Race your friends in style with this classic Grand Prix game."/>
    <n v="14000"/>
    <x v="1532"/>
    <s v="successful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  <x v="12"/>
  </r>
  <r>
    <n v="2197"/>
    <s v="Trickerion - Legends of Illusion"/>
    <s v="A strategy game of magic and deception, where aspiring  Illusionists clash in a grand contest for fame and fortune."/>
    <n v="30000"/>
    <x v="1533"/>
    <s v="successful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x v="1534"/>
    <s v="successful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  <x v="12"/>
  </r>
  <r>
    <n v="2199"/>
    <s v="Decadolo. Flip it!"/>
    <s v="A new strategic board game designed to flip out your opponent."/>
    <n v="9000"/>
    <x v="1535"/>
    <s v="successful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s v="successful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  <x v="38"/>
  </r>
  <r>
    <n v="2201"/>
    <s v="Superpowerless - Princess - Music Video"/>
    <s v="Oh Hello! I make 8bit / Pop Punk under the name of Superpowerless and with your help, I'm looking to fund a new music video! :)"/>
    <n v="110"/>
    <x v="1537"/>
    <s v="successful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  <x v="35"/>
  </r>
  <r>
    <n v="2202"/>
    <s v="zircon - &quot;Identity Sequence&quot;: A cyberpunk-inspired journey"/>
    <s v="An electro-organic album of evolved dance music inspired by seminal cyberpunk works."/>
    <n v="4000"/>
    <x v="1538"/>
    <s v="successful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x v="1539"/>
    <s v="successful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s v="successful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x v="1541"/>
    <s v="successful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x v="932"/>
    <s v="successful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  <x v="17"/>
  </r>
  <r>
    <n v="2207"/>
    <s v="Piece of Happy"/>
    <s v="Each piece has a story behind it. Not of some life drama but of an experience you live whilst listening; Happiness evoking"/>
    <n v="2000"/>
    <x v="41"/>
    <s v="successful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s v="successful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  <x v="13"/>
  </r>
  <r>
    <n v="2209"/>
    <s v="NYPC's North American (+ Colombia!) Tour May 2014 - Part 2"/>
    <s v="Support us and pledge for rewards on our new bigger Tour of the US, Canada and Colombia!"/>
    <n v="500"/>
    <x v="1543"/>
    <s v="successful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  <x v="53"/>
  </r>
  <r>
    <n v="2210"/>
    <s v="The Seshen's Debut Album Release"/>
    <s v="Influenced by Little Dragon, J. Dilla, Erykah Badu &amp; Beach House, this genre-defying record fuses hip-hop, soul, pop and electronica."/>
    <n v="4000"/>
    <x v="1544"/>
    <s v="successful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  <x v="41"/>
  </r>
  <r>
    <n v="2211"/>
    <s v="Kickstart the Future (of Telefuture)"/>
    <s v="Telefuture, a record label sharing 80's inspired electronic music, wants to release some incredible albums on various physical mediums!"/>
    <n v="2500"/>
    <x v="1545"/>
    <s v="successful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  <x v="34"/>
  </r>
  <r>
    <n v="2212"/>
    <s v="Dragon's Eye Recordings: Label Relaunch"/>
    <s v="Help Dragon's Eye relaunch with 4 new releases by Yann Novak, Pinkcourtesyphone, Steve Roden &amp; Lawrence English + Stephen Vitiello"/>
    <n v="6000"/>
    <x v="1546"/>
    <s v="successful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  <x v="39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s v="successful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x v="1547"/>
    <s v="successful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  <x v="1"/>
  </r>
  <r>
    <n v="2215"/>
    <s v="&quot;Something to See, Not to Say&quot; - Anemometer's First EP Album"/>
    <s v="Ambient Electro Grind-fest!"/>
    <n v="550"/>
    <x v="1548"/>
    <s v="successful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  <x v="34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s v="successful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  <x v="3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s v="successful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  <x v="65"/>
  </r>
  <r>
    <n v="2218"/>
    <s v="Idiot Stare &quot;Unknown to Millions&quot; CD"/>
    <s v="Help Idiot Stare press their next album to CD. Over 40 minutes of intense industrial rock that you're going to want to own!"/>
    <n v="2000"/>
    <x v="1550"/>
    <s v="successful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  <x v="34"/>
  </r>
  <r>
    <n v="2219"/>
    <s v="Moments by eBurner"/>
    <s v="An album that illustrates events in our lives, whether trivial or significant, through the tones of electronic music."/>
    <n v="1000"/>
    <x v="1101"/>
    <s v="successful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  <x v="1"/>
  </r>
  <r>
    <n v="2220"/>
    <s v="Be Part of Darkpine's Debut EP"/>
    <s v="Darkpine is recording and releasing a 5-track EP within the coming months this summer and hopes for your support."/>
    <n v="3500"/>
    <x v="1551"/>
    <s v="successful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s v="successful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  <x v="12"/>
  </r>
  <r>
    <n v="2222"/>
    <s v="Passing Shot: Dice Tennis Game"/>
    <s v="Passing Shot is a tennis dice game for two players. Strategic use of the dice rolls allow you to score points to win game, set &amp; match."/>
    <n v="500"/>
    <x v="1553"/>
    <s v="successful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x v="1554"/>
    <s v="successful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s v="successful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s v="successful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x v="1557"/>
    <s v="successful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  <x v="1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s v="successful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  <x v="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s v="successful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s v="successful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  <x v="49"/>
  </r>
  <r>
    <n v="2230"/>
    <s v="Little Dungeon: Turtle Rock"/>
    <s v="Dungeon Crawl for All! A card game of swords, monsters and LOOT! Adventurers as young as 5 and &quot;seasoned&quot; warriors are all welcomed."/>
    <n v="8500"/>
    <x v="1561"/>
    <s v="successful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x v="1562"/>
    <s v="successful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  <x v="15"/>
  </r>
  <r>
    <n v="2232"/>
    <s v="Backstory Cards"/>
    <s v="Backstory Cards help you and your friends create vibrant backstories for roleplaying games, no matter the system or genre."/>
    <n v="5000"/>
    <x v="1563"/>
    <s v="successful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  <x v="16"/>
  </r>
  <r>
    <n v="2233"/>
    <s v="Cadaver - A Card Game For Aspiring Necromancers"/>
    <s v="Cadaver is a lighthearted game of friendly necromancy! Players compete to resurrect as many bodies as possible!"/>
    <n v="2500"/>
    <x v="1564"/>
    <s v="successful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  <x v="24"/>
  </r>
  <r>
    <n v="2234"/>
    <s v="Pine Tar Baseball: 1936 Negro League + 1960 Season"/>
    <s v="Pine Tar Baseball is a fun and fast paced dice and card game for 1 to 2 players. The game features fast streamlined game play."/>
    <n v="100"/>
    <x v="1565"/>
    <s v="successful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x v="1566"/>
    <s v="successful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x v="1567"/>
    <s v="successful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x v="1568"/>
    <s v="successful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  <x v="52"/>
  </r>
  <r>
    <n v="2238"/>
    <s v="28mm Fantasy Miniature range Feral Orcs!"/>
    <s v="28mm Fantasy Miniature Range in leadfree white metal: Orcs, wolves and more."/>
    <n v="4000"/>
    <x v="1569"/>
    <s v="successful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x v="1570"/>
    <s v="successful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  <x v="8"/>
  </r>
  <r>
    <n v="2240"/>
    <s v="Dice Base 2: Vault - Case - Rolling Surface"/>
    <s v="Protect, store, organize and display 225 of your favorite dice in this modular and easy to use dice vault system. Oak and leather."/>
    <n v="5000"/>
    <x v="1571"/>
    <s v="successful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x v="1572"/>
    <s v="successful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x v="1573"/>
    <s v="successful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  <x v="49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s v="successful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  <x v="5"/>
  </r>
  <r>
    <n v="2244"/>
    <s v="Warbands of the Cold North III"/>
    <s v="Finely sculpted 28mm Classic Fantasy metal and resin miniatures perfectly themed for use as a warband or adventuring party."/>
    <n v="5000"/>
    <x v="1575"/>
    <s v="successful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  <x v="57"/>
  </r>
  <r>
    <n v="2245"/>
    <s v="TimeWatch: GUMSHOE Investigative Time Travel RPG"/>
    <s v="You've got a time machine, high-powered weapons and a whole lot of history to save. Welcome to TimeWatch!"/>
    <n v="4000"/>
    <x v="1576"/>
    <s v="successful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x v="1514"/>
    <s v="successful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  <x v="1"/>
  </r>
  <r>
    <n v="2247"/>
    <s v="Foragers"/>
    <s v="Take on the role of an ancient forager in this fun strategy game from the designer of Biblios."/>
    <n v="18500"/>
    <x v="1577"/>
    <s v="successful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  <x v="3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s v="successful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  <x v="1"/>
  </r>
  <r>
    <n v="2249"/>
    <s v="Centurion: Legionaries of Rome"/>
    <s v="March with the legions against the enemies of Rome in this role-playing game of military adventures."/>
    <n v="3500"/>
    <x v="1579"/>
    <s v="successful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x v="1580"/>
    <s v="successful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  <x v="12"/>
  </r>
  <r>
    <n v="2251"/>
    <s v="Werewolf: Full Moon Expansion"/>
    <s v="A great game full of lying, scheming, and werewolves.  Now with additional characters to add even more mayhem!"/>
    <n v="8500"/>
    <x v="1581"/>
    <s v="successful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  <x v="24"/>
  </r>
  <r>
    <n v="2252"/>
    <s v="Punkapocalyptic - Black Blood Children Band"/>
    <s v="A new faction for the 30 mm scale wargame, featuring skirmishes between gangs in a pimp and lethal post-apocalyptic world."/>
    <n v="9000"/>
    <x v="1582"/>
    <s v="successful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  <x v="19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s v="successful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  <x v="12"/>
  </r>
  <r>
    <n v="2254"/>
    <s v="Green Couch Games Limited: FrogFlip!"/>
    <s v="A dexterity microgame by father/daughter team, Jason and Claire Kotarski. Make 100 project."/>
    <n v="500"/>
    <x v="1584"/>
    <s v="successful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  <x v="5"/>
  </r>
  <r>
    <n v="2255"/>
    <s v="Jumbo Jets - Jet Set Expansion Set #2"/>
    <s v="This is the second set of 5 expansions for our route-building game, Jet Set!"/>
    <n v="3950"/>
    <x v="1585"/>
    <s v="successful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  <x v="1"/>
  </r>
  <r>
    <n v="2256"/>
    <s v="Bitcoin Empire"/>
    <s v="Build your crypto-currency empire and sabotage your opponents. A deck building, card game. 2-4 players. 15 minutes."/>
    <n v="480"/>
    <x v="1586"/>
    <s v="successful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  <x v="3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s v="successful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  <x v="49"/>
  </r>
  <r>
    <n v="2258"/>
    <s v="A Sundered World"/>
    <s v="A Dungeon World campaign setting that takes place after the end of the worlds."/>
    <n v="2200"/>
    <x v="1588"/>
    <s v="successful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  <x v="1"/>
  </r>
  <r>
    <n v="2259"/>
    <s v="The Second Breakfast"/>
    <s v="More Halfmen, more goats, more guns, and most of all some neat buildings and structures for the little fellas to hang out in!"/>
    <n v="1000"/>
    <x v="1589"/>
    <s v="successful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x v="1590"/>
    <s v="successful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s v="successful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  <x v="24"/>
  </r>
  <r>
    <n v="2262"/>
    <s v="Riders: A Game About Cheating Doomsday"/>
    <s v="An RPG about mortal servants of the Horsemen of the Apocalypse deciding to not end the world."/>
    <n v="3300"/>
    <x v="1592"/>
    <s v="successful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  <x v="6"/>
  </r>
  <r>
    <n v="2263"/>
    <s v="Corvus Corax Miniatures - Outcasts"/>
    <s v="These are degenerated men who have, since birth, suffered the effect of mutation and turned into something wicked!"/>
    <n v="7500"/>
    <x v="1593"/>
    <s v="successful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  <x v="24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s v="successful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s v="successful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  <x v="5"/>
  </r>
  <r>
    <n v="2266"/>
    <s v="GOAT LORDS."/>
    <s v="Want to be LORD OF THE GOATS? Start building your herd using thievery, magic, bombs and mostly goats."/>
    <n v="1500"/>
    <x v="1596"/>
    <s v="successful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  <x v="17"/>
  </r>
  <r>
    <n v="2267"/>
    <s v="Stones Dungeon Tiles"/>
    <s v="Highly-detailed 2x2&quot; dungeon tiles made of a durable polymer-plastic &amp; VERY affordable cost. Perfect for tabletop &amp; role-playing games."/>
    <n v="20000"/>
    <x v="1597"/>
    <s v="successful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  <x v="9"/>
  </r>
  <r>
    <n v="2268"/>
    <s v="Chardonnay Go"/>
    <s v="Chardonnay Go, the viral video with 23 million views, is now a hilarious board game for wine lovers, moms and other shameless people."/>
    <n v="28000"/>
    <x v="1598"/>
    <s v="successful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s v="successful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  <x v="26"/>
  </r>
  <r>
    <n v="2270"/>
    <s v="MCG Premium Sleeves &amp; Accessories"/>
    <s v="MCG Premium Sleeves offer excellent protection for your cards. This line is about to be expanded with new sleeves sizes!"/>
    <n v="25000"/>
    <x v="1600"/>
    <s v="successful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  <x v="24"/>
  </r>
  <r>
    <n v="2271"/>
    <s v="Man vs Meeple Season One Kickstarter"/>
    <s v="Man vs Meeple is the show where we talk about all things board game related. Help us make the very most of our channel for you."/>
    <n v="20000"/>
    <x v="1601"/>
    <s v="successful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  <x v="1"/>
  </r>
  <r>
    <n v="2272"/>
    <s v="Pick the Lock"/>
    <s v="Pick the Lock is a game of chance and strategy. Attempt to obtain priceless treasures and outwit the other players."/>
    <n v="1000"/>
    <x v="1602"/>
    <s v="successful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x v="1603"/>
    <s v="successful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  <x v="2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s v="successful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x v="1605"/>
    <s v="successful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x v="1606"/>
    <s v="successful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  <x v="1"/>
  </r>
  <r>
    <n v="2277"/>
    <s v="Police Precinct"/>
    <s v="Police Precinct is a cooperative game where the players take on the roles as police officers, with different areas of expertise."/>
    <n v="8500"/>
    <x v="1607"/>
    <s v="successful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  <x v="1"/>
  </r>
  <r>
    <n v="2278"/>
    <s v="Eternity Dice - Regular and D6 Charms Edition"/>
    <s v="Dice forged from stone one by one entirely by hand for demanding Gamers and Collectors."/>
    <n v="2000"/>
    <x v="1608"/>
    <s v="successful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  <x v="6"/>
  </r>
  <r>
    <n v="2279"/>
    <s v="Zombie Apocalypse Geocaching"/>
    <s v="The Zombie Apocalypse has begun! Fortunately, YOU have your priorities straight. What could be more important than Geocaching?"/>
    <n v="1000"/>
    <x v="1609"/>
    <s v="successful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  <x v="10"/>
  </r>
  <r>
    <n v="2280"/>
    <s v="Song of Blades: Hammer and Forge"/>
    <s v="A range of highly detailed 28mm fantasy miniatures and supporting gaming rules by Andrea Sfiligoi, creator of Song of Blades and Heroes"/>
    <n v="9800"/>
    <x v="1610"/>
    <s v="successful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x v="1611"/>
    <s v="successful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  <x v="66"/>
  </r>
  <r>
    <n v="2282"/>
    <s v="Sage King's Debut Album"/>
    <s v="Sage King is recording his debut album and wants YOU to be a part of the creation process"/>
    <n v="750"/>
    <x v="1612"/>
    <s v="successful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s v="successful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  <x v="13"/>
  </r>
  <r>
    <n v="2284"/>
    <s v="Make a record, write a song, take the Vinyl Skyway. "/>
    <s v="The Vinyl Skyway reunite to make a third album. "/>
    <n v="6000"/>
    <x v="1614"/>
    <s v="successful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  <x v="32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s v="successful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x v="1616"/>
    <s v="successful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  <x v="32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s v="successful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s v="successful"/>
    <x v="0"/>
    <s v="USD"/>
    <n v="1340733600"/>
    <n v="1339098689"/>
    <b v="0"/>
    <n v="25"/>
    <b v="1"/>
    <s v="music/rock"/>
    <n v="100.1"/>
    <n v="40.04"/>
    <x v="4"/>
    <x v="11"/>
    <x v="2288"/>
    <d v="2012-06-26T18:00:00"/>
    <x v="10"/>
  </r>
  <r>
    <n v="2289"/>
    <s v="Blind Man Deaf Boy Tour!"/>
    <s v="Blind Man Deaf Boy is a Folk Punk band from Denver, we need money to get ourselves a van and take it on tour around the west coast."/>
    <n v="1500"/>
    <x v="1618"/>
    <s v="successful"/>
    <x v="0"/>
    <s v="USD"/>
    <n v="1386372120"/>
    <n v="1382659060"/>
    <b v="0"/>
    <n v="25"/>
    <b v="1"/>
    <s v="music/rock"/>
    <n v="107.4"/>
    <n v="64.44"/>
    <x v="4"/>
    <x v="11"/>
    <x v="2289"/>
    <d v="2013-12-06T23:22:00"/>
    <x v="42"/>
  </r>
  <r>
    <n v="2290"/>
    <s v="American Standard Needs to Release Their Debut EP"/>
    <s v="American Standard needs your help pressing their debut EP. Be involved in the artistic process and receive swag in return!"/>
    <n v="1500"/>
    <x v="1619"/>
    <s v="successful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  <x v="27"/>
  </r>
  <r>
    <n v="2291"/>
    <s v="Create thatwasthen's new album with them!"/>
    <s v="So we've recorded a 5-song EP with a 2-time Grammy winner, but we need to raise the  $$$ to mix, master and press it to CD and vinyl!"/>
    <n v="2500"/>
    <x v="1620"/>
    <s v="successful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x v="1621"/>
    <s v="successful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  <x v="1"/>
  </r>
  <r>
    <n v="2293"/>
    <s v="&quot;Hurt N' Wrong&quot; New Album Fundraiser!"/>
    <s v="Donate here to be a part of the upcoming album. Every little bit helps!"/>
    <n v="850"/>
    <x v="1622"/>
    <s v="successful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s v="successful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s v="successful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x v="1625"/>
    <s v="successful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  <x v="6"/>
  </r>
  <r>
    <n v="2297"/>
    <s v="Company Company: Debut EP"/>
    <s v="New Jersey Alternative Rock band COCO needs YOUR help self-releasing debut EP!"/>
    <n v="1000"/>
    <x v="1626"/>
    <s v="successful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  <x v="6"/>
  </r>
  <r>
    <n v="2298"/>
    <s v="Jonny Gray: First Full Length Album"/>
    <s v="My name is Jonny Gray, and my friends and I are working together to raise funds for my debut album"/>
    <n v="30000"/>
    <x v="1627"/>
    <s v="successful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x v="1628"/>
    <s v="successful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  <x v="19"/>
  </r>
  <r>
    <n v="2300"/>
    <s v="Keep The Prison Van Rolling"/>
    <s v="Big Fiction leaves for tour on 6/27 but the Prison Van needs some work!  New brakes, transmission repair, tires... it needs a bit."/>
    <n v="800"/>
    <x v="1629"/>
    <s v="successful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  <x v="35"/>
  </r>
  <r>
    <n v="2301"/>
    <s v="Time Crash"/>
    <s v="We are America's first trock band, and we're ready to bring you our first album!"/>
    <n v="5000"/>
    <x v="1630"/>
    <s v="successful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s v="successful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  <x v="39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s v="successful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  <x v="52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s v="successful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  <x v="18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s v="successful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  <x v="9"/>
  </r>
  <r>
    <n v="2306"/>
    <s v="Cook Up a Record with Dewveall"/>
    <s v="Indie rockers, Dewveall, are recording new music. Take a seat at the table; let them cook you a meal and sing you some songs."/>
    <n v="3500"/>
    <x v="1635"/>
    <s v="successful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x v="1636"/>
    <s v="successful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n v="50000"/>
    <x v="1637"/>
    <s v="successful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  <x v="32"/>
  </r>
  <r>
    <n v="2309"/>
    <s v="// Marny Lion Proudfit /\/\/\ Album Release \\"/>
    <s v="|| HELP MARNY LION PROUDFIT RECORD HER SECOND INDIE FOLK ALBUM THIS MARCH â€“ THE BARN IS WAITING ||"/>
    <n v="6000"/>
    <x v="1638"/>
    <s v="successful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s v="successful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  <x v="1"/>
  </r>
  <r>
    <n v="2311"/>
    <s v="Mary Fagan's CD Project!"/>
    <s v="I'm heading back into the studio!  I'm planning to record a CD of original songs and one with some jazz standards."/>
    <n v="9000"/>
    <x v="1640"/>
    <s v="successful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x v="1641"/>
    <s v="successful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  <x v="0"/>
  </r>
  <r>
    <n v="2313"/>
    <s v="A SUNNY DAY IN GLASGOW"/>
    <s v="A Sunny Day in Glasgow are recording a new album and we need your help!"/>
    <n v="5000"/>
    <x v="1642"/>
    <s v="successful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s v="successful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x v="1644"/>
    <s v="successful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s v="successful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  <x v="70"/>
  </r>
  <r>
    <n v="2317"/>
    <s v="ibreatheFUR / He Can Jog split Cassette"/>
    <s v="Snag the first Wolf Interval release by droners ibreatheFUR and He Can Jog. One month to preorder and then they're gone!"/>
    <n v="400"/>
    <x v="1646"/>
    <s v="successful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s v="successful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s v="successful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x v="1649"/>
    <s v="successful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  <x v="6"/>
  </r>
  <r>
    <n v="2321"/>
    <s v="WienerWÃ¼rze"/>
    <s v="Universal organic liquid seasoning brewed all natural from lupine, oat, salt and water for soups, salads, stews and more"/>
    <n v="10557"/>
    <x v="1650"/>
    <s v="live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x v="1079"/>
    <s v="live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x v="678"/>
    <s v="live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5"/>
  </r>
  <r>
    <n v="2324"/>
    <s v="Pies not Lies"/>
    <s v="A city centre shop selling great locally made food with room to chat and learn about eachother."/>
    <n v="7500"/>
    <x v="970"/>
    <s v="live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x v="439"/>
    <s v="live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s v="live"/>
    <x v="0"/>
    <s v="USD"/>
    <n v="1493571600"/>
    <n v="1489106948"/>
    <b v="0"/>
    <n v="1"/>
    <b v="0"/>
    <s v="food/small batch"/>
    <n v="0.72"/>
    <n v="108"/>
    <x v="7"/>
    <x v="33"/>
    <x v="2326"/>
    <d v="2017-04-30T17:00:00"/>
    <x v="61"/>
  </r>
  <r>
    <n v="2327"/>
    <s v="Kraut Source - Fermentation Made Simple"/>
    <s v="Gourmet Fermentation in a Mason Jar. Create delicious, nutritious fermented foods at home."/>
    <n v="35000"/>
    <x v="1652"/>
    <s v="successful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x v="1653"/>
    <s v="successful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x v="1654"/>
    <s v="successful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s v="successful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  <x v="12"/>
  </r>
  <r>
    <n v="2331"/>
    <s v="Meadowlands Chocolate"/>
    <s v="Handcrafted, organic, single-origin, bean-to-bar, dark chocolate. Like fine wine, the secret is in the terroir."/>
    <n v="8000"/>
    <x v="1656"/>
    <s v="successful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s v="successful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x v="610"/>
    <s v="successful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  <x v="25"/>
  </r>
  <r>
    <n v="2334"/>
    <s v="Picnic Pops in Your Grocery Store!"/>
    <s v="Help us get our delicious, organic, artisanal frozen pops on grocery store shelves in the Baltimore &amp; DC areas."/>
    <n v="4000"/>
    <x v="1658"/>
    <s v="successful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  <x v="12"/>
  </r>
  <r>
    <n v="2335"/>
    <s v="A Modern-Day Salt Works in Gloucester, Mass.!"/>
    <s v="We hand-harvest water to make flake finishing salt. We're opening a modern-day salt works in historic Gloucester, Massachusetts!"/>
    <n v="25000"/>
    <x v="1659"/>
    <s v="successful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x v="1660"/>
    <s v="successful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  <x v="4"/>
  </r>
  <r>
    <n v="2337"/>
    <s v="The Hudson Standard Bitters and Shrubs"/>
    <s v="We make small batch, locally sourced bitters and shrubs for cocktails and cooking."/>
    <n v="12000"/>
    <x v="1661"/>
    <s v="successful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s v="successful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x v="1663"/>
    <s v="successful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  <x v="12"/>
  </r>
  <r>
    <n v="2340"/>
    <s v="Doughnuts with love by Strange Matter Coffee"/>
    <s v="Strange Matter Coffee is opening a scratch bakery featuring craft doughnuts with vegan and gluten free options!"/>
    <n v="40000"/>
    <x v="1664"/>
    <s v="successful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  <x v="1"/>
  </r>
  <r>
    <n v="2341"/>
    <s v="Cutting Edge Fitness Website (Canceled)"/>
    <s v="This website will serve as an interface to change lives and have a community routing for your success!"/>
    <n v="5000"/>
    <x v="117"/>
    <s v="canceled"/>
    <x v="0"/>
    <s v="USD"/>
    <n v="1436729504"/>
    <n v="1434137504"/>
    <b v="0"/>
    <n v="0"/>
    <b v="0"/>
    <s v="technology/web"/>
    <n v="0"/>
    <e v="#DIV/0!"/>
    <x v="2"/>
    <x v="7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s v="canceled"/>
    <x v="0"/>
    <s v="USD"/>
    <n v="1412571600"/>
    <n v="1410799870"/>
    <b v="0"/>
    <n v="0"/>
    <b v="0"/>
    <s v="technology/web"/>
    <n v="0"/>
    <e v="#DIV/0!"/>
    <x v="2"/>
    <x v="7"/>
    <x v="2342"/>
    <d v="2014-10-06T05:00:00"/>
    <x v="24"/>
  </r>
  <r>
    <n v="2343"/>
    <s v="Mobile Excellence Awards (Canceled)"/>
    <s v="The most influential and prestigious awards program that honors innovation and leadership in mobile technology and entertainment"/>
    <n v="10000"/>
    <x v="452"/>
    <s v="canceled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4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s v="canceled"/>
    <x v="5"/>
    <s v="CAD"/>
    <n v="1466789269"/>
    <n v="1464197269"/>
    <b v="0"/>
    <n v="1"/>
    <b v="0"/>
    <s v="technology/web"/>
    <n v="0.1"/>
    <n v="1"/>
    <x v="2"/>
    <x v="7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x v="117"/>
    <s v="canceled"/>
    <x v="0"/>
    <s v="USD"/>
    <n v="1427845140"/>
    <n v="1424822556"/>
    <b v="0"/>
    <n v="0"/>
    <b v="0"/>
    <s v="technology/web"/>
    <n v="0"/>
    <e v="#DIV/0!"/>
    <x v="2"/>
    <x v="7"/>
    <x v="2345"/>
    <d v="2015-03-31T23:39:00"/>
    <x v="6"/>
  </r>
  <r>
    <n v="2346"/>
    <s v="Ez 2c 3D Viewers (Canceled)"/>
    <s v="Watch and Make FREE 3D Videos &amp; Pics - No Viewer needed. To Help Learn we have Training and Instant 3D viewers."/>
    <n v="60000"/>
    <x v="1665"/>
    <s v="canceled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  <x v="7"/>
  </r>
  <r>
    <n v="2347"/>
    <s v="Course: Create Complete Web Apps without Coding (Canceled)"/>
    <s v="Back this project and get access to a course about building COMPLETE web applications without coding."/>
    <n v="1000"/>
    <x v="493"/>
    <s v="canceled"/>
    <x v="0"/>
    <s v="USD"/>
    <n v="1472135676"/>
    <n v="1469543676"/>
    <b v="0"/>
    <n v="1"/>
    <b v="0"/>
    <s v="technology/web"/>
    <n v="1.5"/>
    <n v="15"/>
    <x v="2"/>
    <x v="7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x v="795"/>
    <s v="canceled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  <x v="13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s v="canceled"/>
    <x v="11"/>
    <s v="SEK"/>
    <n v="1439318228"/>
    <n v="1436812628"/>
    <b v="0"/>
    <n v="0"/>
    <b v="0"/>
    <s v="technology/web"/>
    <n v="0"/>
    <e v="#DIV/0!"/>
    <x v="2"/>
    <x v="7"/>
    <x v="2349"/>
    <d v="2015-08-11T18:37:08"/>
    <x v="32"/>
  </r>
  <r>
    <n v="2350"/>
    <s v="HoxWi - Simple and reliable online customer services (Canceled)"/>
    <s v="HoxWi are the future for real time interaction with on-line customers via chat or video conference."/>
    <n v="50000"/>
    <x v="117"/>
    <s v="canceled"/>
    <x v="17"/>
    <s v="EUR"/>
    <n v="1483474370"/>
    <n v="1480882370"/>
    <b v="0"/>
    <n v="0"/>
    <b v="0"/>
    <s v="technology/web"/>
    <n v="0"/>
    <e v="#DIV/0!"/>
    <x v="2"/>
    <x v="7"/>
    <x v="2350"/>
    <d v="2017-01-03T20:12:50"/>
    <x v="1"/>
  </r>
  <r>
    <n v="2351"/>
    <s v="NZ Auction site.  No listing or success fees. Only $2 p/m"/>
    <s v="Donate $30 or more and receive a free selfie stick."/>
    <n v="18900"/>
    <x v="1651"/>
    <s v="canceled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s v="canceled"/>
    <x v="0"/>
    <s v="USD"/>
    <n v="1433603552"/>
    <n v="1428419552"/>
    <b v="0"/>
    <n v="0"/>
    <b v="0"/>
    <s v="technology/web"/>
    <n v="0"/>
    <e v="#DIV/0!"/>
    <x v="2"/>
    <x v="7"/>
    <x v="2352"/>
    <d v="2015-06-06T15:12:32"/>
    <x v="13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s v="canceled"/>
    <x v="0"/>
    <s v="USD"/>
    <n v="1429632822"/>
    <n v="1428596022"/>
    <b v="0"/>
    <n v="0"/>
    <b v="0"/>
    <s v="technology/web"/>
    <n v="0"/>
    <e v="#DIV/0!"/>
    <x v="2"/>
    <x v="7"/>
    <x v="2353"/>
    <d v="2015-04-21T16:13:42"/>
    <x v="53"/>
  </r>
  <r>
    <n v="2354"/>
    <s v="Dissertation (Canceled)"/>
    <s v="Almost done with doctorate degree but need funding of $35,000 to complete research of project."/>
    <n v="35000"/>
    <x v="379"/>
    <s v="canceled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  <x v="13"/>
  </r>
  <r>
    <n v="2355"/>
    <s v="PriceItUpPlease (Canceled)"/>
    <s v="PriceItUpPlease will be an easy to use website that estimates the amount of your startup costs for that great idea you have!"/>
    <n v="8000"/>
    <x v="434"/>
    <s v="canceled"/>
    <x v="2"/>
    <s v="AUD"/>
    <n v="1430604136"/>
    <n v="1428012136"/>
    <b v="0"/>
    <n v="2"/>
    <b v="0"/>
    <s v="technology/web"/>
    <n v="0.6875"/>
    <n v="27.5"/>
    <x v="2"/>
    <x v="7"/>
    <x v="2355"/>
    <d v="2015-05-02T22:02:16"/>
    <x v="1"/>
  </r>
  <r>
    <n v="2356"/>
    <s v="HardstyleUnited.com (Canceled)"/>
    <s v="HardstyleUnited.com The Global Hardstyle community. Your Hardstyle community."/>
    <n v="10000"/>
    <x v="117"/>
    <s v="canceled"/>
    <x v="9"/>
    <s v="EUR"/>
    <n v="1433530104"/>
    <n v="1430938104"/>
    <b v="0"/>
    <n v="0"/>
    <b v="0"/>
    <s v="technology/web"/>
    <n v="0"/>
    <e v="#DIV/0!"/>
    <x v="2"/>
    <x v="7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x v="117"/>
    <s v="canceled"/>
    <x v="1"/>
    <s v="GBP"/>
    <n v="1445093578"/>
    <n v="1442501578"/>
    <b v="0"/>
    <n v="0"/>
    <b v="0"/>
    <s v="technology/web"/>
    <n v="0"/>
    <e v="#DIV/0!"/>
    <x v="2"/>
    <x v="7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x v="117"/>
    <s v="canceled"/>
    <x v="1"/>
    <s v="GBP"/>
    <n v="1422664740"/>
    <n v="1417818036"/>
    <b v="0"/>
    <n v="0"/>
    <b v="0"/>
    <s v="technology/web"/>
    <n v="0"/>
    <e v="#DIV/0!"/>
    <x v="2"/>
    <x v="7"/>
    <x v="2358"/>
    <d v="2015-01-31T00:39:00"/>
    <x v="51"/>
  </r>
  <r>
    <n v="2359"/>
    <s v="crowd-funded public genome sequencing (Canceled)"/>
    <s v="I want to crowdfund the sequencing of my own genome to make it publicly available with crowd-sourced interpretation."/>
    <n v="7500"/>
    <x v="1666"/>
    <s v="canceled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  <x v="13"/>
  </r>
  <r>
    <n v="2360"/>
    <s v="Bee Bay Microjobs (Canceled)"/>
    <s v="Welcome to Bee Bay Canada, your commission free microjobs website.  Sell at any price and keep 100% of what you earn!"/>
    <n v="5000"/>
    <x v="369"/>
    <s v="canceled"/>
    <x v="5"/>
    <s v="CAD"/>
    <n v="1454864280"/>
    <n v="1452272280"/>
    <b v="0"/>
    <n v="1"/>
    <b v="0"/>
    <s v="technology/web"/>
    <n v="0.04"/>
    <n v="2"/>
    <x v="2"/>
    <x v="7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x v="117"/>
    <s v="canceled"/>
    <x v="5"/>
    <s v="CAD"/>
    <n v="1462053600"/>
    <n v="1459975008"/>
    <b v="0"/>
    <n v="0"/>
    <b v="0"/>
    <s v="technology/web"/>
    <n v="0"/>
    <e v="#DIV/0!"/>
    <x v="2"/>
    <x v="7"/>
    <x v="2361"/>
    <d v="2016-04-30T22:00:00"/>
    <x v="26"/>
  </r>
  <r>
    <n v="2362"/>
    <s v="Help CRB obtain 501(c)(3) status! (Canceled)"/>
    <s v="The Columbus Ruby Brigade has brought monthly ruby goodness and camaraderie to all participants."/>
    <n v="420"/>
    <x v="678"/>
    <s v="canceled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s v="canceled"/>
    <x v="0"/>
    <s v="USD"/>
    <n v="1451348200"/>
    <n v="1447460200"/>
    <b v="0"/>
    <n v="0"/>
    <b v="0"/>
    <s v="technology/web"/>
    <n v="0"/>
    <e v="#DIV/0!"/>
    <x v="2"/>
    <x v="7"/>
    <x v="2363"/>
    <d v="2015-12-29T00:16:40"/>
    <x v="7"/>
  </r>
  <r>
    <n v="2364"/>
    <s v="Minecraft Server and Website Help (Name: Forge Realms)"/>
    <s v="Making a Minecraft server and Website and I need your help to fund it. Thanks in Advance!"/>
    <n v="128"/>
    <x v="117"/>
    <s v="canceled"/>
    <x v="0"/>
    <s v="USD"/>
    <n v="1445898356"/>
    <n v="1441146356"/>
    <b v="0"/>
    <n v="0"/>
    <b v="0"/>
    <s v="technology/web"/>
    <n v="0"/>
    <e v="#DIV/0!"/>
    <x v="2"/>
    <x v="7"/>
    <x v="2364"/>
    <d v="2015-10-26T22:25:56"/>
    <x v="56"/>
  </r>
  <r>
    <n v="2365"/>
    <s v="IMI - It's My Identity (Canceled)"/>
    <s v="A website that could group all your social 'identities' and online property together and find new followers or creators to follow"/>
    <n v="1000"/>
    <x v="117"/>
    <s v="canceled"/>
    <x v="13"/>
    <s v="EUR"/>
    <n v="1453071600"/>
    <n v="1449596425"/>
    <b v="0"/>
    <n v="0"/>
    <b v="0"/>
    <s v="technology/web"/>
    <n v="0"/>
    <e v="#DIV/0!"/>
    <x v="2"/>
    <x v="7"/>
    <x v="2365"/>
    <d v="2016-01-17T23:00:00"/>
    <x v="52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s v="canceled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s v="canceled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s v="canceled"/>
    <x v="0"/>
    <s v="USD"/>
    <n v="1429028365"/>
    <n v="1425143965"/>
    <b v="0"/>
    <n v="2"/>
    <b v="0"/>
    <s v="technology/web"/>
    <n v="0.25"/>
    <n v="50"/>
    <x v="2"/>
    <x v="7"/>
    <x v="2368"/>
    <d v="2015-04-14T16:19:25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s v="canceled"/>
    <x v="0"/>
    <s v="USD"/>
    <n v="1455132611"/>
    <n v="1452540611"/>
    <b v="0"/>
    <n v="0"/>
    <b v="0"/>
    <s v="technology/web"/>
    <n v="0"/>
    <e v="#DIV/0!"/>
    <x v="2"/>
    <x v="7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s v="canceled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x v="117"/>
    <s v="canceled"/>
    <x v="0"/>
    <s v="USD"/>
    <n v="1435257596"/>
    <n v="1432665596"/>
    <b v="0"/>
    <n v="0"/>
    <b v="0"/>
    <s v="technology/web"/>
    <n v="0"/>
    <e v="#DIV/0!"/>
    <x v="2"/>
    <x v="7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s v="canceled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  <x v="1"/>
  </r>
  <r>
    <n v="2373"/>
    <s v="Cykelauktion.com (Canceled)"/>
    <s v="We want to create a safe marketplace for buying and selling bicycles."/>
    <n v="850000"/>
    <x v="155"/>
    <s v="canceled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x v="115"/>
    <s v="canceled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s v="canceled"/>
    <x v="0"/>
    <s v="USD"/>
    <n v="1473451437"/>
    <n v="1470859437"/>
    <b v="0"/>
    <n v="0"/>
    <b v="0"/>
    <s v="technology/web"/>
    <n v="0"/>
    <e v="#DIV/0!"/>
    <x v="2"/>
    <x v="7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x v="1668"/>
    <s v="canceled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x v="117"/>
    <s v="canceled"/>
    <x v="5"/>
    <s v="CAD"/>
    <n v="1480110783"/>
    <n v="1477515183"/>
    <b v="0"/>
    <n v="0"/>
    <b v="0"/>
    <s v="technology/web"/>
    <n v="0"/>
    <e v="#DIV/0!"/>
    <x v="2"/>
    <x v="7"/>
    <x v="2377"/>
    <d v="2016-11-25T21:53:03"/>
    <x v="12"/>
  </r>
  <r>
    <n v="2378"/>
    <s v="KEEPUP INC (Canceled)"/>
    <s v="KEEPUP allows you to extend your social circle by introducing you to new people via your friends."/>
    <n v="110000"/>
    <x v="117"/>
    <s v="canceled"/>
    <x v="0"/>
    <s v="USD"/>
    <n v="1440548330"/>
    <n v="1438042730"/>
    <b v="0"/>
    <n v="0"/>
    <b v="0"/>
    <s v="technology/web"/>
    <n v="0"/>
    <e v="#DIV/0!"/>
    <x v="2"/>
    <x v="7"/>
    <x v="2378"/>
    <d v="2015-08-26T00:18:50"/>
    <x v="32"/>
  </r>
  <r>
    <n v="2379"/>
    <s v="SelectCooks.com (Canceled)"/>
    <s v="Selectcooks.com is a community marketplace for people to list, find and hire chefs."/>
    <n v="30000"/>
    <x v="117"/>
    <s v="canceled"/>
    <x v="0"/>
    <s v="USD"/>
    <n v="1444004616"/>
    <n v="1440116616"/>
    <b v="0"/>
    <n v="0"/>
    <b v="0"/>
    <s v="technology/web"/>
    <n v="0"/>
    <e v="#DIV/0!"/>
    <x v="2"/>
    <x v="7"/>
    <x v="2379"/>
    <d v="2015-10-05T00:23:36"/>
    <x v="7"/>
  </r>
  <r>
    <n v="2380"/>
    <s v="Finit - Hashtag Chatting (Canceled)"/>
    <s v="Tired of waiting for likes? Here is a brand new social network centered on real-time hashtag chatting. Just chat and enjoy!"/>
    <n v="15000"/>
    <x v="434"/>
    <s v="canceled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  <x v="1"/>
  </r>
  <r>
    <n v="2381"/>
    <s v="Cannabis Connection (Canceled)"/>
    <s v="Social Media Platform for the Marijuana Industry to create professionalism and a stable lasting market."/>
    <n v="86350"/>
    <x v="1669"/>
    <s v="canceled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x v="735"/>
    <s v="canceled"/>
    <x v="0"/>
    <s v="USD"/>
    <n v="1438662603"/>
    <n v="1436502603"/>
    <b v="0"/>
    <n v="2"/>
    <b v="0"/>
    <s v="technology/web"/>
    <n v="2.5"/>
    <n v="37.5"/>
    <x v="2"/>
    <x v="7"/>
    <x v="2382"/>
    <d v="2015-08-04T04:30:03"/>
    <x v="26"/>
  </r>
  <r>
    <n v="2383"/>
    <s v="KindaQuirky (Canceled)"/>
    <s v="A quirky online shop where you can buy, sell and discover stuff that's &quot;a little bit different&quot;. We think &quot;it's right up your alley!&quot;"/>
    <n v="10000"/>
    <x v="140"/>
    <s v="canceled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s v="canceled"/>
    <x v="0"/>
    <s v="USD"/>
    <n v="1415932643"/>
    <n v="1413337043"/>
    <b v="0"/>
    <n v="8"/>
    <b v="0"/>
    <s v="technology/web"/>
    <n v="0.8"/>
    <n v="1"/>
    <x v="2"/>
    <x v="7"/>
    <x v="2384"/>
    <d v="2014-11-14T02:37:2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s v="canceled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  <x v="1"/>
  </r>
  <r>
    <n v="2386"/>
    <s v="Realjobmatch.com (Canceled)"/>
    <s v="Realjobmatch is not just a job search site but a matching site , matching the right jobseekers with the best jobs."/>
    <n v="30000"/>
    <x v="117"/>
    <s v="canceled"/>
    <x v="5"/>
    <s v="CAD"/>
    <n v="1420920424"/>
    <n v="1415736424"/>
    <b v="0"/>
    <n v="0"/>
    <b v="0"/>
    <s v="technology/web"/>
    <n v="0"/>
    <e v="#DIV/0!"/>
    <x v="2"/>
    <x v="7"/>
    <x v="2386"/>
    <d v="2015-01-10T20:07:04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s v="canceled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s v="canceled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s v="canceled"/>
    <x v="6"/>
    <s v="EUR"/>
    <n v="1437861540"/>
    <n v="1435160452"/>
    <b v="0"/>
    <n v="1"/>
    <b v="0"/>
    <s v="technology/web"/>
    <n v="0.1875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s v="canceled"/>
    <x v="2"/>
    <s v="AUD"/>
    <n v="1420352264"/>
    <n v="1416896264"/>
    <b v="0"/>
    <n v="0"/>
    <b v="0"/>
    <s v="technology/web"/>
    <n v="0"/>
    <e v="#DIV/0!"/>
    <x v="2"/>
    <x v="7"/>
    <x v="2390"/>
    <d v="2015-01-04T06:17:44"/>
    <x v="4"/>
  </r>
  <r>
    <n v="2391"/>
    <s v="oToBOTS.com - Freedom from high cost auto repairs (Canceled)"/>
    <s v="Using the power of internet to help people save hundreds in car repair."/>
    <n v="20000"/>
    <x v="379"/>
    <s v="canceled"/>
    <x v="0"/>
    <s v="USD"/>
    <n v="1427825044"/>
    <n v="1425236644"/>
    <b v="0"/>
    <n v="1"/>
    <b v="0"/>
    <s v="technology/web"/>
    <n v="0.125"/>
    <n v="25"/>
    <x v="2"/>
    <x v="7"/>
    <x v="23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x v="117"/>
    <s v="canceled"/>
    <x v="0"/>
    <s v="USD"/>
    <n v="1446087223"/>
    <n v="1443495223"/>
    <b v="0"/>
    <n v="0"/>
    <b v="0"/>
    <s v="technology/web"/>
    <n v="0"/>
    <e v="#DIV/0!"/>
    <x v="2"/>
    <x v="7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x v="155"/>
    <s v="canceled"/>
    <x v="0"/>
    <s v="USD"/>
    <n v="1439048017"/>
    <n v="1436456017"/>
    <b v="0"/>
    <n v="1"/>
    <b v="0"/>
    <s v="technology/web"/>
    <n v="0.05"/>
    <n v="50"/>
    <x v="2"/>
    <x v="7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x v="158"/>
    <s v="canceled"/>
    <x v="17"/>
    <s v="EUR"/>
    <n v="1424940093"/>
    <n v="1422348093"/>
    <b v="0"/>
    <n v="2"/>
    <b v="0"/>
    <s v="technology/web"/>
    <n v="0.06"/>
    <n v="1.5"/>
    <x v="2"/>
    <x v="7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x v="117"/>
    <s v="canceled"/>
    <x v="0"/>
    <s v="USD"/>
    <n v="1484038620"/>
    <n v="1481597687"/>
    <b v="0"/>
    <n v="0"/>
    <b v="0"/>
    <s v="technology/web"/>
    <n v="0"/>
    <e v="#DIV/0!"/>
    <x v="2"/>
    <x v="7"/>
    <x v="2395"/>
    <d v="2017-01-10T08:57:00"/>
    <x v="32"/>
  </r>
  <r>
    <n v="2396"/>
    <s v="Projektwebseite (Canceled)"/>
    <s v="I'm creating a website with projects which I'll create later / Ich erstelle eine Webseite mit Projekten, welche ich spÃ¤ter erstelle."/>
    <n v="5000"/>
    <x v="115"/>
    <s v="canceled"/>
    <x v="16"/>
    <s v="CHF"/>
    <n v="1444940558"/>
    <n v="1442348558"/>
    <b v="0"/>
    <n v="1"/>
    <b v="0"/>
    <s v="technology/web"/>
    <n v="0.2"/>
    <n v="10"/>
    <x v="2"/>
    <x v="7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x v="117"/>
    <s v="canceled"/>
    <x v="0"/>
    <s v="USD"/>
    <n v="1420233256"/>
    <n v="1417641256"/>
    <b v="0"/>
    <n v="0"/>
    <b v="0"/>
    <s v="technology/web"/>
    <n v="0"/>
    <e v="#DIV/0!"/>
    <x v="2"/>
    <x v="7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x v="117"/>
    <s v="canceled"/>
    <x v="0"/>
    <s v="USD"/>
    <n v="1435874384"/>
    <n v="1433282384"/>
    <b v="0"/>
    <n v="0"/>
    <b v="0"/>
    <s v="technology/web"/>
    <n v="0"/>
    <e v="#DIV/0!"/>
    <x v="2"/>
    <x v="7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x v="117"/>
    <s v="canceled"/>
    <x v="11"/>
    <s v="SEK"/>
    <n v="1418934506"/>
    <n v="1415910506"/>
    <b v="0"/>
    <n v="0"/>
    <b v="0"/>
    <s v="technology/web"/>
    <n v="0"/>
    <e v="#DIV/0!"/>
    <x v="2"/>
    <x v="7"/>
    <x v="2399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s v="canceled"/>
    <x v="2"/>
    <s v="AUD"/>
    <n v="1460615164"/>
    <n v="1458023164"/>
    <b v="0"/>
    <n v="0"/>
    <b v="0"/>
    <s v="technology/web"/>
    <n v="0"/>
    <e v="#DIV/0!"/>
    <x v="2"/>
    <x v="7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s v="failed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  <x v="13"/>
  </r>
  <r>
    <n v="2402"/>
    <s v="Cupcake Truck Unite"/>
    <s v="Small town, delicious treats, and a mobile truck"/>
    <n v="12000"/>
    <x v="401"/>
    <s v="failed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s v="failed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  <x v="13"/>
  </r>
  <r>
    <n v="2404"/>
    <s v="Square Donuts Truck"/>
    <s v="We would love another Donut Food Truck for your famous Square Donuts.  We have one successful truck and retail store open already!"/>
    <n v="15000"/>
    <x v="117"/>
    <s v="failed"/>
    <x v="0"/>
    <s v="USD"/>
    <n v="1451782607"/>
    <n v="1449190607"/>
    <b v="0"/>
    <n v="0"/>
    <b v="0"/>
    <s v="food/food trucks"/>
    <n v="0"/>
    <e v="#DIV/0!"/>
    <x v="7"/>
    <x v="19"/>
    <x v="2404"/>
    <d v="2016-01-03T00:56:47"/>
    <x v="1"/>
  </r>
  <r>
    <n v="2405"/>
    <s v="JoyShtick Food Truck"/>
    <s v="We are the first gaming-themed food truck, bringing gourmet pub fare to the Jacksonville area."/>
    <n v="5000"/>
    <x v="1673"/>
    <s v="failed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  <x v="24"/>
  </r>
  <r>
    <n v="2406"/>
    <s v="Arnold's Happy Days Food Truck"/>
    <s v="Be a part of something BIG, support us in opening the best burger truck in Tacoma! ~ &quot;So I donâ€™t have to dream alone!&quot;"/>
    <n v="3250"/>
    <x v="1674"/>
    <s v="failed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s v="failed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  <x v="34"/>
  </r>
  <r>
    <n v="2408"/>
    <s v="Sabroso On Wheels"/>
    <s v="A US Army Vet trying to get a Peruvian food truck going! Really good Peruvian food now mobile!"/>
    <n v="15000"/>
    <x v="134"/>
    <s v="failed"/>
    <x v="0"/>
    <s v="USD"/>
    <n v="1415247757"/>
    <n v="1412652157"/>
    <b v="0"/>
    <n v="2"/>
    <b v="0"/>
    <s v="food/food trucks"/>
    <n v="0.2"/>
    <n v="15"/>
    <x v="7"/>
    <x v="19"/>
    <x v="2408"/>
    <d v="2014-11-06T04:22:37"/>
    <x v="12"/>
  </r>
  <r>
    <n v="2409"/>
    <s v="Johnny's Food Truck a Puerto Rican and BBQ infusion"/>
    <s v="I am looking to start a food truck with an infusion of my Puerto Rican heritage and my love for BBQ."/>
    <n v="25000"/>
    <x v="75"/>
    <s v="failed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x v="117"/>
    <s v="failed"/>
    <x v="2"/>
    <s v="AUD"/>
    <n v="1441619275"/>
    <n v="1439027275"/>
    <b v="0"/>
    <n v="0"/>
    <b v="0"/>
    <s v="food/food trucks"/>
    <n v="0"/>
    <e v="#DIV/0!"/>
    <x v="7"/>
    <x v="19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x v="118"/>
    <s v="failed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s v="failed"/>
    <x v="6"/>
    <s v="EUR"/>
    <n v="1480185673"/>
    <n v="1476294073"/>
    <b v="0"/>
    <n v="0"/>
    <b v="0"/>
    <s v="food/food trucks"/>
    <n v="0"/>
    <e v="#DIV/0!"/>
    <x v="7"/>
    <x v="19"/>
    <x v="2412"/>
    <d v="2016-11-26T18:41:13"/>
    <x v="11"/>
  </r>
  <r>
    <n v="2413"/>
    <s v="Lone Pine Coffee Brewery"/>
    <s v="Lone Pine Coffee Brewery will be a portable third-wave coffee shop available for wedding receptions and other events!"/>
    <n v="3000"/>
    <x v="379"/>
    <s v="failed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  <x v="12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s v="failed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  <x v="4"/>
  </r>
  <r>
    <n v="2415"/>
    <s v="Local Food Truck is Off the Hoof!"/>
    <s v="It will be ridiculously easy to become addicted to the full, rich flavor of locally raised beef, pork, and more..."/>
    <n v="60000"/>
    <x v="400"/>
    <s v="failed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s v="failed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  <x v="41"/>
  </r>
  <r>
    <n v="2417"/>
    <s v="I want to make the best fried chicken!!"/>
    <s v="I have been working on a recipe for 20 years now and need to perfect it!  Also want to do a gluten free version, then open a food truck"/>
    <n v="1000"/>
    <x v="117"/>
    <s v="failed"/>
    <x v="0"/>
    <s v="USD"/>
    <n v="1407705187"/>
    <n v="1405113187"/>
    <b v="0"/>
    <n v="0"/>
    <b v="0"/>
    <s v="food/food trucks"/>
    <n v="0"/>
    <e v="#DIV/0!"/>
    <x v="7"/>
    <x v="19"/>
    <x v="2417"/>
    <d v="2014-08-10T21:13:07"/>
    <x v="1"/>
  </r>
  <r>
    <n v="2418"/>
    <s v="Mexican food truck"/>
    <s v="I want to start my food truck business."/>
    <n v="25000"/>
    <x v="139"/>
    <s v="failed"/>
    <x v="0"/>
    <s v="USD"/>
    <n v="1427225644"/>
    <n v="1422045244"/>
    <b v="0"/>
    <n v="5"/>
    <b v="0"/>
    <s v="food/food trucks"/>
    <n v="0.02"/>
    <n v="1"/>
    <x v="7"/>
    <x v="19"/>
    <x v="2418"/>
    <d v="2015-03-24T19:34:04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s v="failed"/>
    <x v="0"/>
    <s v="USD"/>
    <n v="1424281389"/>
    <n v="1419097389"/>
    <b v="0"/>
    <n v="0"/>
    <b v="0"/>
    <s v="food/food trucks"/>
    <n v="0"/>
    <e v="#DIV/0!"/>
    <x v="7"/>
    <x v="19"/>
    <x v="2419"/>
    <d v="2015-02-18T17:43:09"/>
    <x v="1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s v="failed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  <x v="22"/>
  </r>
  <r>
    <n v="2421"/>
    <s v="hot dog cart"/>
    <s v="help me start Merrill's first hot dog cart in this empty lot"/>
    <n v="6000"/>
    <x v="116"/>
    <s v="failed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  <x v="1"/>
  </r>
  <r>
    <n v="2422"/>
    <s v="Help starting a family owned food truck"/>
    <s v="Family owned business serving BBQ and seafood to the public"/>
    <n v="500"/>
    <x v="116"/>
    <s v="failed"/>
    <x v="0"/>
    <s v="USD"/>
    <n v="1426091036"/>
    <n v="1423502636"/>
    <b v="0"/>
    <n v="1"/>
    <b v="0"/>
    <s v="food/food trucks"/>
    <n v="0.2"/>
    <n v="1"/>
    <x v="7"/>
    <x v="19"/>
    <x v="2422"/>
    <d v="2015-03-11T16:23:56"/>
    <x v="1"/>
  </r>
  <r>
    <n v="2423"/>
    <s v="FBTR BBQ"/>
    <s v="FBTR is a Texas-style, North Carolina based, homemade BBQ company looking to bring good meat to the masses."/>
    <n v="60000"/>
    <x v="138"/>
    <s v="failed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  <x v="1"/>
  </r>
  <r>
    <n v="2424"/>
    <s v="Lily and Memphs"/>
    <s v="Great and creative food from the heart in the form of a sweet food truck!"/>
    <n v="25000"/>
    <x v="622"/>
    <s v="failed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x v="116"/>
    <s v="failed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  <x v="14"/>
  </r>
  <r>
    <n v="2426"/>
    <s v="The Low-Calorie Food Truck"/>
    <s v="Aspiring to create a food truck with many delicious low calorie meals to encourage healthy eating while enjoying every bite."/>
    <n v="20000"/>
    <x v="117"/>
    <s v="failed"/>
    <x v="0"/>
    <s v="USD"/>
    <n v="1439006692"/>
    <n v="1433822692"/>
    <b v="0"/>
    <n v="0"/>
    <b v="0"/>
    <s v="food/food trucks"/>
    <n v="0"/>
    <e v="#DIV/0!"/>
    <x v="7"/>
    <x v="19"/>
    <x v="2426"/>
    <d v="2015-08-08T04:04:52"/>
    <x v="13"/>
  </r>
  <r>
    <n v="2427"/>
    <s v="Wraps in a snap. Fast lunch with a gourmet punch!"/>
    <s v="Fast and simple lunches for those on the go.  All (lunch) deals $10 or less."/>
    <n v="50000"/>
    <x v="116"/>
    <s v="failed"/>
    <x v="0"/>
    <s v="USD"/>
    <n v="1458715133"/>
    <n v="1455262733"/>
    <b v="0"/>
    <n v="1"/>
    <b v="0"/>
    <s v="food/food trucks"/>
    <n v="2E-3"/>
    <n v="1"/>
    <x v="7"/>
    <x v="19"/>
    <x v="2427"/>
    <d v="2016-03-23T06:38:53"/>
    <x v="4"/>
  </r>
  <r>
    <n v="2428"/>
    <s v="Premium Burgers"/>
    <s v="From Moo 2 You! We want to offer premium burgers to a taco flooded environment."/>
    <n v="35000"/>
    <x v="116"/>
    <s v="failed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s v="failed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  <x v="8"/>
  </r>
  <r>
    <n v="2430"/>
    <s v="It's so cute! - Great food!"/>
    <s v="This little guy will be circling the streets of Brickell &amp; Wynwood in Miami serving Venezuelan dishes. It needs TLC and some equipment"/>
    <n v="3000"/>
    <x v="577"/>
    <s v="failed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  <x v="1"/>
  </r>
  <r>
    <n v="2431"/>
    <s v="Murphy's good eatin'"/>
    <s v="Go to Colorado and run a food truck with homemade food of all kinds."/>
    <n v="100000"/>
    <x v="369"/>
    <s v="failed"/>
    <x v="0"/>
    <s v="USD"/>
    <n v="1467080613"/>
    <n v="1461896613"/>
    <b v="0"/>
    <n v="2"/>
    <b v="0"/>
    <s v="food/food trucks"/>
    <n v="2E-3"/>
    <n v="1"/>
    <x v="7"/>
    <x v="19"/>
    <x v="2431"/>
    <d v="2016-06-28T02:23:33"/>
    <x v="13"/>
  </r>
  <r>
    <n v="2432"/>
    <s v="funding for bbq trailer"/>
    <s v="Looking to start competition cooking and need start-up help.  Offering brisket tasting to all contributors."/>
    <n v="14000"/>
    <x v="369"/>
    <s v="failed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x v="117"/>
    <s v="failed"/>
    <x v="0"/>
    <s v="USD"/>
    <n v="1456608943"/>
    <n v="1454016943"/>
    <b v="0"/>
    <n v="0"/>
    <b v="0"/>
    <s v="food/food trucks"/>
    <n v="0"/>
    <e v="#DIV/0!"/>
    <x v="7"/>
    <x v="19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x v="375"/>
    <s v="failed"/>
    <x v="0"/>
    <s v="USD"/>
    <n v="1438662474"/>
    <n v="1435206474"/>
    <b v="0"/>
    <n v="2"/>
    <b v="0"/>
    <s v="food/food trucks"/>
    <n v="0.13"/>
    <n v="13"/>
    <x v="7"/>
    <x v="19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s v="failed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s v="failed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  <x v="13"/>
  </r>
  <r>
    <n v="2437"/>
    <s v="Cuppa Gumbos"/>
    <s v="Homemade Gumbo, Stews and Curry to be served hot and fresh everyday at any festival or concert we can attend."/>
    <n v="8000"/>
    <x v="117"/>
    <s v="failed"/>
    <x v="0"/>
    <s v="USD"/>
    <n v="1426615200"/>
    <n v="1422400188"/>
    <b v="0"/>
    <n v="0"/>
    <b v="0"/>
    <s v="food/food trucks"/>
    <n v="0"/>
    <e v="#DIV/0!"/>
    <x v="7"/>
    <x v="19"/>
    <x v="2437"/>
    <d v="2015-03-17T18:00:00"/>
    <x v="44"/>
  </r>
  <r>
    <n v="2438"/>
    <s v="FOOD|Art"/>
    <s v="I'm starting a catering and food truck business of southern comfort food. My FOOD is my Art!  _x000a_Thanks for you help!"/>
    <n v="15000"/>
    <x v="155"/>
    <s v="failed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  <x v="22"/>
  </r>
  <r>
    <n v="2439"/>
    <s v="Pillow Puffs Concessions"/>
    <s v="Expand cotton candy concession to include other foods and purchase a trailer to haul._x000a_Purchase unstuffed pets to fill with cotton candy"/>
    <n v="10000"/>
    <x v="117"/>
    <s v="failed"/>
    <x v="0"/>
    <s v="USD"/>
    <n v="1445197129"/>
    <n v="1442605129"/>
    <b v="0"/>
    <n v="0"/>
    <b v="0"/>
    <s v="food/food trucks"/>
    <n v="0"/>
    <e v="#DIV/0!"/>
    <x v="7"/>
    <x v="19"/>
    <x v="2439"/>
    <d v="2015-10-18T19:38:49"/>
    <x v="1"/>
  </r>
  <r>
    <n v="2440"/>
    <s v="The first green Food Truck in Phnom Penh"/>
    <s v="Starting a entire clean energy food truck and set a new standard for Cambodia"/>
    <n v="5000"/>
    <x v="115"/>
    <s v="failed"/>
    <x v="18"/>
    <s v="EUR"/>
    <n v="1455399313"/>
    <n v="1452807313"/>
    <b v="0"/>
    <n v="2"/>
    <b v="0"/>
    <s v="food/food trucks"/>
    <n v="0.2"/>
    <n v="5"/>
    <x v="7"/>
    <x v="19"/>
    <x v="2440"/>
    <d v="2016-02-13T21:35:13"/>
    <x v="1"/>
  </r>
  <r>
    <n v="2441"/>
    <s v="Bring Alchemy Pops to the People!"/>
    <s v="YOU can help Alchemy Pops POP up on a street near you!"/>
    <n v="7500"/>
    <x v="1678"/>
    <s v="successful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  <x v="25"/>
  </r>
  <r>
    <n v="2442"/>
    <s v="Young Mountain Tea: A New White Tea from India's Himalayas"/>
    <s v="The first tea from a new sustainable tea region in India's young, rising Himalayas."/>
    <n v="24000"/>
    <x v="1679"/>
    <s v="successful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s v="successful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x v="1681"/>
    <s v="successful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s v="successful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s v="successful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  <x v="12"/>
  </r>
  <r>
    <n v="2447"/>
    <s v="The Workingman's Cake by Delectabites"/>
    <s v="Some days you just need cake! Homemade cake, wild (and classic) flavors, icing on the inside and shipped fresh to your home or office!"/>
    <n v="2500"/>
    <x v="1684"/>
    <s v="successful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s v="successful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  <x v="71"/>
  </r>
  <r>
    <n v="2449"/>
    <s v="Born to Crunch - Jackson Holesome Granola"/>
    <s v="Wholesome, gluten-free, crunchy granola hand-baked in Jackson, WY. Rich in protein, omega 3's, and fiber. Help me get it to you!"/>
    <n v="10000"/>
    <x v="1685"/>
    <s v="successful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12"/>
  </r>
  <r>
    <n v="2450"/>
    <s v="Old Coast Ales: Brewery and Taproom"/>
    <s v="Old Coast Ales will be St. Augustine's very own micro brewery where our focus will be on creating unique and traditional beer styles."/>
    <n v="15000"/>
    <x v="1686"/>
    <s v="successful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  <x v="23"/>
  </r>
  <r>
    <n v="2451"/>
    <s v="Boss Balls Protein Balls"/>
    <s v="Meet the best tasting high protein, low sugar protein snack on the planet. Guaranteed to turn you into a stone cold fox."/>
    <n v="10000"/>
    <x v="1687"/>
    <s v="successful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  <x v="2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s v="successful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x v="1689"/>
    <s v="successful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s v="successful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  <x v="6"/>
  </r>
  <r>
    <n v="2455"/>
    <s v="Yo Mama's Sauces &amp; Rubs"/>
    <s v="Mama wants everyone to try her secret recipes for sauces and rubs. She uses only the freshest ingredients for them."/>
    <n v="300"/>
    <x v="1691"/>
    <s v="successful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  <x v="38"/>
  </r>
  <r>
    <n v="2456"/>
    <s v="Beef Sticks to Chomp On!!"/>
    <s v="These beef sticks will make your taste buds dance with happiness. Plus they are healthier than most available today!"/>
    <n v="1500"/>
    <x v="1692"/>
    <s v="successful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x v="1693"/>
    <s v="successful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x v="1603"/>
    <s v="successful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s v="successful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  <x v="7"/>
  </r>
  <r>
    <n v="2460"/>
    <s v="Grano: The Good Place to Get Great Bread"/>
    <s v="A humble and homey bakery passionately obsessed with good bread. Grano will fast become your favorite neighborhood food hub."/>
    <n v="8500"/>
    <x v="1695"/>
    <s v="successful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  <x v="39"/>
  </r>
  <r>
    <n v="2461"/>
    <s v="Christian &amp; The Sinners"/>
    <s v="Songs of faith and worship that are so deeply spiritual you could sing them in church, so down to earth you could play them in a bar."/>
    <n v="7500"/>
    <x v="1696"/>
    <s v="successful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  <x v="39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s v="successful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  <x v="21"/>
  </r>
  <r>
    <n v="2463"/>
    <s v="Emma Ate the Lion &quot;Songs Two Count Too&quot;"/>
    <s v="Emma Ate The Lion's debut full length album"/>
    <n v="2000"/>
    <x v="66"/>
    <s v="successful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x v="580"/>
    <s v="successful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  <x v="32"/>
  </r>
  <r>
    <n v="2465"/>
    <s v="The Lion Oh My - Our first full length release"/>
    <s v="An indie band from Spokane, WA looking to master and package their first full length album."/>
    <n v="700"/>
    <x v="1698"/>
    <s v="successful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x v="911"/>
    <s v="successful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  <x v="1"/>
  </r>
  <r>
    <n v="2467"/>
    <s v="Nature Boy Explorer EP"/>
    <s v="We've finished our first EP and we're taking it on the road in three weeks! Help us fund manufacturing?"/>
    <n v="1000"/>
    <x v="1699"/>
    <s v="successful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  <x v="35"/>
  </r>
  <r>
    <n v="2468"/>
    <s v="New &quot;Jesse Denaro&quot; Album!"/>
    <s v="Please donate, support &amp; share this project so that I may be able to record my new EP this fall!"/>
    <n v="2000"/>
    <x v="1700"/>
    <s v="successful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s v="successful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  <x v="26"/>
  </r>
  <r>
    <n v="2470"/>
    <s v="Geoff Zimmerman's Urban-Folk/ Indie-Rock Album"/>
    <s v="Music is my passion.  I've been recording this album for 2 years now, and I just want the world to finally hear it!"/>
    <n v="1000"/>
    <x v="1702"/>
    <s v="successful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s v="successful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s v="successful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  <x v="72"/>
  </r>
  <r>
    <n v="2473"/>
    <s v="Mike Midwestern &quot;Oh My Soul&quot; Album"/>
    <s v="Wrote some new songs and it turned into an album. I even have a title already, &quot;Oh My Soul&quot;. Would love your support!"/>
    <n v="2000"/>
    <x v="41"/>
    <s v="successful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  <x v="12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s v="successful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x v="1705"/>
    <s v="successful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  <x v="13"/>
  </r>
  <r>
    <n v="2476"/>
    <s v="Arts &amp; Crafts"/>
    <s v="Eleven songs, the accumulation of several memorable occurrences in a sleepy town; stories of fiction &amp; fact."/>
    <n v="3200"/>
    <x v="1706"/>
    <s v="successful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  <x v="39"/>
  </r>
  <r>
    <n v="2477"/>
    <s v="Debut Album"/>
    <s v="Releasing my first album in August, and I need your help in order to get it done!"/>
    <n v="750"/>
    <x v="1707"/>
    <s v="successful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s v="successful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  <x v="1"/>
  </r>
  <r>
    <n v="2479"/>
    <s v="FUEL FAKE NATIVES"/>
    <s v="Fake Natives is headed on tour this summer. Help them fill their tank with fossil fuels."/>
    <n v="300"/>
    <x v="1709"/>
    <s v="successful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  <x v="65"/>
  </r>
  <r>
    <n v="2480"/>
    <s v="Either, Either EP"/>
    <s v="We are a band from Long Beach, Ca looking to record our first EP. Any little bit counts and your support would mean the world to us!"/>
    <n v="2000"/>
    <x v="41"/>
    <s v="successful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13"/>
  </r>
  <r>
    <n v="2481"/>
    <s v="The Chrome Cranks launch PR campaign for new album!"/>
    <s v="To support the media blitz for their brand-new album, the band is offering a Kickstarter-only EP and other amazing premiums."/>
    <n v="4000"/>
    <x v="1710"/>
    <s v="successful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x v="1099"/>
    <s v="successful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  <x v="7"/>
  </r>
  <r>
    <n v="2483"/>
    <s v="Intangible Animal's &quot;Oh The Humanity&quot; Tour"/>
    <s v="Send Intangible Animal on our first West Coast Tour!!! The fate of the world rests in your hands."/>
    <n v="1100"/>
    <x v="1711"/>
    <s v="successful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s v="successful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s v="successful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s v="successful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x v="1714"/>
    <s v="successful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s v="successful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s v="successful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x v="1493"/>
    <s v="successful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  <x v="13"/>
  </r>
  <r>
    <n v="2491"/>
    <s v="Nathan Evans - Remove The Illusion EP "/>
    <s v="Nathan Evans, instrumental rock guitarist and official V3fights.com artist, is releasing his first solo EP entitled Remove The Illusion"/>
    <n v="500"/>
    <x v="1717"/>
    <s v="successful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  <x v="3"/>
  </r>
  <r>
    <n v="2492"/>
    <s v="SUPER NICE EP 2012"/>
    <s v="We're a band from Hawaii trying to produce our first EP and we need help!"/>
    <n v="600"/>
    <x v="661"/>
    <s v="successful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  <x v="61"/>
  </r>
  <r>
    <n v="2493"/>
    <s v="Lets Make A Record Together!"/>
    <s v="Making the record I've always dreamed of, and I want you to be part of the journey. Join me and let's make a great album together!"/>
    <n v="20000"/>
    <x v="1718"/>
    <s v="successful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  <x v="7"/>
  </r>
  <r>
    <n v="2494"/>
    <s v="Motive Makes a Man - Heavy Boots Album Production"/>
    <s v="Multi-Instrumentalist Ace Waters' new double album with 2+hours of music needs to be professionally made and replicated."/>
    <n v="1500"/>
    <x v="1719"/>
    <s v="successful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s v="successful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  <x v="1"/>
  </r>
  <r>
    <n v="2496"/>
    <s v="Lynn Haven - The First Album, &quot;Fair Weather Friends&quot;"/>
    <s v="Be a part of making the first Lynn Haven album, &quot;Fair Weather Friends.&quot;"/>
    <n v="6000"/>
    <x v="44"/>
    <s v="successful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s v="successful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x v="1722"/>
    <s v="successful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  <x v="35"/>
  </r>
  <r>
    <n v="2499"/>
    <s v="Ryan Hamilton : UK House Party Tour 2013"/>
    <s v="Ryan is headed to the UK for a series of Private House Parties! He needs your help. Don't miss your chance to be a part of the fun!"/>
    <n v="4000"/>
    <x v="1723"/>
    <s v="successful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  <x v="44"/>
  </r>
  <r>
    <n v="2500"/>
    <s v="Completing &quot;God's Justice&quot;"/>
    <s v="ST's 4th LP has been tracked and mixed, but before he can set it free upon the world, it needs proper mastering and pressing!"/>
    <n v="600"/>
    <x v="1724"/>
    <s v="successful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s v="failed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x v="1726"/>
    <s v="failed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  <x v="7"/>
  </r>
  <r>
    <n v="2503"/>
    <s v="Cardinal Bistro BYOB Start Up"/>
    <s v="Cardinal Bistro will be Contemporary American dinning establishment based in Ventnor, NJ featuring local, seasonal ingredients."/>
    <n v="10000"/>
    <x v="117"/>
    <s v="failed"/>
    <x v="0"/>
    <s v="USD"/>
    <n v="1465333560"/>
    <n v="1462743308"/>
    <b v="0"/>
    <n v="0"/>
    <b v="0"/>
    <s v="food/restaurants"/>
    <n v="0"/>
    <e v="#DIV/0!"/>
    <x v="7"/>
    <x v="34"/>
    <x v="2503"/>
    <d v="2016-06-07T21:06:00"/>
    <x v="1"/>
  </r>
  <r>
    <n v="2504"/>
    <s v="Halal Restaurant and Internet Cafe"/>
    <s v="Halal Restaurant and Internet Cafe 20 percent of profits will go to building masjids."/>
    <n v="35000"/>
    <x v="117"/>
    <s v="failed"/>
    <x v="0"/>
    <s v="USD"/>
    <n v="1416014534"/>
    <n v="1413418934"/>
    <b v="0"/>
    <n v="0"/>
    <b v="0"/>
    <s v="food/restaurants"/>
    <n v="0"/>
    <e v="#DIV/0!"/>
    <x v="7"/>
    <x v="34"/>
    <x v="2504"/>
    <d v="2014-11-15T01:22:14"/>
    <x v="12"/>
  </r>
  <r>
    <n v="2505"/>
    <s v="PASTATUTION"/>
    <s v="PASTATUTION- The act or practice of engaging in Pasta Making for money.  _x000a__x000a_Help us get the Arcobaleno Pasta Extruder!"/>
    <n v="7000"/>
    <x v="117"/>
    <s v="failed"/>
    <x v="0"/>
    <s v="USD"/>
    <n v="1426292416"/>
    <n v="1423704016"/>
    <b v="0"/>
    <n v="0"/>
    <b v="0"/>
    <s v="food/restaurants"/>
    <n v="0"/>
    <e v="#DIV/0!"/>
    <x v="7"/>
    <x v="34"/>
    <x v="2505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x v="134"/>
    <s v="failed"/>
    <x v="1"/>
    <s v="GBP"/>
    <n v="1443906000"/>
    <n v="1441955269"/>
    <b v="0"/>
    <n v="2"/>
    <b v="0"/>
    <s v="food/restaurants"/>
    <n v="0.6"/>
    <n v="15"/>
    <x v="7"/>
    <x v="34"/>
    <x v="2506"/>
    <d v="2015-10-03T21:00:00"/>
    <x v="34"/>
  </r>
  <r>
    <n v="2507"/>
    <s v="Help Cafe Talavera get a New Kitchen!"/>
    <s v="Unique dishes for a unique city!."/>
    <n v="42850"/>
    <x v="117"/>
    <s v="failed"/>
    <x v="0"/>
    <s v="USD"/>
    <n v="1431308704"/>
    <n v="1428716704"/>
    <b v="0"/>
    <n v="0"/>
    <b v="0"/>
    <s v="food/restaurants"/>
    <n v="0"/>
    <e v="#DIV/0!"/>
    <x v="7"/>
    <x v="34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x v="117"/>
    <s v="failed"/>
    <x v="0"/>
    <s v="USD"/>
    <n v="1408056634"/>
    <n v="1405464634"/>
    <b v="0"/>
    <n v="0"/>
    <b v="0"/>
    <s v="food/restaurants"/>
    <n v="0"/>
    <e v="#DIV/0!"/>
    <x v="7"/>
    <x v="34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x v="325"/>
    <s v="failed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  <x v="58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s v="failed"/>
    <x v="0"/>
    <s v="USD"/>
    <n v="1431647772"/>
    <n v="1426463772"/>
    <b v="0"/>
    <n v="2"/>
    <b v="0"/>
    <s v="food/restaurants"/>
    <n v="0.15"/>
    <n v="37.5"/>
    <x v="7"/>
    <x v="34"/>
    <x v="2510"/>
    <d v="2015-05-14T23:56:12"/>
    <x v="13"/>
  </r>
  <r>
    <n v="2511"/>
    <s v="loluli's"/>
    <s v="Fresh Fast Food. A bbq ramen bar thats healthy, tasty and made to order right in front of your eyes....... From flame to bowl"/>
    <n v="100000"/>
    <x v="117"/>
    <s v="failed"/>
    <x v="1"/>
    <s v="GBP"/>
    <n v="1454323413"/>
    <n v="1451731413"/>
    <b v="0"/>
    <n v="0"/>
    <b v="0"/>
    <s v="food/restaurants"/>
    <n v="0"/>
    <e v="#DIV/0!"/>
    <x v="7"/>
    <x v="34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x v="117"/>
    <s v="failed"/>
    <x v="0"/>
    <s v="USD"/>
    <n v="1418504561"/>
    <n v="1417208561"/>
    <b v="0"/>
    <n v="0"/>
    <b v="0"/>
    <s v="food/restaurants"/>
    <n v="0"/>
    <e v="#DIV/0!"/>
    <x v="7"/>
    <x v="34"/>
    <x v="2512"/>
    <d v="2014-12-13T21:02:41"/>
    <x v="19"/>
  </r>
  <r>
    <n v="2513"/>
    <s v="Yahu Restaurants"/>
    <s v="Wir wollen einen Ort erschaffen an dem man sich wohlfÃ¼hlen kann, ein Ort an dem die Gedanken frei sind und man das Essen genieÃŸen kann."/>
    <n v="180000"/>
    <x v="117"/>
    <s v="failed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  <x v="13"/>
  </r>
  <r>
    <n v="2514"/>
    <s v="Lunch For Tots"/>
    <s v="My little cafe has been challenged to provide healthy, fun lunches to kids at a Montessori School. Local/organic as much as possible."/>
    <n v="12000"/>
    <x v="852"/>
    <s v="failed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s v="failed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x v="117"/>
    <s v="failed"/>
    <x v="0"/>
    <s v="USD"/>
    <n v="1417279252"/>
    <n v="1414683652"/>
    <b v="0"/>
    <n v="0"/>
    <b v="0"/>
    <s v="food/restaurants"/>
    <n v="0"/>
    <e v="#DIV/0!"/>
    <x v="7"/>
    <x v="34"/>
    <x v="2516"/>
    <d v="2014-11-29T16:40:52"/>
    <x v="12"/>
  </r>
  <r>
    <n v="2517"/>
    <s v="The Canteen"/>
    <s v="KICK START US! Chef-driven dining experience offering a multi-course tasteful and playful menu that hems in familiar seasonal comfort."/>
    <n v="18000"/>
    <x v="1728"/>
    <s v="failed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x v="117"/>
    <s v="failed"/>
    <x v="0"/>
    <s v="USD"/>
    <n v="1415899228"/>
    <n v="1413303628"/>
    <b v="0"/>
    <n v="0"/>
    <b v="0"/>
    <s v="food/restaurants"/>
    <n v="0"/>
    <e v="#DIV/0!"/>
    <x v="7"/>
    <x v="34"/>
    <x v="2518"/>
    <d v="2014-11-13T17:20:28"/>
    <x v="12"/>
  </r>
  <r>
    <n v="2519"/>
    <s v="Kelli's Kitchen"/>
    <s v="Better than your mom's, better than Cracker Barrel, only at Kelli's Kitchen (all from scratch)."/>
    <n v="150000"/>
    <x v="654"/>
    <s v="failed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x v="117"/>
    <s v="failed"/>
    <x v="0"/>
    <s v="USD"/>
    <n v="1476559260"/>
    <n v="1472567085"/>
    <b v="0"/>
    <n v="0"/>
    <b v="0"/>
    <s v="food/restaurants"/>
    <n v="0"/>
    <e v="#DIV/0!"/>
    <x v="7"/>
    <x v="34"/>
    <x v="2520"/>
    <d v="2016-10-15T19:21:00"/>
    <x v="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s v="successful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  <x v="24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s v="successful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  <x v="34"/>
  </r>
  <r>
    <n v="2523"/>
    <s v="Pater Noster Project"/>
    <s v="PATER NOSTER (2003) by Thomas Oboe Lee, scored for baritone solo and string quartet.  Hauntingly beautiful, yet never performed."/>
    <n v="900"/>
    <x v="1730"/>
    <s v="successful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  <x v="12"/>
  </r>
  <r>
    <n v="2524"/>
    <s v="Les Bostonades' First CD"/>
    <s v="We're bringing some of our favorite music from the past 10 years to disc for the first time ever."/>
    <n v="7500"/>
    <x v="1731"/>
    <s v="successful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  <x v="16"/>
  </r>
  <r>
    <n v="2525"/>
    <s v="Jenny &amp; Rossâ”‚To Sing in Germany"/>
    <s v="Husband and wife operatic team specializing in German opera. Fundraising for an audition tour of Germany."/>
    <n v="8000"/>
    <x v="1732"/>
    <s v="successful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x v="1733"/>
    <s v="successful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  <x v="32"/>
  </r>
  <r>
    <n v="2527"/>
    <s v="Britten in Song: A Centennial Celebration"/>
    <s v="Five Programs of Benjamin Britten's vocal works featuring over 20 extraordinary vocalists and pianists."/>
    <n v="4000"/>
    <x v="1734"/>
    <s v="successful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  <x v="10"/>
  </r>
  <r>
    <n v="2528"/>
    <s v="Three Voices"/>
    <s v="I've been offered a contract with HatHut to record Feldman's 'Three Voices', which would be my first solo disc. I need your help!"/>
    <n v="4000"/>
    <x v="1735"/>
    <s v="successful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  <x v="10"/>
  </r>
  <r>
    <n v="2529"/>
    <s v="UrbanArias is DC's Contemporary Opera Company"/>
    <s v="Opera. Short. New."/>
    <n v="6000"/>
    <x v="1736"/>
    <s v="successful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s v="successful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  <x v="16"/>
  </r>
  <r>
    <n v="2531"/>
    <s v="Modern Chamber Music"/>
    <s v="The first CD of chamber music composed by John Leupold to be released on PARMA records. The album features solo, duets, and a quartet."/>
    <n v="4500"/>
    <x v="1733"/>
    <s v="successful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  <x v="34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s v="successful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x v="1739"/>
    <s v="successful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s v="successful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61"/>
  </r>
  <r>
    <n v="2535"/>
    <s v="Mark Hayes Requiem Recording"/>
    <s v="Mark Hayes: Requiem Recording"/>
    <n v="20000"/>
    <x v="1741"/>
    <s v="successful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x v="792"/>
    <s v="successful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  <x v="2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s v="successful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  <x v="13"/>
  </r>
  <r>
    <n v="2538"/>
    <s v="Me, Myself and Albinoni"/>
    <s v="I will record 2 of Tomaso Albinoni's concertos for 2 oboes playing both parts myself."/>
    <n v="18000"/>
    <x v="1743"/>
    <s v="successful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  <x v="12"/>
  </r>
  <r>
    <n v="2539"/>
    <s v="The Flying Gambas"/>
    <s v="Help ABS Academy musicians get their cellos, gambas, &amp; contrabasses to San Francisco by supporting their instruments' travel."/>
    <n v="10000"/>
    <x v="1744"/>
    <s v="successful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  <x v="13"/>
  </r>
  <r>
    <n v="2540"/>
    <s v="Vladimir in Butterfly Country"/>
    <s v="â€œVladimir in Butterfly Countryâ€ is a chamber opera by composer Ann Callaway and Jaime Robles, which will premiere October 30, 2011."/>
    <n v="2500"/>
    <x v="1745"/>
    <s v="successful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s v="successful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  <x v="13"/>
  </r>
  <r>
    <n v="2542"/>
    <s v="Classical Music by Marquita"/>
    <s v="Marquita Renee Ntim records her first Classical Album, complete with her playing the viola, cello and singing opera."/>
    <n v="700"/>
    <x v="1747"/>
    <s v="successful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s v="successful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n v="5000"/>
    <x v="1749"/>
    <s v="successful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s v="successful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  <x v="6"/>
  </r>
  <r>
    <n v="2546"/>
    <s v="Cor Cantiamo's First Commercially Released Recording"/>
    <s v="We want to release an album of choral music by acclaimed Finnish composer Jaakko MÃ¤ntyjÃ¤rvi in 2014"/>
    <n v="3500"/>
    <x v="1751"/>
    <s v="successful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  <x v="38"/>
  </r>
  <r>
    <n v="2547"/>
    <s v="Classical Guitar Music of Hawaii"/>
    <s v="A compilation of Guitar Music by composers Darin Au, Jeff Peterson, Byron Yasui, Bailey Matsuda, Ian O'Sullivan, and Michael Foumai."/>
    <n v="5500"/>
    <x v="1752"/>
    <s v="successful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s v="successful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  <x v="26"/>
  </r>
  <r>
    <n v="2549"/>
    <s v="The Miller's Wife, a new opera"/>
    <s v="A new opera in English by Mike Christie to be premiÃ¨red at the Arcola Theatre, London UK from 14th-17th August 2013."/>
    <n v="1570"/>
    <x v="1516"/>
    <s v="successful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s v="successful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  <x v="51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s v="successful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  <x v="32"/>
  </r>
  <r>
    <n v="2552"/>
    <s v="DAVID, The Oratorio"/>
    <s v="World Premiere of a new oratorio with chorus, soloists, and orchestra, based on the Old Testament king and prophet, DAVID"/>
    <n v="3000"/>
    <x v="1756"/>
    <s v="successful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s v="successful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s v="successful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s v="successful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s v="successful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  <x v="7"/>
  </r>
  <r>
    <n v="2557"/>
    <s v="European Tour"/>
    <s v="Raising money for our concert tour of Switzerland and Germany in June/July 2014"/>
    <n v="900"/>
    <x v="1761"/>
    <s v="successful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  <x v="1"/>
  </r>
  <r>
    <n v="2558"/>
    <s v="Hopkins Sinfonia 2015 Season"/>
    <s v="The Hopkins Sinfonia is looking for your support to run our 2015 Season made up of five concerts."/>
    <n v="1250"/>
    <x v="1762"/>
    <s v="successful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1763"/>
    <s v="successful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  <x v="16"/>
  </r>
  <r>
    <n v="2560"/>
    <s v="Courting Rites of Cranes CD recording"/>
    <s v="New CD of favourite chamber music by Welsh composer Michael Parkin featuring debut recordings by outstanding young musicians."/>
    <n v="3000"/>
    <x v="1764"/>
    <s v="successful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x v="117"/>
    <s v="canceled"/>
    <x v="5"/>
    <s v="CAD"/>
    <n v="1444740089"/>
    <n v="1442148089"/>
    <b v="0"/>
    <n v="0"/>
    <b v="0"/>
    <s v="food/food trucks"/>
    <n v="0"/>
    <e v="#DIV/0!"/>
    <x v="7"/>
    <x v="19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s v="canceled"/>
    <x v="12"/>
    <s v="EUR"/>
    <n v="1476189339"/>
    <n v="1471005339"/>
    <b v="0"/>
    <n v="3"/>
    <b v="0"/>
    <s v="food/food trucks"/>
    <n v="0.75"/>
    <n v="25"/>
    <x v="7"/>
    <x v="19"/>
    <x v="2562"/>
    <d v="2016-10-11T12:35:39"/>
    <x v="13"/>
  </r>
  <r>
    <n v="2563"/>
    <s v="Phoenix Pearl Boba Tea Truck (Canceled)"/>
    <s v="Michigan based bubble tea and specialty ice cream food truck"/>
    <n v="20000"/>
    <x v="117"/>
    <s v="canceled"/>
    <x v="0"/>
    <s v="USD"/>
    <n v="1438226451"/>
    <n v="1433042451"/>
    <b v="0"/>
    <n v="0"/>
    <b v="0"/>
    <s v="food/food trucks"/>
    <n v="0"/>
    <e v="#DIV/0!"/>
    <x v="7"/>
    <x v="19"/>
    <x v="2563"/>
    <d v="2015-07-30T03:20:51"/>
    <x v="13"/>
  </r>
  <r>
    <n v="2564"/>
    <s v="Seaside Eddy's - Wheels on the Ground! (Canceled)"/>
    <s v="We want to bring the wonderful flavors of the Jersey Shore, my home, to my new home in Winnipeg, the center of Canada."/>
    <n v="40000"/>
    <x v="117"/>
    <s v="canceled"/>
    <x v="5"/>
    <s v="CAD"/>
    <n v="1406854699"/>
    <n v="1404262699"/>
    <b v="0"/>
    <n v="0"/>
    <b v="0"/>
    <s v="food/food trucks"/>
    <n v="0"/>
    <e v="#DIV/0!"/>
    <x v="7"/>
    <x v="19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x v="173"/>
    <s v="canceled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13"/>
  </r>
  <r>
    <n v="2566"/>
    <s v="Mamma B's Pizza Get's Rolling (Canceled)"/>
    <s v="You can skip the hotdog cart and enjoy fresh, hot, delicious, handmade pizza when Mamma B's takes her show on the road!"/>
    <n v="35000"/>
    <x v="117"/>
    <s v="canceled"/>
    <x v="0"/>
    <s v="USD"/>
    <n v="1408663948"/>
    <n v="1406071948"/>
    <b v="0"/>
    <n v="0"/>
    <b v="0"/>
    <s v="food/food trucks"/>
    <n v="0"/>
    <e v="#DIV/0!"/>
    <x v="7"/>
    <x v="19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x v="678"/>
    <s v="canceled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s v="canceled"/>
    <x v="1"/>
    <s v="GBP"/>
    <n v="1472745594"/>
    <n v="1470153594"/>
    <b v="0"/>
    <n v="1"/>
    <b v="0"/>
    <s v="food/food trucks"/>
    <n v="0.5"/>
    <n v="50"/>
    <x v="7"/>
    <x v="19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x v="1011"/>
    <s v="canceled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s v="canceled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x v="156"/>
    <s v="canceled"/>
    <x v="2"/>
    <s v="AUD"/>
    <n v="1463645521"/>
    <n v="1458461521"/>
    <b v="0"/>
    <n v="4"/>
    <b v="0"/>
    <s v="food/food trucks"/>
    <n v="0.25"/>
    <n v="62.5"/>
    <x v="7"/>
    <x v="19"/>
    <x v="2571"/>
    <d v="2016-05-19T08:12:01"/>
    <x v="13"/>
  </r>
  <r>
    <n v="2572"/>
    <s v="A Dream of Naughty Nachos (Canceled)"/>
    <s v="Mesquite smoked brisket nachos, food truck style, with homemade salsa to make your taste buds dance."/>
    <n v="30000"/>
    <x v="117"/>
    <s v="canceled"/>
    <x v="0"/>
    <s v="USD"/>
    <n v="1428893517"/>
    <n v="1426301517"/>
    <b v="0"/>
    <n v="0"/>
    <b v="0"/>
    <s v="food/food trucks"/>
    <n v="0"/>
    <e v="#DIV/0!"/>
    <x v="7"/>
    <x v="19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x v="117"/>
    <s v="canceled"/>
    <x v="0"/>
    <s v="USD"/>
    <n v="1408803149"/>
    <n v="1404915149"/>
    <b v="0"/>
    <n v="0"/>
    <b v="0"/>
    <s v="food/food trucks"/>
    <n v="0"/>
    <e v="#DIV/0!"/>
    <x v="7"/>
    <x v="19"/>
    <x v="2573"/>
    <d v="2014-08-23T14:12:29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s v="canceled"/>
    <x v="0"/>
    <s v="USD"/>
    <n v="1463600945"/>
    <n v="1461786545"/>
    <b v="0"/>
    <n v="0"/>
    <b v="0"/>
    <s v="food/food trucks"/>
    <n v="0"/>
    <e v="#DIV/0!"/>
    <x v="7"/>
    <x v="19"/>
    <x v="2574"/>
    <d v="2016-05-18T19:49:05"/>
    <x v="24"/>
  </r>
  <r>
    <n v="2575"/>
    <s v="Vdub dogs (Canceled)"/>
    <s v="Hello everyone, Iv'e decided to put my love for old Volkswagen buses and my love for cooking together! Support vdub dogs hot dog bus!"/>
    <n v="85000"/>
    <x v="117"/>
    <s v="canceled"/>
    <x v="0"/>
    <s v="USD"/>
    <n v="1421030194"/>
    <n v="1418438194"/>
    <b v="0"/>
    <n v="0"/>
    <b v="0"/>
    <s v="food/food trucks"/>
    <n v="0"/>
    <e v="#DIV/0!"/>
    <x v="7"/>
    <x v="19"/>
    <x v="2575"/>
    <d v="2015-01-12T02:36:34"/>
    <x v="1"/>
  </r>
  <r>
    <n v="2576"/>
    <s v="2 Go Fast Food (Canceled)"/>
    <s v="A New Twist with an American and Philippine fast food Mobile Trailer."/>
    <n v="10000"/>
    <x v="117"/>
    <s v="canceled"/>
    <x v="0"/>
    <s v="USD"/>
    <n v="1428707647"/>
    <n v="1424823247"/>
    <b v="0"/>
    <n v="0"/>
    <b v="0"/>
    <s v="food/food trucks"/>
    <n v="0"/>
    <e v="#DIV/0!"/>
    <x v="7"/>
    <x v="19"/>
    <x v="2576"/>
    <d v="2015-04-10T23:14:07"/>
    <x v="7"/>
  </r>
  <r>
    <n v="2577"/>
    <s v="Fruity Cakes (Canceled)"/>
    <s v="This is not your average cake, it's fruit with yogurt fruit dip icing and fruit toppings! Great for events, parties, weddings and more!"/>
    <n v="15000"/>
    <x v="117"/>
    <s v="canceled"/>
    <x v="0"/>
    <s v="USD"/>
    <n v="1407181297"/>
    <n v="1405021297"/>
    <b v="0"/>
    <n v="0"/>
    <b v="0"/>
    <s v="food/food trucks"/>
    <n v="0"/>
    <e v="#DIV/0!"/>
    <x v="7"/>
    <x v="19"/>
    <x v="2577"/>
    <d v="2014-08-04T19:41:37"/>
    <x v="2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s v="canceled"/>
    <x v="0"/>
    <s v="USD"/>
    <n v="1444410000"/>
    <n v="1440203579"/>
    <b v="0"/>
    <n v="0"/>
    <b v="0"/>
    <s v="food/food trucks"/>
    <n v="0"/>
    <e v="#DIV/0!"/>
    <x v="7"/>
    <x v="19"/>
    <x v="2578"/>
    <d v="2015-10-09T17:00:00"/>
    <x v="44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s v="canceled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  <x v="13"/>
  </r>
  <r>
    <n v="2580"/>
    <s v="Build Phatboyz Food Truck (Canceled)"/>
    <s v="Planning to build this truck into a full rolling fold out cook shack,providing clean cold drinking water to all festival goers"/>
    <n v="8500"/>
    <x v="152"/>
    <s v="canceled"/>
    <x v="0"/>
    <s v="USD"/>
    <n v="1431745200"/>
    <n v="1429170603"/>
    <b v="0"/>
    <n v="2"/>
    <b v="0"/>
    <s v="food/food trucks"/>
    <n v="0.6"/>
    <n v="25.5"/>
    <x v="7"/>
    <x v="19"/>
    <x v="2580"/>
    <d v="2015-05-16T03:00:00"/>
    <x v="1"/>
  </r>
  <r>
    <n v="2581"/>
    <s v="A Flying Sausage Food Truck"/>
    <s v="Creating a Food Truck to bring gourmet sausage sliders to Jacksonville, FL for breakfast, lunch, and special events."/>
    <n v="5000"/>
    <x v="798"/>
    <s v="failed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  <x v="12"/>
  </r>
  <r>
    <n v="2582"/>
    <s v="Drunken Wings"/>
    <s v="The place where chicken meets liquor for the first time!"/>
    <n v="90000"/>
    <x v="116"/>
    <s v="failed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  <x v="1"/>
  </r>
  <r>
    <n v="2583"/>
    <s v="Crazy Daisy Food Truck"/>
    <s v="Crazy Daisy will become the newest member of the food truck distributors in Kansas City, Missouri."/>
    <n v="1000"/>
    <x v="139"/>
    <s v="failed"/>
    <x v="0"/>
    <s v="USD"/>
    <n v="1426526880"/>
    <n v="1421346480"/>
    <b v="0"/>
    <n v="5"/>
    <b v="0"/>
    <s v="food/food trucks"/>
    <n v="0.5"/>
    <n v="1"/>
    <x v="7"/>
    <x v="19"/>
    <x v="2583"/>
    <d v="2015-03-16T17:28:00"/>
    <x v="13"/>
  </r>
  <r>
    <n v="2584"/>
    <s v="Culinary Arts Food Truck Style"/>
    <s v="Bringing quality food to the masses using local premium ingredients, but at a food truck price!"/>
    <n v="10000"/>
    <x v="117"/>
    <s v="failed"/>
    <x v="0"/>
    <s v="USD"/>
    <n v="1434341369"/>
    <n v="1431749369"/>
    <b v="0"/>
    <n v="0"/>
    <b v="0"/>
    <s v="food/food trucks"/>
    <n v="0"/>
    <e v="#DIV/0!"/>
    <x v="7"/>
    <x v="19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x v="155"/>
    <s v="failed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  <x v="1"/>
  </r>
  <r>
    <n v="2586"/>
    <s v="Inspire Healthy Eating"/>
    <s v="I would like to bring fresh salad and food to the streets of London at a reasonable price."/>
    <n v="3000"/>
    <x v="139"/>
    <s v="failed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x v="1272"/>
    <s v="failed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s v="failed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  <x v="61"/>
  </r>
  <r>
    <n v="2589"/>
    <s v="TapiÃ³ca - Brazilian Street Food Truck"/>
    <s v="A Brazilian-inspired food truck in one of the busiest spots in Copenhagen, delicious pancakes made by the healthy tapiÃ³ca flour"/>
    <n v="50000"/>
    <x v="139"/>
    <s v="failed"/>
    <x v="8"/>
    <s v="DKK"/>
    <n v="1458733927"/>
    <n v="1456145527"/>
    <b v="0"/>
    <n v="1"/>
    <b v="0"/>
    <s v="food/food trucks"/>
    <n v="0.01"/>
    <n v="5"/>
    <x v="7"/>
    <x v="19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s v="failed"/>
    <x v="2"/>
    <s v="AUD"/>
    <n v="1453817297"/>
    <n v="1453212497"/>
    <b v="0"/>
    <n v="0"/>
    <b v="0"/>
    <s v="food/food trucks"/>
    <n v="0"/>
    <e v="#DIV/0!"/>
    <x v="7"/>
    <x v="19"/>
    <x v="2590"/>
    <d v="2016-01-26T14:08:17"/>
    <x v="5"/>
  </r>
  <r>
    <n v="2591"/>
    <s v="patent pending"/>
    <s v="Hi everyone I am a 26 year old single mom trying to start her own food business! I need to first afford the patent to reveal more!"/>
    <n v="1500"/>
    <x v="375"/>
    <s v="failed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  <x v="13"/>
  </r>
  <r>
    <n v="2592"/>
    <s v="El Carte 303"/>
    <s v="El Carte is revolutionizing the food truck industry. Meet the new food trike. #oneandonly  we going to spread the awesomeness all over!"/>
    <n v="30000"/>
    <x v="155"/>
    <s v="failed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x v="117"/>
    <s v="failed"/>
    <x v="0"/>
    <s v="USD"/>
    <n v="1429993026"/>
    <n v="1427401026"/>
    <b v="0"/>
    <n v="0"/>
    <b v="0"/>
    <s v="food/food trucks"/>
    <n v="0"/>
    <e v="#DIV/0!"/>
    <x v="7"/>
    <x v="19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x v="116"/>
    <s v="failed"/>
    <x v="0"/>
    <s v="USD"/>
    <n v="1407453228"/>
    <n v="1404861228"/>
    <b v="0"/>
    <n v="1"/>
    <b v="0"/>
    <s v="food/food trucks"/>
    <n v="1.25E-3"/>
    <n v="1"/>
    <x v="7"/>
    <x v="19"/>
    <x v="2594"/>
    <d v="2014-08-07T23:13:48"/>
    <x v="1"/>
  </r>
  <r>
    <n v="2595"/>
    <s v="Food Truck for Little Fox Bakery"/>
    <s v="Looking to put the best baked goods in Bowling Green on wheels"/>
    <n v="15000"/>
    <x v="1767"/>
    <s v="failed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x v="1768"/>
    <s v="failed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s v="failed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x v="1769"/>
    <s v="failed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  <x v="1"/>
  </r>
  <r>
    <n v="2599"/>
    <s v="Empty Ramekins Catering Group"/>
    <s v="The Empty Ramekins Catering Group is looking for your help to start up in Miami Florida!!!!"/>
    <n v="9041"/>
    <x v="456"/>
    <s v="failed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  <x v="7"/>
  </r>
  <r>
    <n v="2600"/>
    <s v="Help Buttz Return From the Ashes"/>
    <s v="On Sunday November 8, 2015 our food truck burned to the ground. Please help us get rebuilt."/>
    <n v="50000"/>
    <x v="1505"/>
    <s v="failed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  <x v="13"/>
  </r>
  <r>
    <n v="2601"/>
    <s v="Launch a TARDIS into SPACE!"/>
    <s v="I'll be launching a small model TARDIS into (near) SPACE and filming the ascension and descension as a mini-documentary for YouTube."/>
    <n v="500"/>
    <x v="1770"/>
    <s v="successful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  <x v="19"/>
  </r>
  <r>
    <n v="2602"/>
    <s v="Historic Robotic Spacecraft Poster Series"/>
    <s v="Three screen-printed posters celebrating the most popular and most notable interplanetary robotic space missions."/>
    <n v="12000"/>
    <x v="1771"/>
    <s v="successful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  <x v="52"/>
  </r>
  <r>
    <n v="2603"/>
    <s v="Manned Mock Mars Mission"/>
    <s v="I will be building a mock space station and simulate living on Mars for two weeks."/>
    <n v="1750"/>
    <x v="702"/>
    <s v="successful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  <x v="35"/>
  </r>
  <r>
    <n v="2604"/>
    <s v="Hermes Spacecraft"/>
    <s v="We're building a full size rocket motor for our Hermes Spacecraft.  Help us Kickstart the next generation of space travel!"/>
    <n v="20000"/>
    <x v="1772"/>
    <s v="successful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x v="1773"/>
    <s v="successful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x v="1774"/>
    <s v="successful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x v="1775"/>
    <s v="successful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  <x v="62"/>
  </r>
  <r>
    <n v="2608"/>
    <s v="Giant Leaps in Space Poster Series"/>
    <s v="Giant Leaps featuring the historic missions of human spaceflight is the third in our series of space exploration prints"/>
    <n v="8000"/>
    <x v="1776"/>
    <s v="successful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  <x v="18"/>
  </r>
  <r>
    <n v="2609"/>
    <s v="ArduSat - Your Arduino Experiment in Space"/>
    <s v="We love Arduino and we love space exploration. So we decided to combine them and let people run their own space experiments!"/>
    <n v="35000"/>
    <x v="1777"/>
    <s v="successful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  <x v="1"/>
  </r>
  <r>
    <n v="2610"/>
    <s v="Restore the Pluto Discovery Telescope"/>
    <s v="Preserve the telescope that Clyde Tombaugh used to discover Pluto for generations to come!"/>
    <n v="22765"/>
    <x v="1778"/>
    <s v="successful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s v="successful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  <x v="39"/>
  </r>
  <r>
    <n v="2612"/>
    <s v="Starscraper: The Next Generation of Suborbital Rockets"/>
    <s v="What if we built a rocket that is better than a NASA or commercially available rocket? What if we did it with students?"/>
    <n v="10000"/>
    <x v="1780"/>
    <s v="successful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  <x v="12"/>
  </r>
  <r>
    <n v="2613"/>
    <s v="Earth 360"/>
    <s v="Re-inventing the way we look at our planet by sending 5 cameras to near space to create the first 360 panoramic view of the earth."/>
    <n v="7500"/>
    <x v="1781"/>
    <s v="successful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s v="successful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2"/>
  </r>
  <r>
    <n v="2615"/>
    <s v="Action Man (GI Joe) Mission Mercury 10"/>
    <s v="Mission to launch a vintage Action Man and Space Capsule into space and film from his birthplace in UK to mark his 50th Anniversary."/>
    <n v="2001"/>
    <x v="1783"/>
    <s v="successful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  <x v="59"/>
  </r>
  <r>
    <n v="2616"/>
    <s v="James Webb Deployable Model"/>
    <s v="Production of variously-sized deployable models of NASA's James Webb Space Telescope to promote hands-on learning."/>
    <n v="25000"/>
    <x v="1784"/>
    <s v="successful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x v="1785"/>
    <s v="successful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  <x v="1"/>
  </r>
  <r>
    <n v="2618"/>
    <s v="SPACE ART FEATURING ASTRONAUTS #WeBelieveInAstronauts"/>
    <s v="LTD ED COLLECTIBLE SPACE ART FEAT. ASTRONAUTS"/>
    <n v="15000"/>
    <x v="1786"/>
    <s v="successful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  <x v="22"/>
  </r>
  <r>
    <n v="2619"/>
    <s v="Mars on Earth: An Art Residency"/>
    <s v="Help a fine art photographer continue her project about space exploration, Mars, and the scientists who are going to make it possible!"/>
    <n v="1000"/>
    <x v="1787"/>
    <s v="successful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s v="successful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  <x v="8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s v="successful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s v="successful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  <x v="7"/>
  </r>
  <r>
    <n v="2623"/>
    <s v="Antimatter Fuel Production"/>
    <s v="We have designed an antimatter thruster capable of reaching the nearest star.  A plan for antimatter fuel production is now needed."/>
    <n v="2000"/>
    <x v="1791"/>
    <s v="successful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s v="successful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  <x v="24"/>
  </r>
  <r>
    <n v="2625"/>
    <s v="Caelum - Photos from stratosphere"/>
    <s v="We are two upper sixth-form students specialized in physics who wanna take some majestic pictures from stratosphere - about 35km high"/>
    <n v="150"/>
    <x v="1793"/>
    <s v="successful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x v="1794"/>
    <s v="successful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s v="successful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  <x v="12"/>
  </r>
  <r>
    <n v="2628"/>
    <s v="Pie In Space!"/>
    <s v="A high school freshman is sending pie into space and you can be a part of it.  GO SCIENCE!!!"/>
    <n v="839"/>
    <x v="1796"/>
    <s v="successful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  <x v="21"/>
  </r>
  <r>
    <n v="2629"/>
    <s v="Project Dragonfly - Sail to the Stars"/>
    <s v="The first international contest to let students shape the future of interstellar travel."/>
    <n v="5000"/>
    <x v="1797"/>
    <s v="successful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x v="1798"/>
    <s v="successful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  <x v="38"/>
  </r>
  <r>
    <n v="2631"/>
    <s v="Starship Congress 2015: Interstellar Hackathon"/>
    <s v="Starship Congress 2015 is a deep-space &amp; interstellar science summit staged by Icarus Interstellar."/>
    <n v="20000"/>
    <x v="1799"/>
    <s v="successful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  <x v="38"/>
  </r>
  <r>
    <n v="2632"/>
    <s v="University Rocket Science"/>
    <s v="Students from 3 universities are designing a dual stage rocket to test experimental rocket technology."/>
    <n v="1070"/>
    <x v="1800"/>
    <s v="successful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  <x v="26"/>
  </r>
  <r>
    <n v="2633"/>
    <s v="ISS-Above"/>
    <s v="A device that lights up whenever the International Space Station is nearby (that happens more often than you might expect)"/>
    <n v="5000"/>
    <x v="1801"/>
    <s v="successful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  <x v="12"/>
  </r>
  <r>
    <n v="2634"/>
    <s v="Project Stardust Part 2"/>
    <s v="After a unsuccessful recovery last time we are trying again to successfully launch and recover a weather balloon from space."/>
    <n v="930"/>
    <x v="1802"/>
    <s v="successful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s v="successful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s v="successful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  <x v="34"/>
  </r>
  <r>
    <n v="2637"/>
    <s v="SPEED OF LIGHT: Biggest Mystery of the Universe"/>
    <s v="Help us collect the data to solve the mystery of the century: Is light slowing down?"/>
    <n v="500"/>
    <x v="1805"/>
    <s v="successful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  <x v="14"/>
  </r>
  <r>
    <n v="2638"/>
    <s v="Pie In Space! (Round 2)"/>
    <s v="The second round of funding for the most amazing project ever where a high school freshman is sending pie into SPACE!!!"/>
    <n v="347"/>
    <x v="1806"/>
    <s v="successful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x v="1807"/>
    <s v="successful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x v="1808"/>
    <s v="successful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  <x v="13"/>
  </r>
  <r>
    <n v="2641"/>
    <s v="Build Flying Saucer Artificial Intelligent from sea shell"/>
    <s v="Building a Flying saucer that has Artificial Intelligent made from sea shell."/>
    <n v="1500"/>
    <x v="493"/>
    <s v="failed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s v="failed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  <x v="1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s v="canceled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  <x v="49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s v="canceled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s v="canceled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  <x v="12"/>
  </r>
  <r>
    <n v="2646"/>
    <s v="SpaceVR: Your Ticket to Space (Canceled)"/>
    <s v="We're a small group with a big mission: making it possible for everyone to explore space using the power of virtual reality."/>
    <n v="500000"/>
    <x v="1810"/>
    <s v="canceled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s v="canceled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s v="canceled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  <x v="1"/>
  </r>
  <r>
    <n v="2649"/>
    <s v="The Mission - Please Check Back Soon (Canceled)"/>
    <s v="They have launched a Kickstarter."/>
    <n v="125000"/>
    <x v="1811"/>
    <s v="canceled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  <x v="13"/>
  </r>
  <r>
    <n v="2650"/>
    <s v="The Observer Project 2016 (Canceled)"/>
    <s v="A fully stabilized, mobile, research grade telescope/media platform, used to bring outreach astronomy to those who don't have access."/>
    <n v="60000"/>
    <x v="1812"/>
    <s v="canceled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s v="canceled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s v="canceled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x v="1814"/>
    <s v="canceled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s v="canceled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  <x v="13"/>
  </r>
  <r>
    <n v="2655"/>
    <s v="Balloons (Canceled)"/>
    <s v="Thank you for your support!"/>
    <n v="15000"/>
    <x v="1815"/>
    <s v="canceled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  <x v="38"/>
  </r>
  <r>
    <n v="2656"/>
    <s v="MoonWatcher: A 24/7 Live Video of the Moon for Everyone (Canceled)"/>
    <s v="MoonWatcher will be bringing the Moon closer to all of us."/>
    <n v="150000"/>
    <x v="1816"/>
    <s v="canceled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  <x v="4"/>
  </r>
  <r>
    <n v="2657"/>
    <s v="Propel Citizen Science to the Moon (Canceled)"/>
    <s v="Miles, a team of citizen scientists is reaching for the moon. We've bootstrapped our way to the top and now we need your help."/>
    <n v="30000"/>
    <x v="1817"/>
    <s v="canceled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  <x v="39"/>
  </r>
  <r>
    <n v="2658"/>
    <s v="STEM MARS Lander experience: https://youtu.be/n6avxUAKee0"/>
    <s v="Funding will allow free participation for 20 schools, grades 4-12, (thousands of students) anywhere in the nation."/>
    <n v="98000"/>
    <x v="1818"/>
    <s v="canceled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  <x v="1"/>
  </r>
  <r>
    <n v="2659"/>
    <s v="test (Canceled)"/>
    <s v="test"/>
    <n v="49000"/>
    <x v="1819"/>
    <s v="canceled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s v="canceled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  <x v="22"/>
  </r>
  <r>
    <n v="2661"/>
    <s v="Summer Camp - A creative space for makers and artists alike."/>
    <s v="Summer Camp is an old gas station that will have workshops, custom art framing, and carry vintage &amp; home goods."/>
    <n v="5000"/>
    <x v="1821"/>
    <s v="successful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x v="1822"/>
    <s v="successful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x v="1823"/>
    <s v="successful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x v="1824"/>
    <s v="successful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x v="1825"/>
    <s v="successful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s v="successful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  <x v="59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s v="successful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  <x v="1"/>
  </r>
  <r>
    <n v="2668"/>
    <s v="UOttawa Makermobile"/>
    <s v="Creativity on the go! |_x000a_CrÃ©ativitÃ© en mouvement !"/>
    <n v="1000"/>
    <x v="1240"/>
    <s v="successful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  <x v="42"/>
  </r>
  <r>
    <n v="2669"/>
    <s v="Oceana High School MAKER club requesting a 3D Printer"/>
    <s v="The brand new Makers Club wants something to draw the students into science and engineering and also be very inclusive."/>
    <n v="800"/>
    <x v="1099"/>
    <s v="successful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  <x v="13"/>
  </r>
  <r>
    <n v="2670"/>
    <s v="G-Pod ... the future of sustainable housing"/>
    <s v="A revolution in the rapidly growing container housing space. Transportable, expandable, green and versatile. A global game-changer."/>
    <n v="38888"/>
    <x v="1828"/>
    <s v="failed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s v="failed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  <x v="12"/>
  </r>
  <r>
    <n v="2672"/>
    <s v="Open Tools for Science and Science Education"/>
    <s v="Manylabs aims to help support 20 new residents working on open, low-cost, accessible tools for science and science education."/>
    <n v="10000"/>
    <x v="1830"/>
    <s v="failed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  <x v="25"/>
  </r>
  <r>
    <n v="2673"/>
    <s v="Help us open a Makerspace for Kids"/>
    <s v="We're opening up a Pixel Academy in Manhattan and we need your help to fill it with technology and tools for New York City's kids!"/>
    <n v="40000"/>
    <x v="1831"/>
    <s v="failed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s v="failed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s v="failed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  <x v="12"/>
  </r>
  <r>
    <n v="2676"/>
    <s v="Toronto VR Co-Op"/>
    <s v="Our aim is to provide high-end equipment and space for Toronto coders, filmmakers, and artists to develop cutting-edge VR content."/>
    <n v="2100"/>
    <x v="1834"/>
    <s v="failed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x v="1835"/>
    <s v="failed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x v="1742"/>
    <s v="failed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x v="849"/>
    <s v="failed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  <x v="1"/>
  </r>
  <r>
    <n v="2680"/>
    <s v="iHeart Pillow"/>
    <s v="iHeartPillow, Connecting loved ones"/>
    <n v="32000"/>
    <x v="1836"/>
    <s v="failed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  <x v="1"/>
  </r>
  <r>
    <n v="2681"/>
    <s v="Jolly's Hot Dogs An All-Beef Coney Dog"/>
    <s v="Jolly's Hot Dogs: A beef hot dog topped with deliciously seasoned ground beef, mustard and minced onions."/>
    <n v="8000"/>
    <x v="434"/>
    <s v="failed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  <x v="26"/>
  </r>
  <r>
    <n v="2682"/>
    <s v="Toastie's Gourmet Toast"/>
    <s v="Gourmet Toast is the culinary combination, neigh, perfection of America's most under-utilized snack: Toast."/>
    <n v="6000"/>
    <x v="1837"/>
    <s v="failed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  <x v="16"/>
  </r>
  <r>
    <n v="2683"/>
    <s v="Just Cereal - Mobile Cereal Bar"/>
    <s v="Cereal isn't only for breakfast! Help me bring cereal to the 92% of Americans who eat cereal everyday. Out of the home and to you!"/>
    <n v="15000"/>
    <x v="1275"/>
    <s v="failed"/>
    <x v="0"/>
    <s v="USD"/>
    <n v="1425233240"/>
    <n v="1422641240"/>
    <b v="0"/>
    <n v="3"/>
    <b v="0"/>
    <s v="food/food trucks"/>
    <n v="0.24"/>
    <n v="12"/>
    <x v="7"/>
    <x v="19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x v="25"/>
    <s v="failed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  <x v="4"/>
  </r>
  <r>
    <n v="2685"/>
    <s v="Nana's Home Cooking on Wheels"/>
    <s v="Home cooked meals made by Nana. Indiana's famous tenderloin sandwiches, Nana's homemade cole slaw and so much more."/>
    <n v="50000"/>
    <x v="115"/>
    <s v="failed"/>
    <x v="0"/>
    <s v="USD"/>
    <n v="1430149330"/>
    <n v="1424968930"/>
    <b v="0"/>
    <n v="1"/>
    <b v="0"/>
    <s v="food/food trucks"/>
    <n v="0.02"/>
    <n v="10"/>
    <x v="7"/>
    <x v="19"/>
    <x v="2685"/>
    <d v="2015-04-27T15:42:10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s v="failed"/>
    <x v="0"/>
    <s v="USD"/>
    <n v="1412119423"/>
    <n v="1410391423"/>
    <b v="0"/>
    <n v="0"/>
    <b v="0"/>
    <s v="food/food trucks"/>
    <n v="0"/>
    <e v="#DIV/0!"/>
    <x v="7"/>
    <x v="19"/>
    <x v="2686"/>
    <d v="2014-09-30T23:23:43"/>
    <x v="21"/>
  </r>
  <r>
    <n v="2687"/>
    <s v="Munch Wagon"/>
    <s v="Your American Pizzas, Wings, Stuffed Gouda Burger, Sweet &amp; Russet Potato Fries served on a food Truck!!"/>
    <n v="15000"/>
    <x v="117"/>
    <s v="failed"/>
    <x v="0"/>
    <s v="USD"/>
    <n v="1435591318"/>
    <n v="1432999318"/>
    <b v="0"/>
    <n v="0"/>
    <b v="0"/>
    <s v="food/food trucks"/>
    <n v="0"/>
    <e v="#DIV/0!"/>
    <x v="7"/>
    <x v="19"/>
    <x v="2687"/>
    <d v="2015-06-29T15:21:58"/>
    <x v="1"/>
  </r>
  <r>
    <n v="2688"/>
    <s v="Mac N Cheez Food Truck"/>
    <s v="The amazing gourmet Mac N Cheez Food Truck Campaigne!"/>
    <n v="50000"/>
    <x v="1838"/>
    <s v="failed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s v="failed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x v="1839"/>
    <s v="failed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  <x v="7"/>
  </r>
  <r>
    <n v="2691"/>
    <s v="Cook"/>
    <s v="A Great New local Food Truck serving up ethnic fusion inspired eats in Ottawa."/>
    <n v="65000"/>
    <x v="428"/>
    <s v="failed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  <x v="7"/>
  </r>
  <r>
    <n v="2692"/>
    <s v="&quot;Sami j's Food Truck&quot;"/>
    <s v="Our food truck will bring you -_x000a_                       Fast, Fresh, Food -_x000a_                            Throughout the Omaha area"/>
    <n v="3500"/>
    <x v="379"/>
    <s v="failed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  <x v="1"/>
  </r>
  <r>
    <n v="2693"/>
    <s v="Chili dog"/>
    <s v="I want to start a food truck that specializes in chili cheese dogs, using new kinds of meats, cheeses and toppings you wouldn't imagine"/>
    <n v="5000"/>
    <x v="130"/>
    <s v="failed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s v="failed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  <x v="1"/>
  </r>
  <r>
    <n v="2695"/>
    <s v="Fat daddy mac food truck"/>
    <s v="I am creating food magic on the go! Amazing food isn't just for sitdown restaraunts anymore!"/>
    <n v="15000"/>
    <x v="1840"/>
    <s v="failed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  <x v="13"/>
  </r>
  <r>
    <n v="2696"/>
    <s v="The Military Moms Food Truck"/>
    <s v="The dream to own a food truck, rolling wherever the army sends me, hiring other military spouses and veterans alike! Giving back!"/>
    <n v="60000"/>
    <x v="1841"/>
    <s v="failed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  <x v="39"/>
  </r>
  <r>
    <n v="2697"/>
    <s v="Dough Heads Food Truck: waffles stuffed with sweet + savory"/>
    <s v="Stuffed waffles made from Dough. Sweet, savory, salty and then stuffed with meats, fruits, and sauces!"/>
    <n v="23000"/>
    <x v="1842"/>
    <s v="failed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  <x v="12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s v="failed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  <x v="1"/>
  </r>
  <r>
    <n v="2699"/>
    <s v="my bakery truck"/>
    <s v="Hi, I want make my first bakery. Food truck was great, but I not have a car licence. So, help me to be my dream!"/>
    <n v="2"/>
    <x v="117"/>
    <s v="failed"/>
    <x v="5"/>
    <s v="CAD"/>
    <n v="1407533463"/>
    <n v="1404941463"/>
    <b v="0"/>
    <n v="0"/>
    <b v="0"/>
    <s v="food/food trucks"/>
    <n v="0"/>
    <e v="#DIV/0!"/>
    <x v="7"/>
    <x v="19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x v="119"/>
    <s v="failed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s v="live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  <x v="12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s v="live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x v="1845"/>
    <s v="live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  <x v="13"/>
  </r>
  <r>
    <n v="2704"/>
    <s v="Little Red Brick House"/>
    <s v="We plan to rescue, relocate, and repurpose, a historic Little Red Brick House, to be incorporated into a riverfront amphitheater."/>
    <n v="19000"/>
    <x v="1288"/>
    <s v="live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  <x v="42"/>
  </r>
  <r>
    <n v="2705"/>
    <s v="Fischer Theatre Marquee"/>
    <s v="Help light the lights at the historic Fischer Theatre in Danville, IL."/>
    <n v="16500"/>
    <x v="1846"/>
    <s v="live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  <x v="7"/>
  </r>
  <r>
    <n v="2706"/>
    <s v="Nordo's Culinarium: Where Food Meets Art"/>
    <s v="A place where innovation, food, creativity and performance live year round in a historic building in Pioneer Square."/>
    <n v="35000"/>
    <x v="1847"/>
    <s v="successful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  <x v="32"/>
  </r>
  <r>
    <n v="2707"/>
    <s v="The Pocket Theater - No one should have to pay to perform!"/>
    <s v="A new performance space in Seattle. A place for artists, comedians, and audiences to meet and collaborate!"/>
    <n v="8000"/>
    <x v="1848"/>
    <s v="successful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  <x v="1"/>
  </r>
  <r>
    <n v="2708"/>
    <s v="Angel Comedy Club"/>
    <s v="Angel Comedy Club: A permanent home for Londonâ€™s loveliest comedy night - a community comedy club"/>
    <n v="20000"/>
    <x v="1849"/>
    <s v="successful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  <x v="13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s v="successful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  <x v="49"/>
  </r>
  <r>
    <n v="2710"/>
    <s v="House of Yes"/>
    <s v="Building Brooklyn's own creative venue for circus, theater and events of all types."/>
    <n v="60000"/>
    <x v="1851"/>
    <s v="successful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x v="1852"/>
    <s v="successful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  <x v="12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s v="successful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s v="successful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  <x v="4"/>
  </r>
  <r>
    <n v="2714"/>
    <s v="The Crane Theater"/>
    <s v="The Crane will be the new home for independent theater in Northeast Minneapolis"/>
    <n v="25000"/>
    <x v="1855"/>
    <s v="successful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  <x v="3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s v="successful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s v="successful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x v="1858"/>
    <s v="successful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  <x v="11"/>
  </r>
  <r>
    <n v="2718"/>
    <s v="Bard Beyond the Big Top"/>
    <s v="The Bard has burst beyond the big top and we're reaching out to our Beloved Benefactors to help build our festival's future."/>
    <n v="18000"/>
    <x v="1859"/>
    <s v="successful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  <x v="3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s v="successful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  <x v="13"/>
  </r>
  <r>
    <n v="2720"/>
    <s v="The Comedy Project"/>
    <s v="An improv, sketch and experimental comedy and cocktail venue in downtown Grand Rapids, Michigan"/>
    <n v="25000"/>
    <x v="1861"/>
    <s v="successful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  <x v="1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s v="successful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s v="successful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s v="successful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  <x v="22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s v="successful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1866"/>
    <s v="successful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  <x v="40"/>
  </r>
  <r>
    <n v="2726"/>
    <s v="Krimston TWO - Dual SIM case for iPhone"/>
    <s v="Krimston TWO: iPhone Dual SIM Case"/>
    <n v="100000"/>
    <x v="1867"/>
    <s v="successful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x v="1868"/>
    <s v="successful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  <x v="26"/>
  </r>
  <r>
    <n v="2728"/>
    <s v="Multi-Function SSD Shield for the Raspberry Pi 2"/>
    <s v="SSD, WiFi, RTC w/Battery and high power USB all in one shield."/>
    <n v="15000"/>
    <x v="1869"/>
    <s v="successful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  <x v="6"/>
  </r>
  <r>
    <n v="2729"/>
    <s v="McChi Luggage: It's a Luggage, USB Charger and a Table Top"/>
    <s v="A luggage that is more than a luggage! It is what you want it to be."/>
    <n v="7500"/>
    <x v="1870"/>
    <s v="successful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  <x v="1"/>
  </r>
  <r>
    <n v="2730"/>
    <s v="Yaba - Portable Speaker &amp; Guitar Amp"/>
    <s v="The world's most powerful portable speaker and guitar amplifier. Turns any surface into a speaker."/>
    <n v="27000"/>
    <x v="1871"/>
    <s v="successful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s v="successful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  <x v="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s v="successful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s v="successful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s v="successful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s v="successful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  <x v="1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s v="successful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s v="successful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  <x v="42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s v="successful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s v="successful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  <x v="7"/>
  </r>
  <r>
    <n v="2740"/>
    <s v="Vertical Garden Prototype"/>
    <s v="I am interested in testing the plant yields of this vertical garden as well as some other applications"/>
    <n v="300"/>
    <x v="622"/>
    <s v="successful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  <x v="1"/>
  </r>
  <r>
    <n v="2741"/>
    <s v="Mrs. Brown and Her Lost Puppy."/>
    <s v="Help me publish my 1st children's book as an aspiring author!"/>
    <n v="8000"/>
    <x v="428"/>
    <s v="failed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  <x v="24"/>
  </r>
  <r>
    <n v="2742"/>
    <s v="What a Zoo!"/>
    <s v="The pachyderms at the Denver Zoo are moving. Follow along on the convoluted journey to their new home."/>
    <n v="2500"/>
    <x v="1881"/>
    <s v="failed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  <x v="35"/>
  </r>
  <r>
    <n v="2743"/>
    <s v="St. Nick Jr"/>
    <s v="One Christmas every child was naughty, and Santa's son _x000a_St. Nick Jr sacrifices all his gifts over his whole life, for the children"/>
    <n v="5999"/>
    <x v="117"/>
    <s v="failed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s v="failed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x v="1883"/>
    <s v="failed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  <x v="13"/>
  </r>
  <r>
    <n v="2746"/>
    <s v="How many marbles do YOU have?"/>
    <s v="An easy fun way for children to understand the physical limitations of someone with CFIDS and Fibromyalgia using marbles and a jar."/>
    <n v="3000"/>
    <x v="1688"/>
    <s v="failed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s v="failed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x v="500"/>
    <s v="failed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  <x v="1"/>
  </r>
  <r>
    <n v="2749"/>
    <s v="A Tree is a Tree, no matter what you see.  CHILDREN'S BOOK"/>
    <s v="Self-publishing my children's book."/>
    <n v="10000"/>
    <x v="178"/>
    <s v="failed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  <x v="1"/>
  </r>
  <r>
    <n v="2750"/>
    <s v="My Child, My Blessing"/>
    <s v="This is a journal where parents daily write something positive about their child.  Places for pictures, too."/>
    <n v="1999"/>
    <x v="117"/>
    <s v="failed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  <x v="5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s v="failed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  <x v="13"/>
  </r>
  <r>
    <n v="2752"/>
    <s v="An Ordinary Toad's Extraordinary Night!"/>
    <s v="Andrew wonders if his life would be more exciting if he'd been hatched a frog. Shiny and green just seems more exciting to him. Until.."/>
    <n v="4800"/>
    <x v="1100"/>
    <s v="failed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x v="163"/>
    <s v="failed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x v="117"/>
    <s v="failed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x v="92"/>
    <s v="failed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x v="1884"/>
    <s v="failed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  <x v="1"/>
  </r>
  <r>
    <n v="2757"/>
    <s v="C is for Crooked"/>
    <s v="A children's letter book that Lampoons Hillary Clinton"/>
    <n v="1500"/>
    <x v="115"/>
    <s v="failed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  <x v="1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s v="failed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s v="failed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  <x v="4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s v="failed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  <x v="1"/>
  </r>
  <r>
    <n v="2761"/>
    <s v="Learn U.S. Geography: Dreaming my way across The U.S."/>
    <s v="Help me give away 500 copies of my picture book so more kids will know US geography!"/>
    <n v="5000"/>
    <x v="1275"/>
    <s v="failed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x v="379"/>
    <s v="failed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  <x v="13"/>
  </r>
  <r>
    <n v="2763"/>
    <s v="My Christmas Star"/>
    <s v="How Santa finds childrens homes without getting lost by following certain stars."/>
    <n v="39400"/>
    <x v="456"/>
    <s v="failed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  <x v="7"/>
  </r>
  <r>
    <n v="2764"/>
    <s v="A Growing Adventure"/>
    <s v="My Budding Bears are four teddy bears living in an enchanted garden sharing friendship, tea parties and delightful adventures."/>
    <n v="4000"/>
    <x v="372"/>
    <s v="failed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  <x v="1"/>
  </r>
  <r>
    <n v="2765"/>
    <s v="A Story Book For Kids: Technology and Everyday Life"/>
    <s v="I am writing an illustrated book for children ages 3 to 7 that meshes technology in everyday life stories."/>
    <n v="4000"/>
    <x v="117"/>
    <s v="failed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  <x v="14"/>
  </r>
  <r>
    <n v="2766"/>
    <s v="Jambie"/>
    <s v="Jambie is a children's book geared towards kids ages 4-9 years of age. This book teaches young children about making wise decisions."/>
    <n v="5000"/>
    <x v="173"/>
    <s v="failed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1"/>
  </r>
  <r>
    <n v="2767"/>
    <s v="the Giant Turnip"/>
    <s v="An animated bedtime story with Dedka, Babka and the rest of the family working together on a BIG problem"/>
    <n v="4000"/>
    <x v="1172"/>
    <s v="failed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  <x v="13"/>
  </r>
  <r>
    <n v="2768"/>
    <s v="It's Okay To Wait"/>
    <s v="â€œItâ€™s Okay to Waitâ€ is the story of a father who sits down with his adolescent daughter to have â€œthe talkâ€ about sex."/>
    <n v="7000"/>
    <x v="1885"/>
    <s v="failed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  <x v="1"/>
  </r>
  <r>
    <n v="2769"/>
    <s v="Raph the Ninja Giraffe"/>
    <s v="Raph the Ninja Giraffe is a project that is my 5 year old sons idea, &amp; I am working with him to bring his idea to life."/>
    <n v="800"/>
    <x v="369"/>
    <s v="failed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  <x v="40"/>
  </r>
  <r>
    <n v="2770"/>
    <s v="The Story Of Circle And Square"/>
    <s v="A story about two friends who part ways because they are different, then reunite after learning they both are made of atoms."/>
    <n v="20000"/>
    <x v="1886"/>
    <s v="failed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s v="failed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  <x v="40"/>
  </r>
  <r>
    <n v="2772"/>
    <s v="Why Won't This Kid Go To Sleep?!? Goodnight, Kaiden!"/>
    <s v="See the little boy in the photo? Doesn't he look angelic? Wouldn't you like to read his story? Take a look at this......."/>
    <n v="8000"/>
    <x v="117"/>
    <s v="failed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  <x v="19"/>
  </r>
  <r>
    <n v="2773"/>
    <s v="The Boat That Couldn't Float"/>
    <s v="Parents know the pain of rereading bad bedtime stories. I want to write stories that all ages will enjoy"/>
    <n v="530"/>
    <x v="116"/>
    <s v="failed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s v="failed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x v="403"/>
    <s v="failed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s v="failed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  <x v="1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s v="failed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s v="failed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x v="500"/>
    <s v="failed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  <x v="12"/>
  </r>
  <r>
    <n v="2780"/>
    <s v="Travel with baby"/>
    <s v="Turn the World with my kids, and then write a book with the advice for traveling with baby"/>
    <n v="100000"/>
    <x v="117"/>
    <s v="failed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x v="1887"/>
    <s v="successful"/>
    <x v="0"/>
    <s v="USD"/>
    <n v="1423724400"/>
    <n v="1421274954"/>
    <b v="0"/>
    <n v="28"/>
    <b v="1"/>
    <s v="theater/plays"/>
    <n v="105.28"/>
    <n v="47"/>
    <x v="1"/>
    <x v="6"/>
    <x v="2781"/>
    <d v="2015-02-12T07:00:00"/>
    <x v="32"/>
  </r>
  <r>
    <n v="2782"/>
    <s v="Better Than Ever Productions presents Geezer Game"/>
    <s v="The premiere theatre troupe in SE Michigan offering acting opportunities for the 50+ actor."/>
    <n v="1000"/>
    <x v="647"/>
    <s v="successful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s v="successful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  <x v="35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s v="successful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  <x v="24"/>
  </r>
  <r>
    <n v="2785"/>
    <s v="Henry VI: The War of the Roses"/>
    <s v="Bare Theatre and Raleigh Little Theatre present Shakespeare's epic, set in a post-apocalyptic dystopia."/>
    <n v="5000"/>
    <x v="1888"/>
    <s v="successful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  <x v="1"/>
  </r>
  <r>
    <n v="2786"/>
    <s v="Fierce"/>
    <s v="A heart-melting farce about sex, art and the lovelorn lay-abouts of London-town."/>
    <n v="2500"/>
    <x v="1889"/>
    <s v="successful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  <x v="3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s v="successful"/>
    <x v="0"/>
    <s v="USD"/>
    <n v="1405658752"/>
    <n v="1403066752"/>
    <b v="0"/>
    <n v="38"/>
    <b v="1"/>
    <s v="theater/plays"/>
    <n v="119.7"/>
    <n v="31.5"/>
    <x v="1"/>
    <x v="6"/>
    <x v="2787"/>
    <d v="2014-07-18T04:45:52"/>
    <x v="1"/>
  </r>
  <r>
    <n v="2788"/>
    <s v="ACT Underground Theatre, TLDC"/>
    <s v="MOVING FORWARD! WE HAVE REACHED GOAL BUT HAVE MORE TIME!! PLEASE CONSIDER PLEDGING."/>
    <n v="2000"/>
    <x v="420"/>
    <s v="successful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  <x v="1"/>
  </r>
  <r>
    <n v="2789"/>
    <s v="The Adventurers Club"/>
    <s v="BNT's Biggest Adventure So Far: Our 2015 full length production!"/>
    <n v="3000"/>
    <x v="1891"/>
    <s v="successful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  <x v="2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s v="successful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s v="successful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  <x v="12"/>
  </r>
  <r>
    <n v="2792"/>
    <s v="That Still Small Voice Stage Play"/>
    <s v="Homeless and hopeless, this prequel tells the story of a Colorado youth who leans on her friends when family leaves her behind."/>
    <n v="2000"/>
    <x v="778"/>
    <s v="successful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s v="successful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s v="successful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3"/>
  </r>
  <r>
    <n v="2795"/>
    <s v="Good Men Wanted at ANT Fest"/>
    <s v="A new play about five bad bitches who fought in the Civil War disguised as men, premiering at Ars Nova's ANT Fest."/>
    <n v="700"/>
    <x v="655"/>
    <s v="successful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x v="1894"/>
    <s v="successful"/>
    <x v="1"/>
    <s v="GBP"/>
    <n v="1404564028"/>
    <n v="1401972028"/>
    <b v="0"/>
    <n v="21"/>
    <b v="1"/>
    <s v="theater/plays"/>
    <n v="115.5"/>
    <n v="44"/>
    <x v="1"/>
    <x v="6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s v="successful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s v="successful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  <x v="19"/>
  </r>
  <r>
    <n v="2799"/>
    <s v="Yuri in Edinburgh"/>
    <s v="August012 make their debut at Edinburgh Fringe with their play about the absurdity of wanting to bring children into a deranged world"/>
    <n v="5000"/>
    <x v="1897"/>
    <s v="successful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x v="414"/>
    <s v="successful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  <x v="13"/>
  </r>
  <r>
    <n v="2801"/>
    <s v="A Dream Play"/>
    <s v="Arise Theatre Company's production of August Strindberg's expressionist masterpiece 'A Dream Play'."/>
    <n v="500"/>
    <x v="1898"/>
    <s v="successful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  <x v="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s v="successful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s v="successful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  <x v="42"/>
  </r>
  <r>
    <n v="2804"/>
    <s v="The Piano Man"/>
    <s v="The real-life story of the mysterious 'Piano Man' who washed ashore with no memory; with no speech; but with an amazing ability..."/>
    <n v="1000"/>
    <x v="1900"/>
    <s v="successful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s v="successful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  <x v="26"/>
  </r>
  <r>
    <n v="2806"/>
    <s v="And Now: The World!"/>
    <s v="A one woman show about the challenges of being a feminist in a digital age. Touring 6 UK cities. Now with Stretch Goals!"/>
    <n v="3000"/>
    <x v="1902"/>
    <s v="successful"/>
    <x v="1"/>
    <s v="GBP"/>
    <n v="1438772400"/>
    <n v="1435645490"/>
    <b v="0"/>
    <n v="76"/>
    <b v="1"/>
    <s v="theater/plays"/>
    <n v="112.1"/>
    <n v="44.25"/>
    <x v="1"/>
    <x v="6"/>
    <x v="2806"/>
    <d v="2015-08-05T11:00:00"/>
    <x v="8"/>
  </r>
  <r>
    <n v="2807"/>
    <s v="The Commission Theatre Co."/>
    <s v="Bringing Shakespeare back to the Playwrights"/>
    <n v="5000"/>
    <x v="540"/>
    <s v="successful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s v="successful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x v="1904"/>
    <s v="successful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  <x v="63"/>
  </r>
  <r>
    <n v="2810"/>
    <s v="Bring Bigger, Badder BRIEF HISTORY Back To The Stage!"/>
    <s v="We're remounting the musical that brought down the Bush Administration: A Brief History of the Earth And Everything In It!"/>
    <n v="2500"/>
    <x v="1905"/>
    <s v="successful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  <x v="16"/>
  </r>
  <r>
    <n v="2811"/>
    <s v="Ray Gunn and Starburst"/>
    <s v="Ray Gunn and Starburst is an audio sci-fi/comedy sending up the tropes of classic and pulp science-fiction."/>
    <n v="10000"/>
    <x v="1906"/>
    <s v="successful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x v="1907"/>
    <s v="successful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  <x v="11"/>
  </r>
  <r>
    <n v="2813"/>
    <s v="Hi, Are You Single? by Ryan J. Haddad"/>
    <s v="Ryan has a higher sex drive than you. He also has cerebral palsy. Join him for his hilarious and poignant new solo show!"/>
    <n v="2800"/>
    <x v="1908"/>
    <s v="successful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  <x v="26"/>
  </r>
  <r>
    <n v="2814"/>
    <s v="Stitching by Anthony Neilson"/>
    <s v="Stitching is a play exploring how a couple cope with the loss of their child. It will run for a month at The Drayton Arms Theatre."/>
    <n v="1500"/>
    <x v="1909"/>
    <s v="successful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x v="898"/>
    <s v="successful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x v="1910"/>
    <s v="successful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  <x v="12"/>
  </r>
  <r>
    <n v="2817"/>
    <s v="After The End"/>
    <s v="Let Go Theatre Co's very first production is going ahead in June 2015. Help support a brand new theatre co as we begin our adventure"/>
    <n v="600"/>
    <x v="1911"/>
    <s v="successful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  <x v="4"/>
  </r>
  <r>
    <n v="2818"/>
    <s v="Joe West's THEATER OF DEATH"/>
    <s v="Joe West and his wonderful theater company THEATER OF DEATH present original plays both horrific and comical."/>
    <n v="10000"/>
    <x v="1912"/>
    <s v="successful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  <x v="21"/>
  </r>
  <r>
    <n v="2819"/>
    <s v="Make TES a success at The Edinburgh Fringe Fest"/>
    <s v="Years of work, my best show, and a top Edinburgh venue.  Help me expose my talents to the UK and tell an important story."/>
    <n v="5000"/>
    <x v="1913"/>
    <s v="successful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x v="1914"/>
    <s v="successful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s v="successful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x v="44"/>
    <s v="successful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s v="successful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  <x v="38"/>
  </r>
  <r>
    <n v="2824"/>
    <s v="The Rooftop"/>
    <s v="I wrote a One Act play called The Rooftop for a Female Playwright's festival. Every little bit helps!"/>
    <n v="650"/>
    <x v="1158"/>
    <s v="successful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x v="109"/>
    <s v="successful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x v="1915"/>
    <s v="successful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s v="successful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  <x v="12"/>
  </r>
  <r>
    <n v="2828"/>
    <s v="Peace In Our Time"/>
    <s v="The Battle of Britain has been lost; London is occupied, who can you trust? Help produce this classic piece of theatre. Drama for now."/>
    <n v="9500"/>
    <x v="1916"/>
    <s v="successful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  <x v="9"/>
  </r>
  <r>
    <n v="2829"/>
    <s v="MUMBURGER by Sarah Kosar"/>
    <s v="In a visceral new play about family, grief and red meat, Sarah Kosar (Royal Court) asks how far we'd go to connect with those we love."/>
    <n v="2500"/>
    <x v="1917"/>
    <s v="successful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  <x v="38"/>
  </r>
  <r>
    <n v="2830"/>
    <s v="Nakhtik and Avalon"/>
    <s v="Avalon is a new South African Township play and Nakhtik is a  danced political lecture."/>
    <n v="3000"/>
    <x v="142"/>
    <s v="successful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  <x v="57"/>
  </r>
  <r>
    <n v="2831"/>
    <s v="Tackett &amp; Pyke put on a Play"/>
    <s v="We each wrote a play and would like to produce them for you for nothing more than art's sake!"/>
    <n v="3000"/>
    <x v="1918"/>
    <s v="successful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x v="1919"/>
    <s v="successful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  <x v="32"/>
  </r>
  <r>
    <n v="2833"/>
    <s v="Star Man Rocket Man"/>
    <s v="A new play about exploring outer space"/>
    <n v="2700"/>
    <x v="1920"/>
    <s v="successful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  <x v="21"/>
  </r>
  <r>
    <n v="2834"/>
    <s v="Thank You For Smoking"/>
    <s v="Thank You For Smoking. A play about love, 5 trillion cigarettes and how the Flintstones earned the tobacco industry millions."/>
    <n v="800"/>
    <x v="1467"/>
    <s v="successful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  <x v="19"/>
  </r>
  <r>
    <n v="2835"/>
    <s v="Land of the Three Towers"/>
    <s v="A celebratory community theatre project about the Focus E15 Occupation of empty council homes on Carpenters Estate."/>
    <n v="1000"/>
    <x v="1921"/>
    <s v="successful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s v="successful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  <x v="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s v="successful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  <x v="52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s v="successful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  <x v="34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s v="successful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  <x v="34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s v="successful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  <x v="25"/>
  </r>
  <r>
    <n v="2841"/>
    <s v="The Dead Loss"/>
    <s v="1920's London; two brothers try to make a name for themselves in the underground crime world but encounter a ruthless Irish mob boss."/>
    <n v="1000"/>
    <x v="115"/>
    <s v="failed"/>
    <x v="1"/>
    <s v="GBP"/>
    <n v="1450032297"/>
    <n v="1444844697"/>
    <b v="0"/>
    <n v="1"/>
    <b v="0"/>
    <s v="theater/plays"/>
    <n v="1"/>
    <n v="10"/>
    <x v="1"/>
    <x v="6"/>
    <x v="2841"/>
    <d v="2015-12-13T18:44:57"/>
    <x v="22"/>
  </r>
  <r>
    <n v="2842"/>
    <s v="HIDDEN: The FCO Plays"/>
    <s v="A play performed at the FCO Global Summit on the Preventing Sexual Violence Initiative, hosted by William Hague and Angelina Jolie"/>
    <n v="1500"/>
    <x v="117"/>
    <s v="failed"/>
    <x v="1"/>
    <s v="GBP"/>
    <n v="1403348400"/>
    <n v="1401058295"/>
    <b v="0"/>
    <n v="0"/>
    <b v="0"/>
    <s v="theater/plays"/>
    <n v="0"/>
    <e v="#DIV/0!"/>
    <x v="1"/>
    <x v="6"/>
    <x v="2842"/>
    <d v="2014-06-21T11:00:00"/>
    <x v="15"/>
  </r>
  <r>
    <n v="2843"/>
    <s v="Summer Adaptation of Fallen Angels"/>
    <s v="We're high school students directing a film adaptation of the play, Fallen Angels, written by NoÃ«l Coward and set in the 1920's."/>
    <n v="1200"/>
    <x v="117"/>
    <s v="failed"/>
    <x v="0"/>
    <s v="USD"/>
    <n v="1465790400"/>
    <n v="1462210950"/>
    <b v="0"/>
    <n v="0"/>
    <b v="0"/>
    <s v="theater/plays"/>
    <n v="0"/>
    <e v="#DIV/0!"/>
    <x v="1"/>
    <x v="6"/>
    <x v="2843"/>
    <d v="2016-06-13T04:00:00"/>
    <x v="18"/>
  </r>
  <r>
    <n v="2844"/>
    <s v="KabarettstÃ¼ck &quot;Dicht in da Nochtschicht&quot;"/>
    <s v="Zwei ausgebildete Schauspieler, ein Musiker - gemeinsam bringt man ein waschechtes KabarettstÃ¼ck auf die BÃ¼hne."/>
    <n v="550"/>
    <x v="134"/>
    <s v="failed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x v="1924"/>
    <s v="failed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s v="failed"/>
    <x v="0"/>
    <s v="USD"/>
    <n v="1432917394"/>
    <n v="1429029394"/>
    <b v="0"/>
    <n v="0"/>
    <b v="0"/>
    <s v="theater/plays"/>
    <n v="0"/>
    <e v="#DIV/0!"/>
    <x v="1"/>
    <x v="6"/>
    <x v="2846"/>
    <d v="2015-05-29T16:36:34"/>
    <x v="7"/>
  </r>
  <r>
    <n v="2847"/>
    <s v="COLOR ME"/>
    <s v="Dark secrets come to light when Mariah meets Stella. They find a way to face the south's largest elephant in the room: RACISM."/>
    <n v="2000"/>
    <x v="117"/>
    <s v="failed"/>
    <x v="0"/>
    <s v="USD"/>
    <n v="1464031265"/>
    <n v="1458847265"/>
    <b v="0"/>
    <n v="0"/>
    <b v="0"/>
    <s v="theater/plays"/>
    <n v="0"/>
    <e v="#DIV/0!"/>
    <x v="1"/>
    <x v="6"/>
    <x v="2847"/>
    <d v="2016-05-23T19:21:05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s v="failed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x v="139"/>
    <s v="failed"/>
    <x v="1"/>
    <s v="GBP"/>
    <n v="1461406600"/>
    <n v="1458814600"/>
    <b v="0"/>
    <n v="1"/>
    <b v="0"/>
    <s v="theater/plays"/>
    <n v="1"/>
    <n v="5"/>
    <x v="1"/>
    <x v="6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s v="failed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s v="failed"/>
    <x v="17"/>
    <s v="EUR"/>
    <n v="1454109420"/>
    <n v="1453334629"/>
    <b v="0"/>
    <n v="0"/>
    <b v="0"/>
    <s v="theater/plays"/>
    <n v="0"/>
    <e v="#DIV/0!"/>
    <x v="1"/>
    <x v="6"/>
    <x v="2851"/>
    <d v="2016-01-29T23:17:00"/>
    <x v="63"/>
  </r>
  <r>
    <n v="2852"/>
    <s v="Freedom Train"/>
    <s v="Just one time back to the past on the Freedom Train will open your eyes and your lives will never ever be the same!"/>
    <n v="5000"/>
    <x v="483"/>
    <s v="failed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x v="117"/>
    <s v="failed"/>
    <x v="5"/>
    <s v="CAD"/>
    <n v="1410669297"/>
    <n v="1405485297"/>
    <b v="0"/>
    <n v="0"/>
    <b v="0"/>
    <s v="theater/plays"/>
    <n v="0"/>
    <e v="#DIV/0!"/>
    <x v="1"/>
    <x v="6"/>
    <x v="2853"/>
    <d v="2014-09-14T04:34:57"/>
    <x v="13"/>
  </r>
  <r>
    <n v="2854"/>
    <s v="Ultimate Political Selfie!"/>
    <s v="Almost Random Theatre's play about a candidate - with no policies - who is seeking election in May 2015"/>
    <n v="1000"/>
    <x v="1926"/>
    <s v="failed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  <x v="21"/>
  </r>
  <r>
    <n v="2855"/>
    <s v="STAGE READING for TETCNY"/>
    <s v="Raising funds to have a private stage reading for an upcoming play from THE ENSEMBLE THEATRE COMPANY OF NEW YORK (www.tetcny.org)"/>
    <n v="600"/>
    <x v="452"/>
    <s v="failed"/>
    <x v="0"/>
    <s v="USD"/>
    <n v="1454110440"/>
    <n v="1451607071"/>
    <b v="0"/>
    <n v="5"/>
    <b v="0"/>
    <s v="theater/plays"/>
    <n v="50"/>
    <n v="60"/>
    <x v="1"/>
    <x v="6"/>
    <x v="2855"/>
    <d v="2016-01-29T23:34:00"/>
    <x v="32"/>
  </r>
  <r>
    <n v="2856"/>
    <s v="The JOkeress Going Live"/>
    <s v="This will be the fifth play of The Jokeress, based on the ebook/paperback novelette series. It is scifi, suspense, terror, and noir."/>
    <n v="3000"/>
    <x v="1927"/>
    <s v="failed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  <x v="13"/>
  </r>
  <r>
    <n v="2857"/>
    <s v="Los Tradicionales"/>
    <s v="Somos una compaÃ±Ã­a de teatro independiente. Y en el 2017 queremos arrancar con el montaje de 3 obras._x000a_3 elencos, 3 espacios."/>
    <n v="38000"/>
    <x v="1928"/>
    <s v="failed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  <x v="13"/>
  </r>
  <r>
    <n v="2858"/>
    <s v="Gay Party Superposh 'Winter Wonderland'"/>
    <s v="Een Gay Party in het centrum van Amersfoort. _x000a_Een geweldige avond uit, met een show, optredens en DJ's."/>
    <n v="1000"/>
    <x v="117"/>
    <s v="failed"/>
    <x v="9"/>
    <s v="EUR"/>
    <n v="1417778880"/>
    <n v="1415711095"/>
    <b v="0"/>
    <n v="0"/>
    <b v="0"/>
    <s v="theater/plays"/>
    <n v="0"/>
    <e v="#DIV/0!"/>
    <x v="1"/>
    <x v="6"/>
    <x v="2858"/>
    <d v="2014-12-05T11:28:00"/>
    <x v="20"/>
  </r>
  <r>
    <n v="2859"/>
    <s v="Grover Theatre Company (GTC)"/>
    <s v="A theatre company that will create works to inspire young people and get everyone involved."/>
    <n v="2000"/>
    <x v="428"/>
    <s v="failed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  <x v="13"/>
  </r>
  <r>
    <n v="2860"/>
    <s v="Macbeth For President 2016"/>
    <s v="The Bard's classic tale set in the 2016 Presidential Campaign. Power, corruption, greed, and conspiracy. How far are you willing to go?"/>
    <n v="4000"/>
    <x v="764"/>
    <s v="failed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  <x v="13"/>
  </r>
  <r>
    <n v="2861"/>
    <s v="Julius Caesar"/>
    <s v="The University of Queensland Drama Production Course is putting on an adaptation of William Shakespeares Julius Caesar"/>
    <n v="250"/>
    <x v="439"/>
    <s v="failed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  <x v="35"/>
  </r>
  <r>
    <n v="2862"/>
    <s v="Get Your Life Back"/>
    <s v="&quot;Get Your Life Back&quot; is a dynamic stage play that deals with true issues of life that reign in the lives of many people everyday."/>
    <n v="12700"/>
    <x v="434"/>
    <s v="failed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x v="170"/>
    <s v="failed"/>
    <x v="0"/>
    <s v="USD"/>
    <n v="1410279123"/>
    <n v="1405095123"/>
    <b v="0"/>
    <n v="1"/>
    <b v="0"/>
    <s v="theater/plays"/>
    <n v="0.04"/>
    <n v="20"/>
    <x v="1"/>
    <x v="6"/>
    <x v="2863"/>
    <d v="2014-09-09T16:12:03"/>
    <x v="13"/>
  </r>
  <r>
    <n v="2864"/>
    <s v="'Haunting Julia' by Alan Ayckbourn"/>
    <s v="Accessible, original theatre for all!"/>
    <n v="2500"/>
    <x v="130"/>
    <s v="failed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x v="117"/>
    <s v="failed"/>
    <x v="0"/>
    <s v="USD"/>
    <n v="1420512259"/>
    <n v="1415328259"/>
    <b v="0"/>
    <n v="0"/>
    <b v="0"/>
    <s v="theater/plays"/>
    <n v="0"/>
    <e v="#DIV/0!"/>
    <x v="1"/>
    <x v="6"/>
    <x v="2865"/>
    <d v="2015-01-06T02:44:19"/>
    <x v="13"/>
  </r>
  <r>
    <n v="2866"/>
    <s v="Church Folk Can Be Dangerous People"/>
    <s v="The reality is dark, sinister. The milieu is not as friendly as it claims. What is this place? Where is it? Is it your local church?"/>
    <n v="5000"/>
    <x v="372"/>
    <s v="failed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x v="1929"/>
    <s v="failed"/>
    <x v="0"/>
    <s v="USD"/>
    <n v="1467604800"/>
    <n v="1465533672"/>
    <b v="0"/>
    <n v="10"/>
    <b v="0"/>
    <s v="theater/plays"/>
    <n v="20.16"/>
    <n v="50.4"/>
    <x v="1"/>
    <x v="6"/>
    <x v="2867"/>
    <d v="2016-07-04T04:00:00"/>
    <x v="20"/>
  </r>
  <r>
    <n v="2868"/>
    <s v="Becoming UNZIPPED"/>
    <s v="7 billion people &amp; most of us feel alone.  It's time we become emotionally unzipped.  &quot;Unzipped&quot; a new play about men &amp; relationships."/>
    <n v="15000"/>
    <x v="1930"/>
    <s v="failed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s v="failed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s v="failed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x v="720"/>
    <s v="failed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  <x v="21"/>
  </r>
  <r>
    <n v="2872"/>
    <s v="Loud Arts"/>
    <s v="Local Theatre group in Loudoun County, Virginia. Looking for funds to start producing shows!"/>
    <n v="3000"/>
    <x v="117"/>
    <s v="failed"/>
    <x v="0"/>
    <s v="USD"/>
    <n v="1434768438"/>
    <n v="1429584438"/>
    <b v="0"/>
    <n v="0"/>
    <b v="0"/>
    <s v="theater/plays"/>
    <n v="0"/>
    <e v="#DIV/0!"/>
    <x v="1"/>
    <x v="6"/>
    <x v="2872"/>
    <d v="2015-06-20T02:47:18"/>
    <x v="13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s v="failed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x v="1932"/>
    <s v="failed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x v="1001"/>
    <s v="failed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x v="117"/>
    <s v="failed"/>
    <x v="0"/>
    <s v="USD"/>
    <n v="1437069079"/>
    <n v="1434477079"/>
    <b v="0"/>
    <n v="0"/>
    <b v="0"/>
    <s v="theater/plays"/>
    <n v="0"/>
    <e v="#DIV/0!"/>
    <x v="1"/>
    <x v="6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s v="failed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s v="failed"/>
    <x v="1"/>
    <s v="GBP"/>
    <n v="1435934795"/>
    <n v="1430750795"/>
    <b v="0"/>
    <n v="4"/>
    <b v="0"/>
    <s v="theater/plays"/>
    <n v="2.1"/>
    <n v="15.75"/>
    <x v="1"/>
    <x v="6"/>
    <x v="2878"/>
    <d v="2015-07-03T14:46:35"/>
    <x v="13"/>
  </r>
  <r>
    <n v="2879"/>
    <s v="Girls, Ladies and Women - A Gospel Drama"/>
    <s v="She that fines a husband? Wait, is that right? Girl... you better check yourself, before you wreck yourself!"/>
    <n v="11200"/>
    <x v="792"/>
    <s v="failed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x v="1794"/>
    <s v="failed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  <x v="6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s v="failed"/>
    <x v="0"/>
    <s v="USD"/>
    <n v="1417620036"/>
    <n v="1412432436"/>
    <b v="0"/>
    <n v="0"/>
    <b v="0"/>
    <s v="theater/plays"/>
    <n v="0"/>
    <e v="#DIV/0!"/>
    <x v="1"/>
    <x v="6"/>
    <x v="2881"/>
    <d v="2014-12-03T15:20:36"/>
    <x v="22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s v="failed"/>
    <x v="0"/>
    <s v="USD"/>
    <n v="1462112318"/>
    <n v="1459520318"/>
    <b v="0"/>
    <n v="4"/>
    <b v="0"/>
    <s v="theater/plays"/>
    <n v="33.6"/>
    <n v="63"/>
    <x v="1"/>
    <x v="6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s v="failed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  <x v="49"/>
  </r>
  <r>
    <n v="2884"/>
    <s v="The Lizard King, a play by Jay Jeff Jones"/>
    <s v="Come explore the dream world of Jim Morrison, rock singer, mystic, poet, shaman."/>
    <n v="45000"/>
    <x v="1935"/>
    <s v="failed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  <x v="1"/>
  </r>
  <r>
    <n v="2885"/>
    <s v="The Wedding"/>
    <s v="An historic and proud work of Polish nationalistic literature performed on stage."/>
    <n v="400"/>
    <x v="176"/>
    <s v="failed"/>
    <x v="0"/>
    <s v="USD"/>
    <n v="1426294201"/>
    <n v="1423705801"/>
    <b v="0"/>
    <n v="5"/>
    <b v="0"/>
    <s v="theater/plays"/>
    <n v="32.5"/>
    <n v="26"/>
    <x v="1"/>
    <x v="6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x v="115"/>
    <s v="failed"/>
    <x v="0"/>
    <s v="USD"/>
    <n v="1442635140"/>
    <n v="1442243484"/>
    <b v="0"/>
    <n v="1"/>
    <b v="0"/>
    <s v="theater/plays"/>
    <n v="5"/>
    <n v="10"/>
    <x v="1"/>
    <x v="6"/>
    <x v="2886"/>
    <d v="2015-09-19T03:59:00"/>
    <x v="7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s v="failed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s v="failed"/>
    <x v="0"/>
    <s v="USD"/>
    <n v="1413608340"/>
    <n v="1412945440"/>
    <b v="0"/>
    <n v="0"/>
    <b v="0"/>
    <s v="theater/plays"/>
    <n v="0"/>
    <e v="#DIV/0!"/>
    <x v="1"/>
    <x v="6"/>
    <x v="2888"/>
    <d v="2014-10-18T04:59:00"/>
    <x v="36"/>
  </r>
  <r>
    <n v="2889"/>
    <s v="Halfway, Nebraska"/>
    <s v="Halfway, Nebraska explores the limits of hope and what it means to love someone who may be too far damaged to save."/>
    <n v="3000"/>
    <x v="1936"/>
    <s v="failed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x v="577"/>
    <s v="failed"/>
    <x v="0"/>
    <s v="USD"/>
    <n v="1407553200"/>
    <n v="1405100992"/>
    <b v="0"/>
    <n v="3"/>
    <b v="0"/>
    <s v="theater/plays"/>
    <n v="1.05"/>
    <n v="7"/>
    <x v="1"/>
    <x v="6"/>
    <x v="2890"/>
    <d v="2014-08-09T03:00:00"/>
    <x v="32"/>
  </r>
  <r>
    <n v="2891"/>
    <s v="Literacy for Brooklyn Kids"/>
    <s v="Did you know that we are enriching the lives of Brooklyn kids through literacy and educational theater? We just need a little help."/>
    <n v="10000"/>
    <x v="687"/>
    <s v="failed"/>
    <x v="0"/>
    <s v="USD"/>
    <n v="1460751128"/>
    <n v="1455570728"/>
    <b v="0"/>
    <n v="10"/>
    <b v="0"/>
    <s v="theater/plays"/>
    <n v="2.73"/>
    <n v="27.3"/>
    <x v="1"/>
    <x v="6"/>
    <x v="2891"/>
    <d v="2016-04-15T20:12:08"/>
    <x v="13"/>
  </r>
  <r>
    <n v="2892"/>
    <s v="Something Precious"/>
    <s v="Something Precious is the world's first musical to alert folks to the harmful effects of technology on the human spirit."/>
    <n v="5500"/>
    <x v="83"/>
    <s v="failed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  <x v="36"/>
  </r>
  <r>
    <n v="2893"/>
    <s v="REDISCOVERING KIA THE PLAY"/>
    <s v="Fundraising for REDISCOVERING KIA THE PLAY"/>
    <n v="5000"/>
    <x v="379"/>
    <s v="failed"/>
    <x v="0"/>
    <s v="USD"/>
    <n v="1420768800"/>
    <n v="1415644395"/>
    <b v="0"/>
    <n v="2"/>
    <b v="0"/>
    <s v="theater/plays"/>
    <n v="0.5"/>
    <n v="12.5"/>
    <x v="1"/>
    <x v="6"/>
    <x v="2893"/>
    <d v="2015-01-09T02:00:00"/>
    <x v="13"/>
  </r>
  <r>
    <n v="2894"/>
    <s v="How Could You Do This To Me (The Stage Play)"/>
    <s v="This Is A Story About A Woman A Man And A Woman"/>
    <n v="50000"/>
    <x v="117"/>
    <s v="failed"/>
    <x v="0"/>
    <s v="USD"/>
    <n v="1428100815"/>
    <n v="1422920415"/>
    <b v="0"/>
    <n v="0"/>
    <b v="0"/>
    <s v="theater/plays"/>
    <n v="0"/>
    <e v="#DIV/0!"/>
    <x v="1"/>
    <x v="6"/>
    <x v="2894"/>
    <d v="2015-04-03T22:40:15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s v="failed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  <x v="74"/>
  </r>
  <r>
    <n v="2896"/>
    <s v="&quot;Miracle on 34th Street&quot; - We believe. Do you believe in us?"/>
    <s v="&quot;Miracle on 34th Street&quot; is about faith and believing in others. _x000a_We believe. Do you?"/>
    <n v="3000"/>
    <x v="1370"/>
    <s v="failed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  <x v="19"/>
  </r>
  <r>
    <n v="2897"/>
    <s v="CAYCE"/>
    <s v="A unique stage play about the epic struggle of psychic Edgar Cayce to deal with his extraordinary abilities and find his place in life."/>
    <n v="12000"/>
    <x v="1100"/>
    <s v="failed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x v="1938"/>
    <s v="failed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x v="117"/>
    <s v="failed"/>
    <x v="0"/>
    <s v="USD"/>
    <n v="1469325158"/>
    <n v="1464141158"/>
    <b v="0"/>
    <n v="0"/>
    <b v="0"/>
    <s v="theater/plays"/>
    <n v="0"/>
    <e v="#DIV/0!"/>
    <x v="1"/>
    <x v="6"/>
    <x v="2899"/>
    <d v="2016-07-24T01:52:38"/>
    <x v="13"/>
  </r>
  <r>
    <n v="2900"/>
    <s v="Bring Oedipus Revenant to Life!"/>
    <s v="In October, we plan to premiere Oedipus Revenant, a historically grounded horror adaptation of Sophoclesâ€™ classic, Oedipus the Tyrant."/>
    <n v="5500"/>
    <x v="1939"/>
    <s v="failed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x v="360"/>
    <s v="failed"/>
    <x v="0"/>
    <s v="USD"/>
    <n v="1423345339"/>
    <n v="1418161339"/>
    <b v="0"/>
    <n v="2"/>
    <b v="0"/>
    <s v="theater/plays"/>
    <n v="0.8"/>
    <n v="3"/>
    <x v="1"/>
    <x v="6"/>
    <x v="2901"/>
    <d v="2015-02-07T21:42:19"/>
    <x v="13"/>
  </r>
  <r>
    <n v="2902"/>
    <s v="Bring the iconic story of Leontyne Price to the stage."/>
    <s v="Help me honor and bring &quot;The American Soprano&quot; Leontyne Price back to the stage one more time."/>
    <n v="150000"/>
    <x v="379"/>
    <s v="failed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s v="failed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  <x v="13"/>
  </r>
  <r>
    <n v="2904"/>
    <s v="The Love Shack"/>
    <s v="A Tequila slammer with a slice of Tarantino, a line of the London Fringe scene and a shot of â€œBreaking Badâ€. New Writing."/>
    <n v="1500"/>
    <x v="735"/>
    <s v="failed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53"/>
  </r>
  <r>
    <n v="2905"/>
    <s v="DIANA's &quot;Late: A Cowboy Song&quot; by Sarah Ruhl"/>
    <s v="Philly-based feminist theatre's inaugural production about a woman's friendship with an awesome lady cowboy."/>
    <n v="3500"/>
    <x v="1940"/>
    <s v="failed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  <x v="35"/>
  </r>
  <r>
    <n v="2906"/>
    <s v="NO HOMO at Atwater Village Theatre"/>
    <s v="The smash hit, award-winning comedy sashays onto the Los Angeles Theater Scene in a fabulous new production at Atwater Village Theatre."/>
    <n v="6000"/>
    <x v="1941"/>
    <s v="failed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  <x v="17"/>
  </r>
  <r>
    <n v="2907"/>
    <s v="Little Nell's - a play"/>
    <s v="Spend an evening in the afterlife with some of the greatest women who ever lived. LITTLE NELL's,by Jill Hughes, Los Angeles- June, 2016"/>
    <n v="2500"/>
    <x v="369"/>
    <s v="failed"/>
    <x v="0"/>
    <s v="USD"/>
    <n v="1463259837"/>
    <n v="1458075837"/>
    <b v="0"/>
    <n v="2"/>
    <b v="0"/>
    <s v="theater/plays"/>
    <n v="0.08"/>
    <n v="1"/>
    <x v="1"/>
    <x v="6"/>
    <x v="2907"/>
    <d v="2016-05-14T21:03:57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s v="failed"/>
    <x v="0"/>
    <s v="USD"/>
    <n v="1465407219"/>
    <n v="1462815219"/>
    <b v="0"/>
    <n v="5"/>
    <b v="0"/>
    <s v="theater/plays"/>
    <n v="2.75"/>
    <n v="52.8"/>
    <x v="1"/>
    <x v="6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x v="170"/>
    <s v="failed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  <x v="4"/>
  </r>
  <r>
    <n v="2910"/>
    <s v="Strive"/>
    <s v="Free drama, dance and singing workshops for disadvantaged young people to inspire, create and help them follow their dreams."/>
    <n v="30000"/>
    <x v="116"/>
    <s v="failed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s v="failed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  <x v="4"/>
  </r>
  <r>
    <n v="2912"/>
    <s v="Fair Play"/>
    <s v="Set in Iceland, Fair Play is a a dark comedy- a play within a play. An extravaganza, fueled by Absinthe, and touched by the Surreal."/>
    <n v="14440"/>
    <x v="1944"/>
    <s v="failed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x v="369"/>
    <s v="failed"/>
    <x v="0"/>
    <s v="USD"/>
    <n v="1410041339"/>
    <n v="1404857339"/>
    <b v="0"/>
    <n v="2"/>
    <b v="0"/>
    <s v="theater/plays"/>
    <n v="0.02"/>
    <n v="1"/>
    <x v="1"/>
    <x v="6"/>
    <x v="2913"/>
    <d v="2014-09-06T22:08:59"/>
    <x v="13"/>
  </r>
  <r>
    <n v="2914"/>
    <s v="Hercules the Panto"/>
    <s v="Hercules must complete four challenges in order to meet the father he never knew"/>
    <n v="25000"/>
    <x v="116"/>
    <s v="failed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  <x v="13"/>
  </r>
  <r>
    <n v="2915"/>
    <s v="A Grimm Night for Hans Christian Anderson"/>
    <s v="An inclusive, cross community, multi-cultural theatre production for children aged 3 to 16 and their families"/>
    <n v="1000"/>
    <x v="1945"/>
    <s v="failed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x v="1011"/>
    <s v="failed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  <x v="34"/>
  </r>
  <r>
    <n v="2917"/>
    <s v="Elevation Twelfth Night"/>
    <s v="Cross dressing, cross gartering, crossed swords. Cross a bridge and come see this fantastically fun rendition of Twelfth Night"/>
    <n v="2000"/>
    <x v="1946"/>
    <s v="failed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  <x v="17"/>
  </r>
  <r>
    <n v="2918"/>
    <s v="When Johnny Comes Marching Home"/>
    <s v="A meta-theatrical retelling of Chekhov's Three Sisters, framed with Civil War Hymns, Dance, and wild theatricality."/>
    <n v="5000"/>
    <x v="1947"/>
    <s v="failed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  <x v="38"/>
  </r>
  <r>
    <n v="2919"/>
    <s v="While the Stars Fall"/>
    <s v="A full staged reading of a new play about a boy who learns how to be happy from the most unexpected person."/>
    <n v="600"/>
    <x v="152"/>
    <s v="failed"/>
    <x v="0"/>
    <s v="USD"/>
    <n v="1407250329"/>
    <n v="1404658329"/>
    <b v="0"/>
    <n v="6"/>
    <b v="0"/>
    <s v="theater/plays"/>
    <n v="8.5"/>
    <n v="8.5"/>
    <x v="1"/>
    <x v="6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x v="1948"/>
    <s v="failed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x v="1949"/>
    <s v="successful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x v="83"/>
    <s v="successful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  <x v="7"/>
  </r>
  <r>
    <n v="2923"/>
    <s v="Kaylee's Senior Project"/>
    <s v="Spreading the love of theatre, one step at a time. I would like to produce a reading of one of my favorite musicals"/>
    <n v="300"/>
    <x v="452"/>
    <s v="successful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19"/>
  </r>
  <r>
    <n v="2924"/>
    <s v="There's No Place Like Home!"/>
    <s v="Theatre is home and there's no place like home!  So, click your heels three times, and come home to the magic we create for you!"/>
    <n v="25000"/>
    <x v="1950"/>
    <s v="successful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x v="1951"/>
    <s v="successful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x v="1952"/>
    <s v="successful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35"/>
  </r>
  <r>
    <n v="2927"/>
    <s v="The Addams Family Comes To Tuscaloosa"/>
    <s v="They're Creepy, They're Kooky, And They're coming to Tuscaloosa this October! Help Us Bring the World of The Addams Family To Life!"/>
    <n v="1800"/>
    <x v="1229"/>
    <s v="successful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  <x v="32"/>
  </r>
  <r>
    <n v="2928"/>
    <s v="Music Theatre of Idaho Presents &quot;A Year with Frog and Toad"/>
    <s v="This is a touring production for schools in the Treasure Valley!"/>
    <n v="1000"/>
    <x v="325"/>
    <s v="successful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s v="successful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x v="1954"/>
    <s v="successful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x v="1955"/>
    <s v="successful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  <x v="26"/>
  </r>
  <r>
    <n v="2932"/>
    <s v="Magpie- A Melbourne Written Dramatic Musical"/>
    <s v="When a rich girl fakes destitution so she can audition for a homeless talent show, she bridges our wealth gap with a tragic love."/>
    <n v="3100"/>
    <x v="1681"/>
    <s v="successful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s v="successful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x v="651"/>
    <s v="successful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x v="1957"/>
    <s v="successful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  <x v="43"/>
  </r>
  <r>
    <n v="2936"/>
    <s v="Put Music in our Musical: Rosetown Playhouse"/>
    <s v="We need your help to complete our musical! Help us add two more original songs to our winter show, Babes in Toyland."/>
    <n v="1000"/>
    <x v="1958"/>
    <s v="successful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  <x v="57"/>
  </r>
  <r>
    <n v="2937"/>
    <s v="UCAS"/>
    <s v="UCAS is a new British musical premiering at the Edinburgh Fringe Festival 2014."/>
    <n v="1500"/>
    <x v="41"/>
    <s v="successful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x v="1959"/>
    <s v="successful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s v="successful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  <x v="39"/>
  </r>
  <r>
    <n v="2940"/>
    <s v="ITAVA Players &quot;Little Shop of Horrors&quot;"/>
    <s v="We are asking for people to donate to our theater club, the ITAVA Players, a public high school club from Brooklyn, NY."/>
    <n v="2500"/>
    <x v="615"/>
    <s v="successful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x v="116"/>
    <s v="failed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x v="1961"/>
    <s v="failed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  <x v="24"/>
  </r>
  <r>
    <n v="2943"/>
    <s v="BlackSpace: Urban Performance Arts Collective"/>
    <s v="Building a Resource Network and Funding Capacity to support, empower and promote Afrocentric Arts in Metro Columbus"/>
    <n v="3000"/>
    <x v="117"/>
    <s v="failed"/>
    <x v="0"/>
    <s v="USD"/>
    <n v="1428894380"/>
    <n v="1426302380"/>
    <b v="0"/>
    <n v="0"/>
    <b v="0"/>
    <s v="theater/spaces"/>
    <n v="0"/>
    <e v="#DIV/0!"/>
    <x v="1"/>
    <x v="38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x v="173"/>
    <s v="failed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x v="117"/>
    <s v="failed"/>
    <x v="0"/>
    <s v="USD"/>
    <n v="1432437660"/>
    <n v="1429845660"/>
    <b v="0"/>
    <n v="0"/>
    <b v="0"/>
    <s v="theater/spaces"/>
    <n v="0"/>
    <e v="#DIV/0!"/>
    <x v="1"/>
    <x v="38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x v="369"/>
    <s v="failed"/>
    <x v="1"/>
    <s v="GBP"/>
    <n v="1471265092"/>
    <n v="1468673092"/>
    <b v="0"/>
    <n v="2"/>
    <b v="0"/>
    <s v="theater/spaces"/>
    <n v="0.1"/>
    <n v="1"/>
    <x v="1"/>
    <x v="38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s v="failed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  <x v="40"/>
  </r>
  <r>
    <n v="2948"/>
    <s v="Xenu's Space Opera"/>
    <s v="The Space Opera is an action packed reenactment of Xenu's story, a sacred teaching thats considered a secret of the Scientology church"/>
    <n v="500000"/>
    <x v="363"/>
    <s v="failed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s v="failed"/>
    <x v="0"/>
    <s v="USD"/>
    <n v="1447965917"/>
    <n v="1445370317"/>
    <b v="0"/>
    <n v="2"/>
    <b v="0"/>
    <s v="theater/spaces"/>
    <n v="2.5"/>
    <n v="12.5"/>
    <x v="1"/>
    <x v="38"/>
    <x v="2949"/>
    <d v="2015-11-19T20:45:17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s v="failed"/>
    <x v="0"/>
    <s v="USD"/>
    <n v="1453538752"/>
    <n v="1450946752"/>
    <b v="0"/>
    <n v="0"/>
    <b v="0"/>
    <s v="theater/spaces"/>
    <n v="0"/>
    <e v="#DIV/0!"/>
    <x v="1"/>
    <x v="38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s v="canceled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s v="canceled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x v="898"/>
    <s v="canceled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s v="canceled"/>
    <x v="0"/>
    <s v="USD"/>
    <n v="1489669203"/>
    <n v="1487944803"/>
    <b v="0"/>
    <n v="0"/>
    <b v="0"/>
    <s v="theater/spaces"/>
    <n v="0"/>
    <e v="#DIV/0!"/>
    <x v="1"/>
    <x v="38"/>
    <x v="2954"/>
    <d v="2017-03-16T13:00:03"/>
    <x v="21"/>
  </r>
  <r>
    <n v="2955"/>
    <s v="A Stage for Stage Door Theater Company (Canceled)"/>
    <s v="Stage Door Theater needs a stage for its current and future productions. Can you help?"/>
    <n v="1200"/>
    <x v="526"/>
    <s v="canceled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x v="1965"/>
    <s v="canceled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x v="668"/>
    <s v="canceled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  <x v="13"/>
  </r>
  <r>
    <n v="2958"/>
    <s v="Uprising Theater (Canceled)"/>
    <s v="Chicago Based Theater Company and Venue Dedicated to Social Justice and Mainstreaming the Palestinian Narrative"/>
    <n v="80000"/>
    <x v="117"/>
    <s v="canceled"/>
    <x v="0"/>
    <s v="USD"/>
    <n v="1462729317"/>
    <n v="1457548917"/>
    <b v="0"/>
    <n v="0"/>
    <b v="0"/>
    <s v="theater/spaces"/>
    <n v="0"/>
    <e v="#DIV/0!"/>
    <x v="1"/>
    <x v="38"/>
    <x v="2958"/>
    <d v="2016-05-08T17:41:57"/>
    <x v="13"/>
  </r>
  <r>
    <n v="2959"/>
    <s v="The Bath Theatre Bus (Canceled)"/>
    <s v="A magical, unique, theatre bus which aims to inspire the creative communities around Bath and create unique performance opportunities."/>
    <n v="10000"/>
    <x v="117"/>
    <s v="canceled"/>
    <x v="1"/>
    <s v="GBP"/>
    <n v="1465258325"/>
    <n v="1462666325"/>
    <b v="0"/>
    <n v="0"/>
    <b v="0"/>
    <s v="theater/spaces"/>
    <n v="0"/>
    <e v="#DIV/0!"/>
    <x v="1"/>
    <x v="38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x v="117"/>
    <s v="canceled"/>
    <x v="0"/>
    <s v="USD"/>
    <n v="1410459023"/>
    <n v="1407867023"/>
    <b v="0"/>
    <n v="0"/>
    <b v="0"/>
    <s v="theater/spaces"/>
    <n v="0"/>
    <e v="#DIV/0!"/>
    <x v="1"/>
    <x v="38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x v="1966"/>
    <s v="successful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  <x v="38"/>
  </r>
  <r>
    <n v="2962"/>
    <s v="Grassroots Shakespeare Company â€¢ Arizona"/>
    <s v="A pop-up outdoor theatre company bringing accessible Shakespeare to parks and other locations in the greater Phoenix area!"/>
    <n v="1000"/>
    <x v="1967"/>
    <s v="successful"/>
    <x v="0"/>
    <s v="USD"/>
    <n v="1425193140"/>
    <n v="1422769906"/>
    <b v="0"/>
    <n v="20"/>
    <b v="1"/>
    <s v="theater/plays"/>
    <n v="121.8"/>
    <n v="60.9"/>
    <x v="1"/>
    <x v="6"/>
    <x v="2962"/>
    <d v="2015-03-01T06:59:00"/>
    <x v="32"/>
  </r>
  <r>
    <n v="2963"/>
    <s v="One Funny Mother: I'm Not Crazy!!"/>
    <s v="A hilarious comedy show about motherhood...through stories, videos and stand-up you'll realize YOUâ€™RE NOT CRAZY, motherhood is!"/>
    <n v="10000"/>
    <x v="1968"/>
    <s v="successful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s v="successful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s v="successful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x v="1971"/>
    <s v="successful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x v="1972"/>
    <s v="successful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  <x v="1"/>
  </r>
  <r>
    <n v="2968"/>
    <s v="The Curse of the Babywoman @ FringeNYC"/>
    <s v="The Curse of the Babywoman is real â€” and it is coming to FringeNYC this August."/>
    <n v="3500"/>
    <x v="1973"/>
    <s v="successful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  <x v="35"/>
  </r>
  <r>
    <n v="2969"/>
    <s v="Dog Sees God - Calgary Production"/>
    <s v="A poignant &amp; hilarious tale of Charlie Brown &amp; friends navigating high school. A fresh take on the off Broadway hit by YYC artists."/>
    <n v="1000"/>
    <x v="897"/>
    <s v="successful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  <x v="12"/>
  </r>
  <r>
    <n v="2970"/>
    <s v="Leah in Vegas at The New York International Fringe Festival"/>
    <s v="Kara Ayn Napolitano's latest play about a young mother's attempt to reclaim her life after making a serious mistake."/>
    <n v="6000"/>
    <x v="834"/>
    <s v="successful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x v="1974"/>
    <s v="successful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  <x v="1"/>
  </r>
  <r>
    <n v="2972"/>
    <s v="A Bad Plan"/>
    <s v="A group of artists. A mythical art piece. A harrowing quest. And some margaritas."/>
    <n v="2000"/>
    <x v="1975"/>
    <s v="successful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  <x v="19"/>
  </r>
  <r>
    <n v="2973"/>
    <s v="CST's As You Like It goes to Canada!"/>
    <s v="We're going to represent the entire USA at the World Festival of Children's Theater in Stratford, ON in June, 2016. Help us get there!"/>
    <n v="5000"/>
    <x v="1976"/>
    <s v="successful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  <x v="32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s v="successful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  <x v="32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s v="successful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  <x v="32"/>
  </r>
  <r>
    <n v="2976"/>
    <s v="Pizza Delique"/>
    <s v="A play that addresses an important social issue, brought to light by members of the UoM Drama Society."/>
    <n v="70"/>
    <x v="678"/>
    <s v="successful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s v="successful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s v="successful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  <x v="2"/>
  </r>
  <r>
    <n v="2979"/>
    <s v="'ART'"/>
    <s v="Dear Stone returns with Yasmina Reza's 'ART', a compelling, clever exploration of friendship under duress. Thanks for watching!"/>
    <n v="5000"/>
    <x v="1896"/>
    <s v="successful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x v="1980"/>
    <s v="successful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  <x v="24"/>
  </r>
  <r>
    <n v="2981"/>
    <s v="Creation of the Dublin Circus Centre"/>
    <s v="We are fundraising to create a Dublin based circus training centre for public and professionals to learn, upskill, perform and teach."/>
    <n v="4000"/>
    <x v="1981"/>
    <s v="successful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  <x v="7"/>
  </r>
  <r>
    <n v="2982"/>
    <s v="Railway Playhouse: Setting up a community arts space"/>
    <s v="Renovating this historical landmark, into an arts venue and theatre space for the community."/>
    <n v="5000"/>
    <x v="1982"/>
    <s v="successful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x v="1983"/>
    <s v="successful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  <x v="22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s v="successful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x v="297"/>
    <s v="successful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  <x v="21"/>
  </r>
  <r>
    <n v="2986"/>
    <s v="Higher Education"/>
    <s v="Support the circus arts and help our aerial students work with more height. With your support, we will install beams at 19ft!"/>
    <n v="2400"/>
    <x v="1985"/>
    <s v="successful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s v="successful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  <x v="32"/>
  </r>
  <r>
    <n v="2988"/>
    <s v="Curtain up at the Shoebox Theatre!"/>
    <s v="Since October 2015 the Shoebox Theatre has become a hub of creativity - The next step in our journey is to hang stage curtains!"/>
    <n v="1000"/>
    <x v="325"/>
    <s v="successful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  <x v="1"/>
  </r>
  <r>
    <n v="2989"/>
    <s v="Let's Light Up The Gem!"/>
    <s v="Bring the movies back to Bethel, Maine."/>
    <n v="20000"/>
    <x v="1987"/>
    <s v="successful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  <x v="34"/>
  </r>
  <r>
    <n v="2990"/>
    <s v="The Gloria Theatre Project"/>
    <s v="We are a non-profit revitalizing the Gloria Theatre - our gift to the community - and we need your help #arts #community #theater"/>
    <n v="10000"/>
    <x v="1117"/>
    <s v="successful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x v="1988"/>
    <s v="successful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  <x v="25"/>
  </r>
  <r>
    <n v="2992"/>
    <s v="Th'underGrounds"/>
    <s v="Creating a non-profit CAFE &amp; VILLAGE COMMONS in SE Portland, in service to Neighbors, Kids, Artists &amp; the Underserved"/>
    <n v="3000"/>
    <x v="1989"/>
    <s v="successful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  <x v="1"/>
  </r>
  <r>
    <n v="2993"/>
    <s v="TRUE WEST: Think, Dog! Productions"/>
    <s v="Help us build the Kitchen from Hell!"/>
    <n v="1000"/>
    <x v="1141"/>
    <s v="successful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x v="1990"/>
    <s v="successful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x v="1991"/>
    <s v="successful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  <x v="1"/>
  </r>
  <r>
    <n v="2996"/>
    <s v="Sea Tea Improv's Comedy Theater in Hartford, CT"/>
    <s v="A permanent home for comedy in Connecticut in the heart of downtown Hartford."/>
    <n v="35000"/>
    <x v="1992"/>
    <s v="successful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  <x v="13"/>
  </r>
  <r>
    <n v="2997"/>
    <s v="Sonorous Road is Expanding! Join Us!"/>
    <s v="We're moving to a new space and upgrading our facilities to continue providing a local theatre venue and arts education program!"/>
    <n v="10000"/>
    <x v="1993"/>
    <s v="successful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s v="successful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  <x v="38"/>
  </r>
  <r>
    <n v="2999"/>
    <s v="RAT Fund-Riser"/>
    <s v="Restless Artists' Theatre is building risers and installing better lighting for our patrons.  We need to purchase raw materials."/>
    <n v="1350"/>
    <x v="1964"/>
    <s v="successful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  <x v="19"/>
  </r>
  <r>
    <n v="3000"/>
    <s v="Voices From The Future"/>
    <s v="A benefit show featuring musicians, dancers &amp; poets all under age 30 to raise money in support of LGBTQ rights and programs."/>
    <n v="500"/>
    <x v="83"/>
    <s v="successful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35"/>
  </r>
  <r>
    <n v="3001"/>
    <s v="New Comedy Venue and Training Facility"/>
    <s v="Get Scene Studios and Highwire Comedy Co. creating an amazing training facility and theater for Atlanta comedy and film talent!"/>
    <n v="7214"/>
    <x v="1995"/>
    <s v="successful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  <x v="1"/>
  </r>
  <r>
    <n v="3002"/>
    <s v="Help Fund the &quot;Back Room&quot; Arts Space at Jimmy's No 43!"/>
    <s v="Make the workshop/ small stage space at Jimmy's No 43 even better than before!"/>
    <n v="7000"/>
    <x v="1996"/>
    <s v="successful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x v="1891"/>
    <s v="successful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x v="1997"/>
    <s v="successful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  <x v="12"/>
  </r>
  <r>
    <n v="3005"/>
    <s v="Pangea House Revitalization Project"/>
    <s v="Pangea House is a collectively run, all ages music venue and community space in desperate need of some renovation and updates."/>
    <n v="10600"/>
    <x v="1998"/>
    <s v="successful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  <x v="1"/>
  </r>
  <r>
    <n v="3006"/>
    <s v="ONTARIO STREET THEATRE in Port Hope."/>
    <s v="We're an affordable theatre and rental space that can be molded into anything by anyone."/>
    <n v="8000"/>
    <x v="1999"/>
    <s v="successful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  <x v="1"/>
  </r>
  <r>
    <n v="3007"/>
    <s v="Bethlem"/>
    <s v="Consuite for 2015 CoreCon.  An adventure into insanity."/>
    <n v="600"/>
    <x v="1144"/>
    <s v="successful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24"/>
  </r>
  <r>
    <n v="3008"/>
    <s v="Baby It's Cold Outside: Silver Spring Stage HVAC Fund!"/>
    <s v="Help fund Silver Spring Stage's HVAC costs for the upcoming year! Don't leave us out in the cold (pun intended)!"/>
    <n v="3000"/>
    <x v="1891"/>
    <s v="successful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x v="2000"/>
    <s v="successful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  <x v="12"/>
  </r>
  <r>
    <n v="3010"/>
    <s v="Put Your Money Where Your Ear Is!"/>
    <s v="STC &amp; the Sheboygan Area School District are working tirelessly to renovate our 30-year-old sound system. Help us sound better for you!"/>
    <n v="1500"/>
    <x v="23"/>
    <s v="successful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13"/>
  </r>
  <r>
    <n v="3011"/>
    <s v="Katharsis Teatro en Navidad"/>
    <s v="Necesitamos tu ayuda para poder llevar la magia del teatro universitario al Teatro Lagrada de Madrid el 23 de diciembre :)"/>
    <n v="300"/>
    <x v="2001"/>
    <s v="successful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  <x v="38"/>
  </r>
  <r>
    <n v="3012"/>
    <s v="Up-lifting Up-Fit!"/>
    <s v="Spring Theatre has recently found a new home in the heart of Winston Salem. We need your help for an up-lifting up-fit!"/>
    <n v="4000"/>
    <x v="2002"/>
    <s v="successful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  <x v="24"/>
  </r>
  <r>
    <n v="3013"/>
    <s v="Barebones Black Box Theater in Braddock, PA"/>
    <s v="Barebones Productions is developing a new theater and performance facility in Braddock, Pa. &quot;The barebones black box&quot;"/>
    <n v="10000"/>
    <x v="2003"/>
    <s v="successful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s v="successful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  <x v="32"/>
  </r>
  <r>
    <n v="3015"/>
    <s v="A Sign for 34 West"/>
    <s v="We're turning an old yogurt shop into a live theater in downtown Charleston.   Please help us hang our sign!"/>
    <n v="3400"/>
    <x v="2005"/>
    <s v="successful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s v="successful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s v="successful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x v="2008"/>
    <s v="successful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  <x v="42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s v="successful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s v="successful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  <x v="13"/>
  </r>
  <r>
    <n v="3021"/>
    <s v="BEEP! BEEP! 2ND STORY IS ON THE MOVE!"/>
    <s v="At the end of October 2016, 2nd Story will be moving from its current office space to a storefront space in Albany Park, Chicago, IL."/>
    <n v="4500"/>
    <x v="2011"/>
    <s v="successful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  <x v="49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s v="successful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  <x v="7"/>
  </r>
  <r>
    <n v="3023"/>
    <s v="The Night Watch"/>
    <s v="Antonia Goddard Productions in association with Jethro Compton Productions presents THE NIGHT WATCH, an exciting new historical drama."/>
    <n v="700"/>
    <x v="2013"/>
    <s v="successful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  <x v="7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s v="successful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x v="2015"/>
    <s v="successful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  <x v="32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s v="successful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  <x v="35"/>
  </r>
  <r>
    <n v="3027"/>
    <s v="Help ReNew the Rainbow Stage (&amp; office) for Future Stars"/>
    <s v="Wavy says let's LIGHT UP THE RAINBOW STAGE and as our stretch reward we'll throw all of us a PARTY!"/>
    <n v="40000"/>
    <x v="2017"/>
    <s v="successful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  <x v="1"/>
  </r>
  <r>
    <n v="3028"/>
    <s v="A Home for Vegas Theatre Hub"/>
    <s v="We have a space! Help us fill it with a stage, chairs, gear and audiences' laughter!"/>
    <n v="5000"/>
    <x v="2018"/>
    <s v="successful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x v="2019"/>
    <s v="successful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  <x v="32"/>
  </r>
  <r>
    <n v="3030"/>
    <s v="Guilford Center Stage Lights Up"/>
    <s v="Guilford Center Stage is a new project bringing theater to our 1896 Grange; we need to purchase simple theater lighting for our stage."/>
    <n v="1750"/>
    <x v="122"/>
    <s v="successful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x v="646"/>
    <s v="successful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  <x v="13"/>
  </r>
  <r>
    <n v="3032"/>
    <s v="Silent Valley : A Haunting"/>
    <s v="One night only, not-for-profit, neighborhood haunted attraction that will scare your mask off! Coming this Halloween."/>
    <n v="1000"/>
    <x v="2020"/>
    <s v="successful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x v="2021"/>
    <s v="successful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s v="successful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  <x v="12"/>
  </r>
  <r>
    <n v="3035"/>
    <s v="The Coalition Theater"/>
    <s v="Help create a permanent home for live comedy shows and classes in Downtown RVA."/>
    <n v="25000"/>
    <x v="2023"/>
    <s v="successful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  <x v="1"/>
  </r>
  <r>
    <n v="3036"/>
    <s v="Save the Studio!"/>
    <s v="Help Synetic Theater create a new Studio to produce amazing  shows in the 2013/14 season and train awesome artists of all ages!"/>
    <n v="25000"/>
    <x v="2024"/>
    <s v="successful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  <x v="4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s v="successful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  <x v="30"/>
  </r>
  <r>
    <n v="3038"/>
    <s v="Overtime Theater Spruce Up"/>
    <s v="Our little theater needs some love. We took over a lab and need to make our space look more inviting and well, like a theater!"/>
    <n v="1000"/>
    <x v="2025"/>
    <s v="successful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  <x v="13"/>
  </r>
  <r>
    <n v="3039"/>
    <s v="Shelter the Schmee"/>
    <s v="After 22 yrs downstairs we are &quot;getting out of  our parents basement&quot; and building a new 50 seat theater in a new location."/>
    <n v="20000"/>
    <x v="2026"/>
    <s v="successful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  <x v="15"/>
  </r>
  <r>
    <n v="3040"/>
    <s v="Jayhawk Makeover"/>
    <s v="48 hours of deck screws, dry wall, hard hats and needed renovation to help the Jayhawk rise from the ashes."/>
    <n v="3000"/>
    <x v="2027"/>
    <s v="successful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  <x v="73"/>
  </r>
  <r>
    <n v="3041"/>
    <s v="Lend a Hand in Our Home"/>
    <s v="Privet! Hello! Bon Jour! We are the Arlekin Players Theatre and we need a home."/>
    <n v="8300"/>
    <x v="2028"/>
    <s v="successful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x v="1151"/>
    <s v="successful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x v="2029"/>
    <s v="successful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s v="successful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  <x v="19"/>
  </r>
  <r>
    <n v="3045"/>
    <s v="Colorado ACTS Black Box Painting"/>
    <s v="Walmart decided they wanted our space, so we had to move to a new theater. Help us make it an awesome space by painting it all black!"/>
    <n v="4000"/>
    <x v="2031"/>
    <s v="successful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s v="successful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x v="2033"/>
    <s v="successful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62"/>
  </r>
  <r>
    <n v="3048"/>
    <s v="December Match Campaign"/>
    <s v="By matching donations up to $5000, Jack Kesler and Maurice Richards have challenged YOU to help Urbanite outfit their brand new space."/>
    <n v="5000"/>
    <x v="2034"/>
    <s v="successful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  <x v="3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s v="successful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  <x v="1"/>
  </r>
  <r>
    <n v="3050"/>
    <s v="The Black Pearl Consuite at CoreCon VIII: On Ancient Seas"/>
    <s v="Help fund The Black Pearl Consuite at CoreCon VIII: On Ancient Seas!"/>
    <n v="600"/>
    <x v="69"/>
    <s v="successful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x v="2035"/>
    <s v="failed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x v="735"/>
    <s v="failed"/>
    <x v="0"/>
    <s v="USD"/>
    <n v="1432828740"/>
    <n v="1430237094"/>
    <b v="0"/>
    <n v="2"/>
    <b v="0"/>
    <s v="theater/spaces"/>
    <n v="0.15"/>
    <n v="37.5"/>
    <x v="1"/>
    <x v="38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x v="130"/>
    <s v="failed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  <x v="61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s v="failed"/>
    <x v="0"/>
    <s v="USD"/>
    <n v="1425258240"/>
    <n v="1422043154"/>
    <b v="0"/>
    <n v="0"/>
    <b v="0"/>
    <s v="theater/spaces"/>
    <n v="0"/>
    <e v="#DIV/0!"/>
    <x v="1"/>
    <x v="38"/>
    <x v="3054"/>
    <d v="2015-03-02T01:04:00"/>
    <x v="59"/>
  </r>
  <r>
    <n v="3055"/>
    <s v="Bungers surfing Museum"/>
    <s v="I have been in the Surfing business since 1962 have a collection of surfing memorabilia I would like to open a surfing museum"/>
    <n v="20000"/>
    <x v="116"/>
    <s v="failed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  <x v="13"/>
  </r>
  <r>
    <n v="3056"/>
    <s v="Palace Flophouse Theater"/>
    <s v="Looking to establish a communal space for art shows, bands, farmer's markets, environmental education, and traditional skills."/>
    <n v="25000"/>
    <x v="117"/>
    <s v="failed"/>
    <x v="0"/>
    <s v="USD"/>
    <n v="1412003784"/>
    <n v="1406819784"/>
    <b v="0"/>
    <n v="0"/>
    <b v="0"/>
    <s v="theater/spaces"/>
    <n v="0"/>
    <e v="#DIV/0!"/>
    <x v="1"/>
    <x v="38"/>
    <x v="3056"/>
    <d v="2014-09-29T15:16:24"/>
    <x v="13"/>
  </r>
  <r>
    <n v="3057"/>
    <s v="1 World Educational Theme Parks"/>
    <s v="A series of 6 educational theme parks. This project is to fund the plans and 3D designs required to build the first park."/>
    <n v="50000"/>
    <x v="117"/>
    <s v="failed"/>
    <x v="1"/>
    <s v="GBP"/>
    <n v="1459694211"/>
    <n v="1457105811"/>
    <b v="0"/>
    <n v="0"/>
    <b v="0"/>
    <s v="theater/spaces"/>
    <n v="0"/>
    <e v="#DIV/0!"/>
    <x v="1"/>
    <x v="38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x v="158"/>
    <s v="failed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s v="failed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  <x v="1"/>
  </r>
  <r>
    <n v="3060"/>
    <s v="Save the Roxy Theatre in Bremerton WA"/>
    <s v="Save the historic Roxy theatre in Bremerton WA from being repurposed as office space."/>
    <n v="220000"/>
    <x v="400"/>
    <s v="failed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  <x v="1"/>
  </r>
  <r>
    <n v="3061"/>
    <s v="Help Save Parkway Cinemas!"/>
    <s v="Save a historic Local theater."/>
    <n v="1000000"/>
    <x v="117"/>
    <s v="failed"/>
    <x v="0"/>
    <s v="USD"/>
    <n v="1407955748"/>
    <n v="1405363748"/>
    <b v="0"/>
    <n v="0"/>
    <b v="0"/>
    <s v="theater/spaces"/>
    <n v="0"/>
    <e v="#DIV/0!"/>
    <x v="1"/>
    <x v="38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x v="2037"/>
    <s v="failed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  <x v="1"/>
  </r>
  <r>
    <n v="3063"/>
    <s v="Spec Haus"/>
    <s v="Members of the local Miami music scene are putting together a venue/creative space in Kendall!"/>
    <n v="3000"/>
    <x v="2038"/>
    <s v="failed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  <x v="6"/>
  </r>
  <r>
    <n v="3064"/>
    <s v="Kickstart the Crossroads Community"/>
    <s v="An epicenter for connection, creation and expression of the community."/>
    <n v="75000"/>
    <x v="2039"/>
    <s v="failed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115"/>
    <s v="failed"/>
    <x v="0"/>
    <s v="USD"/>
    <n v="1406683172"/>
    <n v="1404523172"/>
    <b v="0"/>
    <n v="2"/>
    <b v="0"/>
    <s v="theater/spaces"/>
    <n v="0.04"/>
    <n v="5"/>
    <x v="1"/>
    <x v="38"/>
    <x v="3065"/>
    <d v="2014-07-30T01:19:32"/>
    <x v="26"/>
  </r>
  <r>
    <n v="3066"/>
    <s v="Gold Coast Wake Park"/>
    <s v="Our mission is to offer an innovative family watersports attraction that is fun, safe, economical and a leader in its field."/>
    <n v="350000"/>
    <x v="2040"/>
    <s v="failed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s v="failed"/>
    <x v="4"/>
    <s v="NZD"/>
    <n v="1441837879"/>
    <n v="1439245879"/>
    <b v="0"/>
    <n v="1"/>
    <b v="0"/>
    <s v="theater/spaces"/>
    <n v="2.5"/>
    <n v="200"/>
    <x v="1"/>
    <x v="38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s v="failed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s v="failed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x v="2041"/>
    <s v="failed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  <x v="24"/>
  </r>
  <r>
    <n v="3071"/>
    <s v="The Echo Theatre 2015"/>
    <s v="Anyone can create. They just need a place and an opportunity. The Echo Theatre (Provo) provides that opportunity."/>
    <n v="12000"/>
    <x v="2042"/>
    <s v="failed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  <x v="17"/>
  </r>
  <r>
    <n v="3072"/>
    <s v="Crosswalk Theatre - Starting Capital"/>
    <s v="Crosswalk Theatre Company - Network Directory promotes all stage talent. Increasing your odds to connect to the right hiring person."/>
    <n v="12000"/>
    <x v="369"/>
    <s v="failed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  <x v="19"/>
  </r>
  <r>
    <n v="3073"/>
    <s v="Performing and Visual Arts Center, Rochester, NY"/>
    <s v="Conversion of a long dormant synagogue into a Performing and Visual Arts Center, revitalizing Rochester's inner city."/>
    <n v="2800000"/>
    <x v="2043"/>
    <s v="failed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  <x v="4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s v="failed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x v="2044"/>
    <s v="failed"/>
    <x v="0"/>
    <s v="USD"/>
    <n v="1471573640"/>
    <n v="1467253640"/>
    <b v="0"/>
    <n v="20"/>
    <b v="0"/>
    <s v="theater/spaces"/>
    <n v="8.64"/>
    <n v="64.8"/>
    <x v="1"/>
    <x v="38"/>
    <x v="3075"/>
    <d v="2016-08-19T02:27:20"/>
    <x v="40"/>
  </r>
  <r>
    <n v="3076"/>
    <s v="10,000 Hours"/>
    <s v="Helping female comedians get in their 10,000 Hours of practice!"/>
    <n v="10000"/>
    <x v="84"/>
    <s v="failed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s v="failed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s v="failed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s v="failed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x v="308"/>
    <s v="failed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  <x v="22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s v="failed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x v="117"/>
    <s v="failed"/>
    <x v="0"/>
    <s v="USD"/>
    <n v="1447628946"/>
    <n v="1445033346"/>
    <b v="0"/>
    <n v="0"/>
    <b v="0"/>
    <s v="theater/spaces"/>
    <n v="0"/>
    <e v="#DIV/0!"/>
    <x v="1"/>
    <x v="38"/>
    <x v="3082"/>
    <d v="2015-11-15T23:09:06"/>
    <x v="12"/>
  </r>
  <r>
    <n v="3083"/>
    <s v="Crystal City Haunted Undergound"/>
    <s v="Crystal City Underground is a New &amp; Unique_x000a_indoor recreational facility, using an old silica sand mine,_x000a_we are the Haunted Maze"/>
    <n v="20000"/>
    <x v="443"/>
    <s v="failed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x v="2047"/>
    <s v="failed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x v="904"/>
    <s v="failed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s v="failed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s v="failed"/>
    <x v="0"/>
    <s v="USD"/>
    <n v="1482294990"/>
    <n v="1477107390"/>
    <b v="0"/>
    <n v="2"/>
    <b v="0"/>
    <s v="theater/spaces"/>
    <n v="0.625"/>
    <n v="62.5"/>
    <x v="1"/>
    <x v="38"/>
    <x v="3087"/>
    <d v="2016-12-21T04:36:30"/>
    <x v="22"/>
  </r>
  <r>
    <n v="3088"/>
    <s v="Destination Small Town &quot;Visitor Center&quot; To The Midwest"/>
    <s v="We believe it's time to open a visitor's center that highlights the small towns of the upper Midwest."/>
    <n v="65000"/>
    <x v="691"/>
    <s v="failed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  <x v="12"/>
  </r>
  <r>
    <n v="3089"/>
    <s v="The ClubHouse: A Community-Focused Sports &amp; Culture Space"/>
    <s v="A community space in Somerville, MA to celebrate the beautiful intersection of sports and creativity."/>
    <n v="25000"/>
    <x v="2048"/>
    <s v="failed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x v="2049"/>
    <s v="failed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  <x v="13"/>
  </r>
  <r>
    <n v="3091"/>
    <s v="Bustduck Theatre"/>
    <s v="Roanoke, Virginia's first long-form improv theatre company. Producing improv and scripted theatre, with a dynamic training program."/>
    <n v="5000"/>
    <x v="2050"/>
    <s v="failed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x v="2051"/>
    <s v="failed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  <x v="59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s v="failed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  <x v="12"/>
  </r>
  <r>
    <n v="3094"/>
    <s v="Nothing Up My Sleeves Tour: Summer 2016"/>
    <s v="This is a Kickstarter to help with the start up costs for Illusionist, Chris Lengyel's Summer 2016 Tour!"/>
    <n v="100000"/>
    <x v="379"/>
    <s v="failed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  <x v="13"/>
  </r>
  <r>
    <n v="3095"/>
    <s v="The Old Howard Theatre Company"/>
    <s v="We are a small theatre company looking to provide world class theatre to the working class in the Greater New York area."/>
    <n v="14920"/>
    <x v="155"/>
    <s v="failed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  <x v="13"/>
  </r>
  <r>
    <n v="3096"/>
    <s v="LaPorte Institute for Dramatic and Creative Arts"/>
    <s v="To create a learning center for acting and all art types including anything that expresses the emotion of the human spirit."/>
    <n v="20000"/>
    <x v="1955"/>
    <s v="failed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s v="failed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  <x v="25"/>
  </r>
  <r>
    <n v="3098"/>
    <s v="The Enchanted Cottage"/>
    <s v="A magical space, full of fairytale favorites, designed to make each individual have a unique experience; children's dreams made real."/>
    <n v="48725"/>
    <x v="2054"/>
    <s v="failed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  <x v="44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s v="failed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s v="failed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x v="452"/>
    <s v="failed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x v="2057"/>
    <s v="failed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  <x v="40"/>
  </r>
  <r>
    <n v="3103"/>
    <s v="Professional Venue for local artists!!"/>
    <s v="Creating a place for local artists to perform, at substantially less cost for them"/>
    <n v="4100"/>
    <x v="143"/>
    <s v="failed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  <x v="13"/>
  </r>
  <r>
    <n v="3104"/>
    <s v="CQ EAP Performing Arts 'THE LOFT'"/>
    <s v="The Loft is CQEAP's latest studio. Located in Rockhampton's CBD we'll be running performing arts workshops for 5yrs to adults."/>
    <n v="4000"/>
    <x v="1699"/>
    <s v="failed"/>
    <x v="2"/>
    <s v="AUD"/>
    <n v="1422928800"/>
    <n v="1420235311"/>
    <b v="0"/>
    <n v="5"/>
    <b v="0"/>
    <s v="theater/spaces"/>
    <n v="29.625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2058"/>
    <s v="failed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  <x v="56"/>
  </r>
  <r>
    <n v="3106"/>
    <s v="Wild Men at the Bristol Cathedral"/>
    <s v="Help fund the exciting first collaboration between Hotel Echo and Bristol Cathedral: WILD MEN, a show commemorating those lost in WW1."/>
    <n v="1000"/>
    <x v="781"/>
    <s v="failed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  <x v="34"/>
  </r>
  <r>
    <n v="3107"/>
    <s v="Creating Cabaret"/>
    <s v="When opportunity knocks, we answer!  Help expand the ravishingly talented troupe into a new and exciting market and venue!"/>
    <n v="40000"/>
    <x v="2059"/>
    <s v="failed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  <x v="5"/>
  </r>
  <r>
    <n v="3108"/>
    <s v="Funding a home for our Children's Theater"/>
    <s v="We need a permanent home for the theater!"/>
    <n v="50000"/>
    <x v="375"/>
    <s v="failed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  <x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s v="failed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  <x v="6"/>
  </r>
  <r>
    <n v="3110"/>
    <s v="Hip Justice Catmunity Center"/>
    <s v="Cat People Unite! It's time we get a space of our own to relax, socialize and learn! Join the Catmunity!"/>
    <n v="25000"/>
    <x v="115"/>
    <s v="failed"/>
    <x v="0"/>
    <s v="USD"/>
    <n v="1487465119"/>
    <n v="1484009119"/>
    <b v="0"/>
    <n v="1"/>
    <b v="0"/>
    <s v="theater/spaces"/>
    <n v="0.04"/>
    <n v="10"/>
    <x v="1"/>
    <x v="38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x v="2061"/>
    <s v="failed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  <x v="12"/>
  </r>
  <r>
    <n v="3112"/>
    <s v="Kids Zone start up"/>
    <s v="Children only have a short period of time to live care free, play hard, get dirty, I want to help every child in my Town play everyday."/>
    <n v="11000"/>
    <x v="2062"/>
    <s v="failed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  <x v="13"/>
  </r>
  <r>
    <n v="3113"/>
    <s v="The Shamrock Drafthouse Theater"/>
    <s v="An arts and craft beer theater showcasing local talent, locally crafted beer and providing performance and rehearsal space."/>
    <n v="109225"/>
    <x v="673"/>
    <s v="failed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s v="failed"/>
    <x v="0"/>
    <s v="USD"/>
    <n v="1411312250"/>
    <n v="1406128250"/>
    <b v="0"/>
    <n v="0"/>
    <b v="0"/>
    <s v="theater/spaces"/>
    <n v="0"/>
    <e v="#DIV/0!"/>
    <x v="1"/>
    <x v="38"/>
    <x v="3114"/>
    <d v="2014-09-21T15:10:50"/>
    <x v="13"/>
  </r>
  <r>
    <n v="3115"/>
    <s v="spoken word pop-up:"/>
    <s v="We are creating a mobile community devoted to the spreading and sharing of spoken word and other kinds of storytelling."/>
    <n v="10000"/>
    <x v="452"/>
    <s v="failed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1"/>
  </r>
  <r>
    <n v="3116"/>
    <s v="CoreCon Asylum"/>
    <s v="Creating a consuite for CoreCon. A focus on the insanity of asylums and early medical practices from history."/>
    <n v="750"/>
    <x v="357"/>
    <s v="failed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  <x v="35"/>
  </r>
  <r>
    <n v="3117"/>
    <s v="Cowes and The Sea"/>
    <s v="Performing Arts workshops, for young people aged 5 -16, exploring how the sea has shaped Cowes as a settlement."/>
    <n v="1000"/>
    <x v="116"/>
    <s v="failed"/>
    <x v="1"/>
    <s v="GBP"/>
    <n v="1464354720"/>
    <n v="1463648360"/>
    <b v="0"/>
    <n v="1"/>
    <b v="0"/>
    <s v="theater/spaces"/>
    <n v="0.1"/>
    <n v="1"/>
    <x v="1"/>
    <x v="38"/>
    <x v="3117"/>
    <d v="2016-05-27T13:12:00"/>
    <x v="63"/>
  </r>
  <r>
    <n v="3118"/>
    <s v="Garden Eden, theatre, meeting, culture, music, art"/>
    <s v="a magical place for all kind of people, like a fairytaile in all colours"/>
    <n v="500000"/>
    <x v="551"/>
    <s v="failed"/>
    <x v="11"/>
    <s v="SEK"/>
    <n v="1467473723"/>
    <n v="1465832123"/>
    <b v="0"/>
    <n v="2"/>
    <b v="0"/>
    <s v="theater/spaces"/>
    <n v="0.31"/>
    <n v="775"/>
    <x v="1"/>
    <x v="38"/>
    <x v="3118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s v="failed"/>
    <x v="0"/>
    <s v="USD"/>
    <n v="1427414732"/>
    <n v="1424826332"/>
    <b v="0"/>
    <n v="1"/>
    <b v="0"/>
    <s v="theater/spaces"/>
    <n v="0.05"/>
    <n v="5"/>
    <x v="1"/>
    <x v="38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x v="1491"/>
    <s v="failed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  <x v="13"/>
  </r>
  <r>
    <n v="3121"/>
    <s v="Ant Farm Theatre Project (Canceled)"/>
    <s v="I going to build a theatre for a local ant farm so that Ants can put on their theatre productions."/>
    <n v="1500"/>
    <x v="115"/>
    <s v="canceled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  <x v="13"/>
  </r>
  <r>
    <n v="3122"/>
    <s v="be back soon (Canceled)"/>
    <s v="cancelled until further notice"/>
    <n v="199"/>
    <x v="851"/>
    <s v="canceled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  <x v="71"/>
  </r>
  <r>
    <n v="3123"/>
    <s v="Save the Larchmont Playhouse! (Canceled)"/>
    <s v="The Larchmont Playhouse is threatened! Help save the theater by becoming a Preservation Member of The Larchmont Playhouse."/>
    <n v="125000"/>
    <x v="2063"/>
    <s v="canceled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x v="375"/>
    <s v="canceled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  <x v="13"/>
  </r>
  <r>
    <n v="3125"/>
    <s v="N/A (Canceled)"/>
    <s v="N/A"/>
    <n v="1500000"/>
    <x v="117"/>
    <s v="canceled"/>
    <x v="0"/>
    <s v="USD"/>
    <n v="1452142672"/>
    <n v="1449550672"/>
    <b v="0"/>
    <n v="0"/>
    <b v="0"/>
    <s v="theater/spaces"/>
    <n v="0"/>
    <e v="#DIV/0!"/>
    <x v="1"/>
    <x v="38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x v="578"/>
    <s v="canceled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s v="canceled"/>
    <x v="0"/>
    <s v="USD"/>
    <n v="1425242029"/>
    <n v="1422650029"/>
    <b v="0"/>
    <n v="0"/>
    <b v="0"/>
    <s v="theater/spaces"/>
    <n v="0"/>
    <e v="#DIV/0!"/>
    <x v="1"/>
    <x v="38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x v="2064"/>
    <s v="live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s v="live"/>
    <x v="0"/>
    <s v="USD"/>
    <n v="1492542819"/>
    <n v="1489090419"/>
    <b v="0"/>
    <n v="1"/>
    <b v="0"/>
    <s v="theater/plays"/>
    <n v="0.8"/>
    <n v="10"/>
    <x v="1"/>
    <x v="6"/>
    <x v="3129"/>
    <d v="2017-04-18T19:13:39"/>
    <x v="4"/>
  </r>
  <r>
    <n v="3130"/>
    <s v="MEDEA | A New Vision"/>
    <s v="A shockingly relevant modern take on a 2,000-year-old tragedy that confronts current gender politics."/>
    <n v="10000"/>
    <x v="672"/>
    <s v="live"/>
    <x v="0"/>
    <s v="USD"/>
    <n v="1492145940"/>
    <n v="1489504916"/>
    <b v="0"/>
    <n v="4"/>
    <b v="0"/>
    <s v="theater/plays"/>
    <n v="3.75"/>
    <n v="93.75"/>
    <x v="1"/>
    <x v="6"/>
    <x v="3130"/>
    <d v="2017-04-14T04:59:00"/>
    <x v="12"/>
  </r>
  <r>
    <n v="3131"/>
    <s v="SNAKE EYES"/>
    <s v="A Staged Reading of &quot;Snake Eyes,&quot; a new play by Alex Rafala"/>
    <n v="4100"/>
    <x v="2043"/>
    <s v="live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x v="115"/>
    <s v="live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  <x v="13"/>
  </r>
  <r>
    <n v="3133"/>
    <s v="Hell Has No Fury by TwentySomething @ Edinburgh Fringe"/>
    <s v="TwentySomething is taking Hell Has No Fury to Edinburgh! _x000a_We're looking for your support to get us there."/>
    <n v="500"/>
    <x v="2065"/>
    <s v="live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s v="live"/>
    <x v="1"/>
    <s v="GBP"/>
    <n v="1490631419"/>
    <n v="1488820619"/>
    <b v="0"/>
    <n v="12"/>
    <b v="0"/>
    <s v="theater/plays"/>
    <n v="22.5"/>
    <n v="18.75"/>
    <x v="1"/>
    <x v="6"/>
    <x v="3134"/>
    <d v="2017-03-27T16:16:59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s v="live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  <x v="25"/>
  </r>
  <r>
    <n v="3136"/>
    <s v="Heroines"/>
    <s v="Help emberfly theatre put on their first production Heroines and pay our actors and creative team! Follow us @emberflytheatre"/>
    <n v="500"/>
    <x v="2067"/>
    <s v="live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x v="155"/>
    <s v="live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  <x v="45"/>
  </r>
  <r>
    <n v="3138"/>
    <s v="Our Country's Good"/>
    <s v="A UWE Drama Society adaptation of Timberlake Wertenbaker's play. Funding needed for costumes/props to make the show a success. Thanks."/>
    <n v="200"/>
    <x v="117"/>
    <s v="live"/>
    <x v="1"/>
    <s v="GBP"/>
    <n v="1491233407"/>
    <n v="1489591807"/>
    <b v="0"/>
    <n v="0"/>
    <b v="0"/>
    <s v="theater/plays"/>
    <n v="0"/>
    <e v="#DIV/0!"/>
    <x v="1"/>
    <x v="6"/>
    <x v="3138"/>
    <d v="2017-04-03T15:30:07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s v="live"/>
    <x v="14"/>
    <s v="MXN"/>
    <n v="1490416380"/>
    <n v="1487485760"/>
    <b v="0"/>
    <n v="6"/>
    <b v="0"/>
    <s v="theater/plays"/>
    <n v="5.4"/>
    <n v="450"/>
    <x v="1"/>
    <x v="6"/>
    <x v="3139"/>
    <d v="2017-03-25T04:33:00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s v="live"/>
    <x v="6"/>
    <s v="EUR"/>
    <n v="1491581703"/>
    <n v="1488993303"/>
    <b v="0"/>
    <n v="4"/>
    <b v="0"/>
    <s v="theater/plays"/>
    <n v="0.96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x v="2069"/>
    <s v="live"/>
    <x v="9"/>
    <s v="EUR"/>
    <n v="1492372800"/>
    <n v="1488823488"/>
    <b v="0"/>
    <n v="8"/>
    <b v="0"/>
    <s v="theater/plays"/>
    <n v="51.6"/>
    <n v="32.25"/>
    <x v="1"/>
    <x v="6"/>
    <x v="3141"/>
    <d v="2017-04-16T20:00:00"/>
    <x v="18"/>
  </r>
  <r>
    <n v="3142"/>
    <s v="The Pendulum Swings UK Theatre Tour/EdFringe"/>
    <s v="Our aim is to deliver a powerful piece of theatre to audiences across the UK, including Edinburgh Fringe (2017)."/>
    <n v="2750"/>
    <x v="372"/>
    <s v="live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s v="live"/>
    <x v="1"/>
    <s v="GBP"/>
    <n v="1491726956"/>
    <n v="1489480556"/>
    <b v="0"/>
    <n v="0"/>
    <b v="0"/>
    <s v="theater/plays"/>
    <n v="0"/>
    <e v="#DIV/0!"/>
    <x v="1"/>
    <x v="6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x v="2070"/>
    <s v="live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  <x v="3"/>
  </r>
  <r>
    <n v="3145"/>
    <s v="Arlington's 1st Dinner Theatre"/>
    <s v="Dominion Theatre Company is the first community dinner theatre  to be established in Arlington TX."/>
    <n v="25000"/>
    <x v="117"/>
    <s v="live"/>
    <x v="0"/>
    <s v="USD"/>
    <n v="1490659134"/>
    <n v="1485478734"/>
    <b v="0"/>
    <n v="0"/>
    <b v="0"/>
    <s v="theater/plays"/>
    <n v="0"/>
    <e v="#DIV/0!"/>
    <x v="1"/>
    <x v="6"/>
    <x v="3145"/>
    <d v="2017-03-27T23:58:54"/>
    <x v="13"/>
  </r>
  <r>
    <n v="3146"/>
    <s v="SoÃ±Ã© una ciudad amurallada"/>
    <s v="Somos... Podemos... Amamos... Nuestra muralla, nuestra utopÃ­a. Que el amor sea el lÃ­mite"/>
    <n v="50000"/>
    <x v="2071"/>
    <s v="live"/>
    <x v="14"/>
    <s v="MXN"/>
    <n v="1492356166"/>
    <n v="1488471766"/>
    <b v="0"/>
    <n v="12"/>
    <b v="0"/>
    <s v="theater/plays"/>
    <n v="10.5"/>
    <n v="437.5"/>
    <x v="1"/>
    <x v="6"/>
    <x v="3146"/>
    <d v="2017-04-16T15:22: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s v="successful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  <x v="52"/>
  </r>
  <r>
    <n v="3148"/>
    <s v="The Aurora Project: A Sci-Fi Epic by Bella Poynton"/>
    <s v="Help fund The Aurora Project, an immersive science fiction epic."/>
    <n v="1800"/>
    <x v="2073"/>
    <s v="successful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  <x v="25"/>
  </r>
  <r>
    <n v="3149"/>
    <s v="Kafka on the Shore"/>
    <s v="A student led production at Northwestern U. of an adaptation by Frank Galati of the classic book Kafka on the Shore by Haruki Murakmi."/>
    <n v="1250"/>
    <x v="166"/>
    <s v="successful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s v="successful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  <x v="37"/>
  </r>
  <r>
    <n v="3151"/>
    <s v="&quot;The Holiday Bug&quot; 2014 Puppet Show"/>
    <s v="A Multi-Media Puppet Show, with large cable control puppets to tell a hilarious story for all ages."/>
    <n v="3500"/>
    <x v="2075"/>
    <s v="successful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x v="2076"/>
    <s v="successful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  <x v="1"/>
  </r>
  <r>
    <n v="3153"/>
    <s v="Terminator the Second"/>
    <s v="A stage production of Terminator 2: Judgment Day, composed entirely of the words of William Shakespeare"/>
    <n v="3000"/>
    <x v="2077"/>
    <s v="successful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x v="2059"/>
    <s v="successful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x v="2078"/>
    <s v="successful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x v="2079"/>
    <s v="successful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  <x v="6"/>
  </r>
  <r>
    <n v="3157"/>
    <s v="Summer FourPlay"/>
    <s v="Four Directors.  Four One Acts.  Four Genres.  For You."/>
    <n v="4000"/>
    <x v="74"/>
    <s v="successful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  <x v="2"/>
  </r>
  <r>
    <n v="3158"/>
    <s v="Nursery Crimes"/>
    <s v="A 40s crime-noir play using nursery rhyme characters."/>
    <n v="5000"/>
    <x v="2080"/>
    <s v="successful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  <x v="1"/>
  </r>
  <r>
    <n v="3159"/>
    <s v="Waxwing: A New Play"/>
    <s v="WAXWING is an exciting new world premiere of mythic (perhaps even apocalyptic!) proportions."/>
    <n v="1500"/>
    <x v="2081"/>
    <s v="successful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  <x v="42"/>
  </r>
  <r>
    <n v="3160"/>
    <s v="We Play Chekhov"/>
    <s v="Two stories by Anton Chekhov adapted for the stage and performed back-to-back in a stunning live theatrical performance."/>
    <n v="4500"/>
    <x v="2082"/>
    <s v="successful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  <x v="34"/>
  </r>
  <r>
    <n v="3161"/>
    <s v="Faustus"/>
    <s v="Iâ€™ll Be Right Back presents a story of murder and corruption. Faustus is a modern re-imagining of Christopher Marloweâ€™s classic tale."/>
    <n v="2000"/>
    <x v="2083"/>
    <s v="successful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x v="2084"/>
    <s v="successful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  <x v="38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s v="successful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s v="successful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  <x v="16"/>
  </r>
  <r>
    <n v="3165"/>
    <s v="THE MOON PLAY"/>
    <s v="THE MOON PLAY is a new play written by Carolyn Gilliam. The play follows an astronaut on the moon who has lost his reason to explore."/>
    <n v="750"/>
    <x v="2087"/>
    <s v="successful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  <x v="34"/>
  </r>
  <r>
    <n v="3166"/>
    <s v="Verdigris - A Play by Jim Beaver"/>
    <s v="VERDIGRIS: A play written by Jim Beaver, star of Supernatural and Deadwood, opening March 2015 at Theatre West in Los Angeles."/>
    <n v="35000"/>
    <x v="2088"/>
    <s v="successful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  <x v="32"/>
  </r>
  <r>
    <n v="3167"/>
    <s v="Destiny is Judd Nelson: a new play at FringeNYC"/>
    <s v="What is destiny? Explore it with us this August at FringeNYC."/>
    <n v="3000"/>
    <x v="2089"/>
    <s v="successful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  <x v="35"/>
  </r>
  <r>
    <n v="3168"/>
    <s v="Cosmicomics"/>
    <s v="A dazzling aerial show that brings to life the whimsical and romantic short stories of beloved fantasy author Italo Calvino."/>
    <n v="2500"/>
    <x v="2090"/>
    <s v="successful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  <x v="0"/>
  </r>
  <r>
    <n v="3169"/>
    <s v="The Window"/>
    <s v="We're bringing The Window to the Cherry Lane Theater in January 2014."/>
    <n v="8000"/>
    <x v="2091"/>
    <s v="successful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  <x v="1"/>
  </r>
  <r>
    <n v="3170"/>
    <s v="Ain't She Brave FringeNYC 2014 Project"/>
    <s v="An emotionally-charged journey through the history of black women in America told in reverse."/>
    <n v="2000"/>
    <x v="2092"/>
    <s v="successful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s v="successful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s v="successful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s v="successful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x v="2095"/>
    <s v="successful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  <x v="35"/>
  </r>
  <r>
    <n v="3175"/>
    <s v="The Killing Room"/>
    <s v="One Year Lease Theater Company's world premiere theater production of THE KILLING ROOM, by playwright Daniel Keene, March 2011 in NYC."/>
    <n v="5000"/>
    <x v="2096"/>
    <s v="successful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  <x v="13"/>
  </r>
  <r>
    <n v="3176"/>
    <s v="Romeo and Juliet at Moody's Pub"/>
    <s v="Romeo and Juliet at Moody's Pub is an adapted, 90-minute version of Shakespeare's classic tragedy, performed for free in a restaurant"/>
    <n v="1900"/>
    <x v="1226"/>
    <s v="successful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s v="successful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x v="2098"/>
    <s v="successful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  <x v="1"/>
  </r>
  <r>
    <n v="3179"/>
    <s v="I Do Wonder"/>
    <s v="A Sci-fi play in several vignettes that will narrate an alternate history in the mid-20th century."/>
    <n v="4200"/>
    <x v="2099"/>
    <s v="successful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  <x v="26"/>
  </r>
  <r>
    <n v="3180"/>
    <s v="Glass Mountain: An Original Fairytale"/>
    <s v="A new tale of witches, fairies, cat-hunters and and bone-boilers from London theatre company Broken Glass."/>
    <n v="1200"/>
    <x v="2100"/>
    <s v="successful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x v="614"/>
    <s v="successful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  <x v="15"/>
  </r>
  <r>
    <n v="3182"/>
    <s v="A Thought in Three Parts"/>
    <s v="FRANK, a newborn company, presents Wallace Shawn's famously unproduced,&quot;A Thought in Three Parts.&quot;_x000a_Be FRANK with us!"/>
    <n v="7000"/>
    <x v="2101"/>
    <s v="successful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  <x v="58"/>
  </r>
  <r>
    <n v="3183"/>
    <s v="The Seagull on The River"/>
    <s v="Anton Chekhov's The Seagull. An outdoor Amphitheater in Manhattan. Trees. A River. Daybreak."/>
    <n v="2500"/>
    <x v="444"/>
    <s v="successful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  <x v="17"/>
  </r>
  <r>
    <n v="3184"/>
    <s v="Equus at Frenetic Theatre"/>
    <s v="Equus is the story of a psychiatrist treating a teenaged boy who blinds six horses with a metal spike."/>
    <n v="4300"/>
    <x v="2102"/>
    <s v="successful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x v="325"/>
    <s v="successful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  <x v="5"/>
  </r>
  <r>
    <n v="3186"/>
    <s v="Honest"/>
    <s v="Honest is an exciting and dark new play by Bristol based writer Alice Nicholas, touring the South of England and London this October."/>
    <n v="3200"/>
    <x v="2103"/>
    <s v="successful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s v="successful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  <x v="21"/>
  </r>
  <r>
    <n v="3188"/>
    <s v="A Brief History of Musical Theatre..."/>
    <s v="A revue show featuring the very best of the last century of musical theatre from aspiring young producers &amp; performers at RWCMD"/>
    <n v="200"/>
    <x v="176"/>
    <s v="failed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  <x v="24"/>
  </r>
  <r>
    <n v="3189"/>
    <s v="Hednadotter Jubileumskonsert"/>
    <s v="Det Ã¤r tio Ã¥r sedan sist! Musikalen Hednadotter med sÃ¥ngarna frÃ¥n orginaluppsÃ¤ttningen sjunger musikalen i Konsertform."/>
    <n v="55000"/>
    <x v="2105"/>
    <s v="failed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x v="117"/>
    <s v="failed"/>
    <x v="5"/>
    <s v="CAD"/>
    <n v="1481258275"/>
    <n v="1478662675"/>
    <b v="0"/>
    <n v="0"/>
    <b v="0"/>
    <s v="theater/musical"/>
    <n v="0"/>
    <e v="#DIV/0!"/>
    <x v="1"/>
    <x v="40"/>
    <x v="3190"/>
    <d v="2016-12-09T04:37:55"/>
    <x v="12"/>
  </r>
  <r>
    <n v="3191"/>
    <s v="Decree 770: Europa"/>
    <s v="A brand new musical about the ban of contraception and abortion in Romania and the revolution that ended it all in 1989."/>
    <n v="3750"/>
    <x v="118"/>
    <s v="failed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  <x v="13"/>
  </r>
  <r>
    <n v="3192"/>
    <s v="Arts in Conflict"/>
    <s v="This project challenges social issues affecting young people in areas of deprivation within the Belfast area (Northern Ireland)."/>
    <n v="10000"/>
    <x v="1301"/>
    <s v="failed"/>
    <x v="1"/>
    <s v="GBP"/>
    <n v="1425160800"/>
    <n v="1421274859"/>
    <b v="0"/>
    <n v="8"/>
    <b v="0"/>
    <s v="theater/musical"/>
    <n v="1.02"/>
    <n v="12.75"/>
    <x v="1"/>
    <x v="40"/>
    <x v="3192"/>
    <d v="2015-02-28T22:00:00"/>
    <x v="7"/>
  </r>
  <r>
    <n v="3193"/>
    <s v="Shock Treatment - The Sequel to Rocky Horror!"/>
    <s v="Bringing Richard O'Brien's sequel to legendary Rocky Horror to the stage for the first time. First London, then...The World!"/>
    <n v="5000"/>
    <x v="2038"/>
    <s v="failed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  <x v="7"/>
  </r>
  <r>
    <n v="3194"/>
    <s v="P.A.C.K (Performing Arts Camp for Kids)"/>
    <s v="P.A.C.K (Performing Arts Camp for Kids) Musical Theater, Instrumental Music, Vocal Music, Dance, Visual Arts, and Physical Education!"/>
    <n v="11000"/>
    <x v="117"/>
    <s v="failed"/>
    <x v="0"/>
    <s v="USD"/>
    <n v="1437960598"/>
    <n v="1435368598"/>
    <b v="0"/>
    <n v="0"/>
    <b v="0"/>
    <s v="theater/musical"/>
    <n v="0"/>
    <e v="#DIV/0!"/>
    <x v="1"/>
    <x v="40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x v="127"/>
    <s v="failed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x v="1122"/>
    <s v="failed"/>
    <x v="0"/>
    <s v="USD"/>
    <n v="1438437600"/>
    <n v="1433254875"/>
    <b v="0"/>
    <n v="6"/>
    <b v="0"/>
    <s v="theater/musical"/>
    <n v="0.06"/>
    <n v="300"/>
    <x v="1"/>
    <x v="40"/>
    <x v="3196"/>
    <d v="2015-08-01T14:00:00"/>
    <x v="13"/>
  </r>
  <r>
    <n v="3197"/>
    <s v="Mirror, mirror on the wall"/>
    <s v="This years most important stage project for young artists in our region. www.ungespor.no"/>
    <n v="10000"/>
    <x v="1288"/>
    <s v="failed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x v="178"/>
    <s v="failed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  <x v="59"/>
  </r>
  <r>
    <n v="3199"/>
    <s v="Help Milburn Stone Fly High With TARZAN The Musical"/>
    <s v="The Milburn Stone Theatre needs your help to bring its high-flying next blockbuster musical, TARZAN, to life!"/>
    <n v="5000"/>
    <x v="636"/>
    <s v="failed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  <x v="12"/>
  </r>
  <r>
    <n v="3200"/>
    <s v="ROAD TO THE KINGDOM"/>
    <s v="An extremely unique musical play with an exciting, fun filled, dramatic twist. You will discover what lies ahead on the Road to Kingdom"/>
    <n v="50000"/>
    <x v="116"/>
    <s v="failed"/>
    <x v="0"/>
    <s v="USD"/>
    <n v="1461994440"/>
    <n v="1459410101"/>
    <b v="0"/>
    <n v="1"/>
    <b v="0"/>
    <s v="theater/musical"/>
    <n v="2E-3"/>
    <n v="1"/>
    <x v="1"/>
    <x v="40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x v="379"/>
    <s v="failed"/>
    <x v="1"/>
    <s v="GBP"/>
    <n v="1409509477"/>
    <n v="1407695077"/>
    <b v="0"/>
    <n v="2"/>
    <b v="0"/>
    <s v="theater/musical"/>
    <n v="1.25"/>
    <n v="12.5"/>
    <x v="1"/>
    <x v="40"/>
    <x v="3201"/>
    <d v="2014-08-31T18:24:37"/>
    <x v="24"/>
  </r>
  <r>
    <n v="3202"/>
    <s v="Christmas Ain't A Drag - A Musical"/>
    <s v="Falling in love at Christmas should never be a drag! A rocking musical about four lives intersecting at a nightclub at Christmas."/>
    <n v="5000"/>
    <x v="2106"/>
    <s v="failed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  <x v="43"/>
  </r>
  <r>
    <n v="3203"/>
    <s v="Escape from Reality's 1st Season &quot;Defying Gravity&quot;"/>
    <s v="Escape from Reality's 1st Season &quot;Defying Gravity&quot; including The Last Five Years, Godspell, and Aida."/>
    <n v="1000"/>
    <x v="156"/>
    <s v="failed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x v="117"/>
    <s v="failed"/>
    <x v="0"/>
    <s v="USD"/>
    <n v="1437149640"/>
    <n v="1434558479"/>
    <b v="0"/>
    <n v="0"/>
    <b v="0"/>
    <s v="theater/musical"/>
    <n v="0"/>
    <e v="#DIV/0!"/>
    <x v="1"/>
    <x v="40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x v="687"/>
    <s v="failed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x v="117"/>
    <s v="failed"/>
    <x v="0"/>
    <s v="USD"/>
    <n v="1442644651"/>
    <n v="1440052651"/>
    <b v="0"/>
    <n v="0"/>
    <b v="0"/>
    <s v="theater/musical"/>
    <n v="0"/>
    <e v="#DIV/0!"/>
    <x v="1"/>
    <x v="40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s v="failed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s v="successful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  <x v="2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s v="successful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  <x v="1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s v="successful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  <x v="67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s v="successful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  <x v="0"/>
  </r>
  <r>
    <n v="3212"/>
    <s v="Campo Maldito"/>
    <s v="Help us bring our production of Campo Maldito to New York AND San Francisco!"/>
    <n v="4000"/>
    <x v="2111"/>
    <s v="successful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x v="2112"/>
    <s v="successful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s v="successful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  <x v="59"/>
  </r>
  <r>
    <n v="3215"/>
    <s v="Colt Coeur's 6th Season"/>
    <s v="2 world premieres:_x000a_HOW TO LIVE ON EARTH by MJ Kaufman_x000a_ / CAL IN CAMO by William Francis Hoffman_x000a_+ workshops of 7 more plays!"/>
    <n v="35000"/>
    <x v="2114"/>
    <s v="successful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  <x v="59"/>
  </r>
  <r>
    <n v="3216"/>
    <s v="BRUTE"/>
    <s v="Brute (winner of the 2015 IdeasTap Underbelly Award) is new writing based on the true story of a rather twisted, horrible schoolgirl."/>
    <n v="2000"/>
    <x v="660"/>
    <s v="successful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x v="2011"/>
    <s v="successful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s v="successful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  <x v="16"/>
  </r>
  <r>
    <n v="3219"/>
    <s v="Eyes Closed - The First In-Dream Theater Experience"/>
    <s v="Eyes Closed is a collaborative play and docudrama about New Yorkers and their dreams."/>
    <n v="20000"/>
    <x v="2116"/>
    <s v="successful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  <x v="6"/>
  </r>
  <r>
    <n v="3220"/>
    <s v="Burners"/>
    <s v="A sci-fi thriller for the stage opening March 10 in Los Angeles."/>
    <n v="15000"/>
    <x v="2117"/>
    <s v="successful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s v="successful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  <x v="6"/>
  </r>
  <r>
    <n v="3222"/>
    <s v="Shakespeare in ASL - and FREE for everyone"/>
    <s v="Shakespeare's classic re-imagined as a spoken and signed production for deaf and hearing audiences"/>
    <n v="2500"/>
    <x v="2119"/>
    <s v="successful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x v="2120"/>
    <s v="successful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x v="2121"/>
    <s v="successful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  <x v="67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s v="successful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s v="successful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x v="646"/>
    <s v="successful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1"/>
  </r>
  <r>
    <n v="3228"/>
    <s v="Hear Me Roar: A Season of Powerful Women"/>
    <s v="A Season of Powerful Women. A Season of Defiance."/>
    <n v="7000"/>
    <x v="2123"/>
    <s v="successful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x v="2124"/>
    <s v="successful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  <x v="12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s v="successful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  <x v="19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s v="successful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x v="2127"/>
    <s v="successful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  <x v="12"/>
  </r>
  <r>
    <n v="3233"/>
    <s v="64 Squares"/>
    <s v="64 Squares is an autobiographical one-man exploration of the internal chess game played to reconcile relationships."/>
    <n v="5000"/>
    <x v="2128"/>
    <s v="successful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s v="successful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s v="successful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x v="2131"/>
    <s v="successful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x v="2132"/>
    <s v="successful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  <x v="2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s v="successful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s v="successful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  <x v="2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s v="successful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  <x v="32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s v="successful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  <x v="16"/>
  </r>
  <r>
    <n v="3242"/>
    <s v="First Day Off in a Long Time by Brian Finkelstein"/>
    <s v="First Day Off in a Long Time is a comedy show...            _x000a_About suicide."/>
    <n v="10000"/>
    <x v="2136"/>
    <s v="successful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x v="2137"/>
    <s v="successful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  <x v="20"/>
  </r>
  <r>
    <n v="3244"/>
    <s v="'Time Please'"/>
    <s v="'Time Please' is a black comedy set in a failing public house in a run-down part of town, where things are about to get messy."/>
    <n v="1600"/>
    <x v="2138"/>
    <s v="successful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  <x v="12"/>
  </r>
  <r>
    <n v="3245"/>
    <s v="Roughly Speaking: Voices from The Soup Kitchen"/>
    <s v="Five playwrights volunteer at New York's largest soup kitchen and develop a play around the people they meet."/>
    <n v="21000"/>
    <x v="2139"/>
    <s v="successful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x v="2140"/>
    <s v="successful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  <x v="32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s v="successful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  <x v="1"/>
  </r>
  <r>
    <n v="3248"/>
    <s v="Honest Accomplice Theatre 2015-16 Season"/>
    <s v="Honest Accomplice Theatre produces theatre for social change."/>
    <n v="12000"/>
    <x v="2142"/>
    <s v="successful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s v="successful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s v="successful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  <x v="12"/>
  </r>
  <r>
    <n v="3251"/>
    <s v="The Metronome Society"/>
    <s v="Self-Titled: A Live (Theatrical) Mixtape. An evening of short plays and music inspired by the works of Jimi, Aretha, Sting and Rufus!"/>
    <n v="1500"/>
    <x v="1451"/>
    <s v="successful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  <x v="1"/>
  </r>
  <r>
    <n v="3252"/>
    <s v="Modern Love"/>
    <s v="How do we navigate the boundaries between friendship, sexual intimacy and obsessive desire?"/>
    <n v="2250"/>
    <x v="2145"/>
    <s v="successful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  <x v="1"/>
  </r>
  <r>
    <n v="3253"/>
    <s v="EMPATHITRAX, a new play by Ana Nogueira"/>
    <s v="Can you ever truly feel what someone else is feeling?_x000a_Do you want to?"/>
    <n v="20000"/>
    <x v="2146"/>
    <s v="successful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s v="successful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x v="2"/>
    <s v="successful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x v="2148"/>
    <s v="successful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s v="successful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x v="2150"/>
    <s v="successful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x v="2151"/>
    <s v="successful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x v="2152"/>
    <s v="successful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  <x v="49"/>
  </r>
  <r>
    <n v="3261"/>
    <s v="Scrappy Shakespeare: A Midsummer Night's Dream"/>
    <s v="Six Spartanburg-based professional actors perform A Midsummer Night's Dream outdoors in downtown Spartanburg."/>
    <n v="3300"/>
    <x v="2153"/>
    <s v="successful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  <x v="1"/>
  </r>
  <r>
    <n v="3262"/>
    <s v="Prison Boxing: A New Play by Leah Joki"/>
    <s v="A one-woman theatrical exploration of the prison system and its inhabitants."/>
    <n v="12200"/>
    <x v="2154"/>
    <s v="successful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  <x v="12"/>
  </r>
  <r>
    <n v="3263"/>
    <s v="Titus Andronicus (with an all-female cast &amp; crew)"/>
    <s v="Shakespeare's bloodiest tragedy, performed and produced exclusively by women."/>
    <n v="2500"/>
    <x v="2155"/>
    <s v="successful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  <x v="20"/>
  </r>
  <r>
    <n v="3264"/>
    <s v="Kapow-i GoGo at The PIT"/>
    <s v="The three part comedic saga of Kapow-i GoGo, who saves the world.  Again.  And again."/>
    <n v="2500"/>
    <x v="2156"/>
    <s v="successful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  <x v="3"/>
  </r>
  <r>
    <n v="3265"/>
    <s v="&quot;Where was I&quot; - an autobiographical play on Dementia"/>
    <s v="A theatrical play on Alzheimerâ€™s and the challenges of loving a person who keeps disappearing."/>
    <n v="2700"/>
    <x v="2157"/>
    <s v="successful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  <x v="1"/>
  </r>
  <r>
    <n v="3266"/>
    <s v="Macbeth"/>
    <s v="An original version of Shakespeare's masterpiece that emphasizes family and explores the destruction of blood ties"/>
    <n v="6000"/>
    <x v="2158"/>
    <s v="successful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s v="successful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s v="successful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  <x v="14"/>
  </r>
  <r>
    <n v="3269"/>
    <s v="Cicada Studios presents &quot;Miss Sarah&quot;"/>
    <s v="Cicada Studios presents, as their inaugural production, a new-writing world premiere at the Edinburgh Fringe Festival 2015."/>
    <n v="8000"/>
    <x v="2160"/>
    <s v="successful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s v="successful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  <x v="1"/>
  </r>
  <r>
    <n v="3271"/>
    <s v="Saxon Court at Southwark Playhouse"/>
    <s v="A razor sharp satire to darken your Christmas."/>
    <n v="1500"/>
    <x v="2161"/>
    <s v="successful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  <x v="12"/>
  </r>
  <r>
    <n v="3272"/>
    <s v="&quot;Next Stop&quot; - Adjusting to dating in NYC"/>
    <s v="A new original play that follows two Israeli singles navigate the humorous and confusing dating scene of NYC."/>
    <n v="10000"/>
    <x v="2162"/>
    <s v="successful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  <x v="12"/>
  </r>
  <r>
    <n v="3273"/>
    <s v="Toscana, or What I Remember"/>
    <s v="We're bringing Tuscany to the Cherry Lane Theatre with a new play about memory and how we deal with people we love but we can't stand."/>
    <n v="4000"/>
    <x v="2163"/>
    <s v="successful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  <x v="14"/>
  </r>
  <r>
    <n v="3274"/>
    <s v="Orpheus Descending by Tennessee Williams"/>
    <s v="Austin Pendleton directs a rare revival of Tennessee Williams' Orpheus Descending. (photos by Michael Halsband and Talfoto)"/>
    <n v="15500"/>
    <x v="2164"/>
    <s v="successful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s v="successful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  <x v="15"/>
  </r>
  <r>
    <n v="3276"/>
    <s v="We The Astronomers"/>
    <s v="In 2016, KO Theatre presents a world premiere play in Toronto, ON about faith, home, and the secrets we keep from those we love."/>
    <n v="4500"/>
    <x v="2166"/>
    <s v="successful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  <x v="6"/>
  </r>
  <r>
    <n v="3277"/>
    <s v="Go People does 'Almost, Maine'"/>
    <s v="One of the most popular American plays of the last decade comes to London for its international premiere. Festive and bittersweet."/>
    <n v="5000"/>
    <x v="2167"/>
    <s v="successful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  <x v="12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s v="successful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s v="successful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s v="successful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s v="successful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s v="successful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  <x v="6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s v="successful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x v="2172"/>
    <s v="successful"/>
    <x v="0"/>
    <s v="USD"/>
    <n v="1454047140"/>
    <n v="1452546853"/>
    <b v="0"/>
    <n v="15"/>
    <b v="1"/>
    <s v="theater/plays"/>
    <n v="101.6"/>
    <n v="203.2"/>
    <x v="1"/>
    <x v="6"/>
    <x v="3284"/>
    <d v="2016-01-29T05:59:00"/>
    <x v="17"/>
  </r>
  <r>
    <n v="3285"/>
    <s v="By Morning"/>
    <s v="A new play by Matthew Gasda"/>
    <n v="4999"/>
    <x v="2173"/>
    <s v="successful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x v="2174"/>
    <s v="successful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  <x v="1"/>
  </r>
  <r>
    <n v="3287"/>
    <s v="Three Things: Stories About Life"/>
    <s v="An inspirational one-man play about crisis, community, and the search for wholeness."/>
    <n v="2500"/>
    <x v="911"/>
    <s v="successful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  <x v="2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s v="successful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s v="successful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  <x v="38"/>
  </r>
  <r>
    <n v="3290"/>
    <s v="Get JunkBox Theatre To Edinburgh Fringe!"/>
    <s v="Pregnancy. Viagra. Murder. Nutella. What more could you want?_x000a__x000a_Help get JunkBox Theatre to Edinburgh Fringe 2017!"/>
    <n v="2000"/>
    <x v="2177"/>
    <s v="successful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s v="successful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x v="683"/>
    <s v="successful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  <x v="22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s v="successful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x v="2179"/>
    <s v="successful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x v="2180"/>
    <s v="successful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x v="2181"/>
    <s v="successful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  <x v="25"/>
  </r>
  <r>
    <n v="3297"/>
    <s v="MY EYES WENT DARK"/>
    <s v="A father loses his family in a freak plane crash and goes on to murder the air traffic controller he holds responsible."/>
    <n v="5500"/>
    <x v="2182"/>
    <s v="successful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s v="successful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  <x v="24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s v="successful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x v="1734"/>
    <s v="successful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  <x v="24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s v="successful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  <x v="7"/>
  </r>
  <r>
    <n v="3302"/>
    <s v="El muro de BorÃ­s KiÃ©n"/>
    <s v="FilosofÃ­a de los anÃ³nimos"/>
    <n v="8400"/>
    <x v="2186"/>
    <s v="successful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x v="2187"/>
    <s v="successful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  <x v="6"/>
  </r>
  <r>
    <n v="3304"/>
    <s v="I Can Ski Forever 3"/>
    <s v="A musical comedy production celebrating the unique, lovable, insufferable ski culture of the modern day mountain town."/>
    <n v="15000"/>
    <x v="2188"/>
    <s v="successful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x v="2189"/>
    <s v="successful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s v="successful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  <x v="59"/>
  </r>
  <r>
    <n v="3307"/>
    <s v="The Respectful Prostitute"/>
    <s v="A group of Stanford students are going to present Jean-Paul Sartre's play, The Respectful Prostitute, at the end of Spring quarter."/>
    <n v="1000"/>
    <x v="2190"/>
    <s v="successful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x v="611"/>
    <s v="successful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  <x v="24"/>
  </r>
  <r>
    <n v="3309"/>
    <s v="Collision Course"/>
    <s v="Two unlikely friends, a garage, tinned beans &amp; the end of the world."/>
    <n v="350"/>
    <x v="2191"/>
    <s v="successful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  <x v="12"/>
  </r>
  <r>
    <n v="3310"/>
    <s v="The Island Boys: A New Play"/>
    <s v="A new play about coming coming home, recovery, and trying to find God in the process."/>
    <n v="6500"/>
    <x v="2192"/>
    <s v="successful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s v="successful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x v="1676"/>
    <s v="successful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  <x v="25"/>
  </r>
  <r>
    <n v="3313"/>
    <s v="Melbin the Accidental"/>
    <s v="A modern reworking of Shakespeare's histories and tragedies in iambic pentameter to talk of death, love, and race."/>
    <n v="2000"/>
    <x v="2193"/>
    <s v="successful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  <x v="35"/>
  </r>
  <r>
    <n v="3314"/>
    <s v="The White Bike"/>
    <s v="I want to add a new perspective to the cycling safety debate by taking my play THE WHITE BIKE to the Edinburgh Festival of Cycling"/>
    <n v="800"/>
    <x v="472"/>
    <s v="successful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  <x v="38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s v="successful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x v="2195"/>
    <s v="successful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  <x v="16"/>
  </r>
  <r>
    <n v="3317"/>
    <s v="Seven Minutes in Eternity"/>
    <s v="Andy Boyd's epic new satire about heroes and villains, humankind's search for glory, and fascism in America"/>
    <n v="1050"/>
    <x v="2196"/>
    <s v="successful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  <x v="1"/>
  </r>
  <r>
    <n v="3318"/>
    <s v="ROOMIES - Atlantic Canada Tour 2016-17"/>
    <s v="Help us strengthen and inspire disability arts in Atlantic Canada"/>
    <n v="2000"/>
    <x v="2197"/>
    <s v="successful"/>
    <x v="5"/>
    <s v="CAD"/>
    <n v="1460341800"/>
    <n v="1456902893"/>
    <b v="0"/>
    <n v="32"/>
    <b v="1"/>
    <s v="theater/plays"/>
    <n v="125.6"/>
    <n v="78.5"/>
    <x v="1"/>
    <x v="6"/>
    <x v="3318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x v="2065"/>
    <s v="successful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7"/>
  </r>
  <r>
    <n v="3320"/>
    <s v="Mama Threw Me So High &amp; He Who Speaks"/>
    <s v="Imaginary Theater Company presents two modern day tall tales about family, resilience and redemption."/>
    <n v="2500"/>
    <x v="2198"/>
    <s v="successful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s v="successful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  <x v="19"/>
  </r>
  <r>
    <n v="3322"/>
    <s v="Familiar Strangers â€” A Staged Reading"/>
    <s v="Familiar Strangers follows the journey of a community of people living homeless on the streets in and around Tompkins Square Park."/>
    <n v="3300"/>
    <x v="959"/>
    <s v="successful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  <x v="34"/>
  </r>
  <r>
    <n v="3323"/>
    <s v="Migrants' Theatre"/>
    <s v="Young adult theatre makers from London are raising money to cover costs for touring with their current production MigrantsÂ´ Rhapsody."/>
    <n v="1000"/>
    <x v="2200"/>
    <s v="successful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  <x v="1"/>
  </r>
  <r>
    <n v="3324"/>
    <s v="At Swim, Two Boys"/>
    <s v="The play tells the story of Jim and Doyler and their friendship on the brink of Irish independence."/>
    <n v="1500"/>
    <x v="2201"/>
    <s v="successful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  <x v="35"/>
  </r>
  <r>
    <n v="3325"/>
    <s v="Infectious, love at the end of the 21st century!"/>
    <s v="Innovative Theatre Company Needs You To Reach Funding Requirements. We Are So Close We Can Smell It! Thank You In Advance."/>
    <n v="400"/>
    <x v="2202"/>
    <s v="successful"/>
    <x v="1"/>
    <s v="GBP"/>
    <n v="1428256277"/>
    <n v="1425235877"/>
    <b v="0"/>
    <n v="15"/>
    <b v="1"/>
    <s v="theater/plays"/>
    <n v="112.5"/>
    <n v="30"/>
    <x v="1"/>
    <x v="6"/>
    <x v="3325"/>
    <d v="2015-04-05T17:51:17"/>
    <x v="6"/>
  </r>
  <r>
    <n v="3326"/>
    <s v="Me? A Caregiver?"/>
    <s v="An edgy, hilarious, compassionate and honest show to help caregivers find courage, trust their instincts and above all, to laugh."/>
    <n v="8000"/>
    <x v="2203"/>
    <s v="successful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x v="1629"/>
    <s v="successful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s v="successful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  <x v="69"/>
  </r>
  <r>
    <n v="3329"/>
    <s v="Jestia and Raedon"/>
    <s v="Jestia and Raedon is a brand new romantic comedy play going to the Edinburgh Fringe Festival this summer."/>
    <n v="1000"/>
    <x v="2205"/>
    <s v="successful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  <x v="65"/>
  </r>
  <r>
    <n v="3330"/>
    <s v="Tissue by Louise Page. A play about Breast Cancer."/>
    <s v="&quot;Tissue&quot; is a play about Breast Cancer. Produced by MonkeyBond theatre co.ltd to raise awareness for Breast cancer."/>
    <n v="1500"/>
    <x v="2206"/>
    <s v="successful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s v="successful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  <x v="6"/>
  </r>
  <r>
    <n v="3332"/>
    <s v="Cortez"/>
    <s v="Two marine biologists are at odds during an important expedition. When a stranded shark refuses to die, things get weird."/>
    <n v="6000"/>
    <x v="44"/>
    <s v="successful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s v="successful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  <x v="25"/>
  </r>
  <r>
    <n v="3334"/>
    <s v="The Saltbox Theatre Collective Seed Money Project"/>
    <s v="The Saltbox Theatre Collective is a brand new not-for-profit theatre company in Illinois."/>
    <n v="3871"/>
    <x v="2208"/>
    <s v="successful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s v="successful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  <x v="38"/>
  </r>
  <r>
    <n v="3336"/>
    <s v="WILDE TALES"/>
    <s v="A theatrical adaptation of Oscar Wilde's short stories, presented by Suitcase Civilians at The Space, April 5-10 2016."/>
    <n v="250"/>
    <x v="156"/>
    <s v="successful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  <x v="38"/>
  </r>
  <r>
    <n v="3337"/>
    <s v="Das Ding - A Globetrotting Comedy"/>
    <s v="StoneCrabs is thrilled to bring to the UK the first English production of Philipp LÃ¶hleâ€™s play Das Ding (The Thing)."/>
    <n v="2500"/>
    <x v="2210"/>
    <s v="successful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  <x v="25"/>
  </r>
  <r>
    <n v="3338"/>
    <s v="The Last Days of Judas Iscariot"/>
    <s v="Join Estelle Parsons in support of Theater That Looks and Sounds Like America"/>
    <n v="15000"/>
    <x v="2211"/>
    <s v="successful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  <x v="24"/>
  </r>
  <r>
    <n v="3339"/>
    <s v="FRESH PRODUCE'd LA presents: Friends in Transient Places"/>
    <s v="FPLA presents FRIENDS IN TRANSIENT PLACES by Jonathan Caren: a magical story of modern life."/>
    <n v="8000"/>
    <x v="2212"/>
    <s v="successful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x v="2213"/>
    <s v="successful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  <x v="26"/>
  </r>
  <r>
    <n v="3341"/>
    <s v="Today I Live"/>
    <s v="A London flat, two stories play simultaneously. Irish mapmaker 1821, Iranian artist present day. Each senses the other. Worlds collide."/>
    <n v="3350"/>
    <x v="959"/>
    <s v="successful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  <x v="34"/>
  </r>
  <r>
    <n v="3342"/>
    <s v="Uprising Theatre Company's First Production"/>
    <s v="We believe in the power of stories to change the world. Theatre that inspires transformation."/>
    <n v="6000"/>
    <x v="627"/>
    <s v="successful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  <x v="16"/>
  </r>
  <r>
    <n v="3343"/>
    <s v="The Girl Who Touched the Stars"/>
    <s v="Two sisters make a set of paper dolls which take them on a journey across lands, creating memories along the way."/>
    <n v="700"/>
    <x v="647"/>
    <s v="successful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  <x v="24"/>
  </r>
  <r>
    <n v="3344"/>
    <s v="The Other Group Theatre"/>
    <s v="We are a company of crafted and trained actors, writers and directors dedicated to the principles set by the legendary Group Theatre."/>
    <n v="4500"/>
    <x v="1494"/>
    <s v="successful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x v="1084"/>
    <s v="successful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43"/>
  </r>
  <r>
    <n v="3346"/>
    <s v="Shakespearean Youth Theatre (SYT) - The Tempest"/>
    <s v="Tempest opens Feb. 25. Please support Shakespeare, the arts and community youth theater! Be a part of something special!"/>
    <n v="1500"/>
    <x v="2214"/>
    <s v="successful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s v="successful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  <x v="19"/>
  </r>
  <r>
    <n v="3348"/>
    <s v="Macbeth"/>
    <s v="Old Hat's new production explores the bleak culture of war and the cosmic powers of guilt and imagination in Shakespeare's tragedy."/>
    <n v="5500"/>
    <x v="2216"/>
    <s v="successful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  <x v="2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s v="successful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  <x v="25"/>
  </r>
  <r>
    <n v="3350"/>
    <s v="Visions"/>
    <s v="Nora Wageners TheaterstÃ¼ck lÃ¤dt den Zuschauer ein auf eine teils lustige, teils dÃ¼stere Reise ins Wohnzimmer der jungen, arbeitslosen K"/>
    <n v="3500"/>
    <x v="2218"/>
    <s v="successful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  <x v="49"/>
  </r>
  <r>
    <n v="3351"/>
    <s v="Action To The Word's DRACULA"/>
    <s v="A thrilling 'steampunk' reworking of the infamous gothic horror novel by a powerhouse ensemble will leave you begging to be bitten."/>
    <n v="5000"/>
    <x v="2219"/>
    <s v="successful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  <x v="59"/>
  </r>
  <r>
    <n v="3352"/>
    <s v="Brief Hiatus: Little Deaths 2016"/>
    <s v="Actors creating more theatre in Brighton. A LOT MORE. Classics, contemporary, new writing, Shakespeare, foreign translations and more."/>
    <n v="5000"/>
    <x v="2220"/>
    <s v="successful"/>
    <x v="1"/>
    <s v="GBP"/>
    <n v="1467414000"/>
    <n v="1462492178"/>
    <b v="0"/>
    <n v="70"/>
    <b v="1"/>
    <s v="theater/plays"/>
    <n v="107.52"/>
    <n v="76.8"/>
    <x v="1"/>
    <x v="6"/>
    <x v="3352"/>
    <d v="2016-07-01T23:00:00"/>
    <x v="51"/>
  </r>
  <r>
    <n v="3353"/>
    <s v="Nude: A play by Paul Hewitt"/>
    <s v="A new spoken word play, written by Paul Hewitt, in 3 parts about love and fate, inspired by the Ruba'iyat of Omar Khayyam."/>
    <n v="500"/>
    <x v="607"/>
    <s v="successful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  <x v="35"/>
  </r>
  <r>
    <n v="3354"/>
    <s v="Strangeloop Theatre - A Focus on New Works"/>
    <s v="Help Strangeloop Theatre create and support new work by sponsoring our 2015-2016 season."/>
    <n v="3000"/>
    <x v="2221"/>
    <s v="successful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  <x v="49"/>
  </r>
  <r>
    <n v="3355"/>
    <s v="Jelly Beans at Theatre503"/>
    <s v="Help get Jelly Beans to the Theatre503 stage. An important piece of new writing by Dan Pick, produced by Kuleshov Theatre"/>
    <n v="1750"/>
    <x v="2222"/>
    <s v="successful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  <x v="65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s v="successful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s v="successful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x v="2223"/>
    <s v="successful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  <x v="12"/>
  </r>
  <r>
    <n v="3359"/>
    <s v="BEIRUT, LADY OF LEBANON"/>
    <s v="A Theatrical Production Celebrating the Lebanese Culture and the Human Spirit in Time of War."/>
    <n v="4000"/>
    <x v="2224"/>
    <s v="successful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  <x v="7"/>
  </r>
  <r>
    <n v="3360"/>
    <s v="Pretty Butch"/>
    <s v="World Premiere, an M1 Singapore Fringe Festival 2017 commission."/>
    <n v="9000"/>
    <x v="2225"/>
    <s v="successful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s v="successful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s v="successful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  <x v="19"/>
  </r>
  <r>
    <n v="3363"/>
    <s v="Making the Move--Edinburgh Fringe 2014"/>
    <s v="A first play about a first kiss, Making the Move is going to the Edinburgh Fringe festival.  Join the party, fall in love.  Help us!"/>
    <n v="7750"/>
    <x v="2228"/>
    <s v="successful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  <x v="10"/>
  </r>
  <r>
    <n v="3364"/>
    <s v="Cancel The Sunshine"/>
    <s v="Cancel The SunshineÂ is a new play that explores living with a mental health condition in an honest, witty and articulate way."/>
    <n v="3000"/>
    <x v="2229"/>
    <s v="successful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  <x v="25"/>
  </r>
  <r>
    <n v="3365"/>
    <s v="From the Pulpit to the Runway"/>
    <s v="A dazzling dramatic musical drama that takes place inside a Charm City Church! Help us finance a play that is back by popular demand!"/>
    <n v="2500"/>
    <x v="1287"/>
    <s v="successful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x v="2230"/>
    <s v="successful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x v="1763"/>
    <s v="successful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  <x v="26"/>
  </r>
  <r>
    <n v="3368"/>
    <s v="Peter Pan by J.M. Barrie @ Open Space Arts"/>
    <s v="Help a non-profit community theatre create an unforgettable production of J.M. Barrie's classic play."/>
    <n v="1000"/>
    <x v="2231"/>
    <s v="successful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  <x v="8"/>
  </r>
  <r>
    <n v="3369"/>
    <s v="The Collector, a play by Daniel Wade"/>
    <s v="How far would you go for revenge? The Collector is a dark thriller of regret, retribution and broken masculinity."/>
    <n v="5000"/>
    <x v="2232"/>
    <s v="successful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  <x v="13"/>
  </r>
  <r>
    <n v="3370"/>
    <s v="&quot;I'm Alright&quot;...an Enso Theatre Education production."/>
    <s v="I'm Alright. A story of young women, told by young women, for the world."/>
    <n v="1500"/>
    <x v="2233"/>
    <s v="successful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  <x v="12"/>
  </r>
  <r>
    <n v="3371"/>
    <s v="Red Planet (or One Way Ticket) Staged Reading"/>
    <s v="Help support Red Planet, a new science fiction play based off the Mars One exploration."/>
    <n v="200"/>
    <x v="1766"/>
    <s v="successful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  <x v="38"/>
  </r>
  <r>
    <n v="3372"/>
    <s v="All the Best, Jack"/>
    <s v="This play tells the story of the toxicity of sensationalism shown through one man's struggle with notoriety."/>
    <n v="1000"/>
    <x v="831"/>
    <s v="successful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  <x v="24"/>
  </r>
  <r>
    <n v="3373"/>
    <s v="The Rules: Sex, Lies &amp; Serial Killers"/>
    <s v="The Rules is a brand new black-comedy, serial-killer-romance debuting at the Edinburgh Fringe this August and we need your help!"/>
    <n v="2000"/>
    <x v="557"/>
    <s v="successful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  <x v="20"/>
  </r>
  <r>
    <n v="3374"/>
    <s v="HELP BUILD &quot;THE CASTLE&quot;"/>
    <s v="A rare  production of World acclaimed playwright Howard Barker's groundbreaking &amp; provocative 'The Castle'."/>
    <n v="3500"/>
    <x v="2234"/>
    <s v="successful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x v="142"/>
    <s v="successful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  <x v="53"/>
  </r>
  <r>
    <n v="3376"/>
    <s v="The Tutors"/>
    <s v="3 college grads struggling to fund their social network. 1 bratty blackmailing student. 1 dreamy Asian business man. 1 awesome play."/>
    <n v="8000"/>
    <x v="2235"/>
    <s v="successful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  <x v="13"/>
  </r>
  <r>
    <n v="3377"/>
    <s v="To Kill a Machine"/>
    <s v="An empowering play about war time code breaker Alan Turing which tells the real story of a hero vilified for his sexuality and suicide."/>
    <n v="8000"/>
    <x v="2236"/>
    <s v="successful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x v="2237"/>
    <s v="successful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  <x v="26"/>
  </r>
  <r>
    <n v="3379"/>
    <s v="The Promise"/>
    <s v="A play by Alexei Arbuzov about the lives of three teenagers during the Nazi siege of Leningrad, 1942, in a new adaptation by Nick Dear."/>
    <n v="2000"/>
    <x v="2238"/>
    <s v="successful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  <x v="17"/>
  </r>
  <r>
    <n v="3380"/>
    <s v="A Hard Rain - New York Debut"/>
    <s v="A Hard Rain is a new play that takes place on the eve of the Stonewall riots in the â€˜hiddenâ€™ gay bars of 1969 Greenwich Village."/>
    <n v="3000"/>
    <x v="2239"/>
    <s v="successful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  <x v="4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s v="successful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s v="successful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  <x v="2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s v="successful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  <x v="21"/>
  </r>
  <r>
    <n v="3384"/>
    <s v="The Hat"/>
    <s v="Six gay men, emotional baggage, and online dating: what could go wrong? A play about looking for love and finding something better."/>
    <n v="6000"/>
    <x v="2243"/>
    <s v="successful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  <x v="59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s v="successful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x v="1740"/>
    <s v="successful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s v="successful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  <x v="52"/>
  </r>
  <r>
    <n v="3388"/>
    <s v="ICONS"/>
    <s v="ICONS is a unique new play about the Amazon warrior women from Greek myth and re-imagines them from a contemporary female perspective."/>
    <n v="1500"/>
    <x v="2245"/>
    <s v="successful"/>
    <x v="1"/>
    <s v="GBP"/>
    <n v="1434625441"/>
    <n v="1432033441"/>
    <b v="0"/>
    <n v="45"/>
    <b v="1"/>
    <s v="theater/plays"/>
    <n v="103.8"/>
    <n v="34.6"/>
    <x v="1"/>
    <x v="6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x v="2246"/>
    <s v="successful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x v="2247"/>
    <s v="successful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  <x v="19"/>
  </r>
  <r>
    <n v="3391"/>
    <s v="TRAVELING needs a Reading"/>
    <s v="New play about the comfort and the danger of living with memories. Gay themes. Experienced team looking to present first reading"/>
    <n v="500"/>
    <x v="2196"/>
    <s v="successful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  <x v="1"/>
  </r>
  <r>
    <n v="3392"/>
    <s v="1 in 3"/>
    <s v="Life is more than the days you have left. 1 in 3 tells of two normal people &amp; their confrontation with mortality and the dice of fate."/>
    <n v="500"/>
    <x v="83"/>
    <s v="successful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  <x v="40"/>
  </r>
  <r>
    <n v="3393"/>
    <s v="The Maltese Bodkin"/>
    <s v="hiSTORYstage presents a film noir-style comedy mystery with a Shakespearean twist performed as a 1944 radio drama."/>
    <n v="1500"/>
    <x v="2248"/>
    <s v="successful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x v="2249"/>
    <s v="successful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  <x v="1"/>
  </r>
  <r>
    <n v="3395"/>
    <s v="MIRAMAR"/>
    <s v="Miramar is a a darkly funny play exploring what it is we call â€˜homeâ€™."/>
    <n v="500"/>
    <x v="1622"/>
    <s v="successful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  <x v="19"/>
  </r>
  <r>
    <n v="3396"/>
    <s v="Rainbowtown"/>
    <s v="&quot;Rainbowtown&quot; is a new play for kids. Help us bring it to the Main Line during the 2014 Philadelphia Fringe Festival!"/>
    <n v="1500"/>
    <x v="415"/>
    <s v="successful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  <x v="15"/>
  </r>
  <r>
    <n v="3397"/>
    <s v="Waiting for Godot - Blue Sky Theatre &amp; Arts"/>
    <s v="Help a group of recovering alcoholics bring Samuel Beckett's classic to a seaside town!"/>
    <n v="250"/>
    <x v="668"/>
    <s v="successful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  <x v="52"/>
  </r>
  <r>
    <n v="3398"/>
    <s v="Lord of the Flies - Syracuse University"/>
    <s v="We're mounting a theatrical adaptation of Lord of the Flies completely student directed, produced, designed, managed and performed."/>
    <n v="4000"/>
    <x v="2250"/>
    <s v="successful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  <x v="34"/>
  </r>
  <r>
    <n v="3399"/>
    <s v="Spinning Wheel Youth Takeover"/>
    <s v="13 young people have taken over Spinning Wheel Theatre to choose, produce and create their own show from scratch."/>
    <n v="1200"/>
    <x v="459"/>
    <s v="successful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x v="2251"/>
    <s v="successful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s v="successful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x v="2253"/>
    <s v="successful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x v="41"/>
    <s v="successful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s v="successful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  <x v="21"/>
  </r>
  <r>
    <n v="3405"/>
    <s v="Seance Theatre Performs Noel Coward's Blithe Spirit"/>
    <s v="We are Seance Theatre Group trying to fund our first performance, Noel Coward's hysterical comedy farce, Blithe Spirit."/>
    <n v="350"/>
    <x v="2254"/>
    <s v="successful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  <x v="24"/>
  </r>
  <r>
    <n v="3406"/>
    <s v="Voices of Swords"/>
    <s v="A funny and moving new play about two families dealing with aging parents in very different ways!"/>
    <n v="10000"/>
    <x v="2255"/>
    <s v="successful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  <x v="7"/>
  </r>
  <r>
    <n v="3407"/>
    <s v="Chlorine Edinburgh 2014"/>
    <s v="Biddy is 24. Biddy is a hopeless romantic. Biddy always wanted to be a vegan. Find out what happens_x000a_when Biddy gets sectioned."/>
    <n v="2000"/>
    <x v="2256"/>
    <s v="successful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x v="2257"/>
    <s v="successful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x v="2258"/>
    <s v="successful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  <x v="23"/>
  </r>
  <r>
    <n v="3410"/>
    <s v="the southland company - LAUNCH LOS ANGELES"/>
    <s v="Join us in a campaign benefitting the southland company and its interdisciplinary artistic efforts in Los Angeles."/>
    <n v="3000"/>
    <x v="2259"/>
    <s v="successful"/>
    <x v="0"/>
    <s v="USD"/>
    <n v="1465196400"/>
    <n v="1462841990"/>
    <b v="0"/>
    <n v="40"/>
    <b v="1"/>
    <s v="theater/plays"/>
    <n v="108.5"/>
    <n v="81.375"/>
    <x v="1"/>
    <x v="6"/>
    <x v="3410"/>
    <d v="2016-06-06T07:00:00"/>
    <x v="38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s v="successful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  <x v="21"/>
  </r>
  <r>
    <n v="3412"/>
    <s v="Joe Orton's Fred &amp; Madge"/>
    <s v="Rough Haired Pointer present for the first time ever Joe Orton's 'Fred &amp; Madge' at the Hope Theatre, Islington this Sept and Oct"/>
    <n v="3000"/>
    <x v="142"/>
    <s v="successful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x v="1084"/>
    <s v="successful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  <x v="2"/>
  </r>
  <r>
    <n v="3414"/>
    <s v="PCSF PlayOffs 2016"/>
    <s v="A new twist on our annual festival of fully-produced plays by member playwrights, performed by a talented ensemble cast!"/>
    <n v="3000"/>
    <x v="2090"/>
    <s v="successful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  <x v="1"/>
  </r>
  <r>
    <n v="3415"/>
    <s v="Balm in Gilead at Columbia"/>
    <s v="We are raising funds to allow for enhanced scenic, costume, and lighting design. Every dollar helps!"/>
    <n v="200"/>
    <x v="148"/>
    <s v="successful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  <x v="6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s v="successful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  <x v="32"/>
  </r>
  <r>
    <n v="3417"/>
    <s v="Fury Theatre is Producing Oleanna"/>
    <s v="Fury Theatre is bringing Mamet's powerful play, Oleanna, to life!  Help us get ahead of funding so we can keep theater affordable."/>
    <n v="1700"/>
    <x v="2262"/>
    <s v="successful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  <x v="62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s v="successful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x v="2264"/>
    <s v="successful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  <x v="10"/>
  </r>
  <r>
    <n v="3420"/>
    <s v="Rounds. Set design campaign."/>
    <s v="A powerful and urgent tale of the first line of defence for the NHS. Based on true stories from junior doctors."/>
    <n v="700"/>
    <x v="2265"/>
    <s v="successful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  <x v="63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s v="successful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s v="successful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  <x v="32"/>
  </r>
  <r>
    <n v="3423"/>
    <s v="And That's How The Story Goes"/>
    <s v="Forest Hills Eastern's Student Run Show 2015. Our goal is to present a professional quality show on a budget."/>
    <n v="250"/>
    <x v="457"/>
    <s v="successful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s v="successful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  <x v="25"/>
  </r>
  <r>
    <n v="3425"/>
    <s v="The Erlkings"/>
    <s v="The Erlkings is a play that uses the writings of the perpetrators of the Columbine Shooting to explore the inner lives of these boys."/>
    <n v="30000"/>
    <x v="2269"/>
    <s v="successful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n v="3750"/>
    <x v="1959"/>
    <s v="successful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  <x v="21"/>
  </r>
  <r>
    <n v="3427"/>
    <s v="We Were Kings"/>
    <s v="A new play developed in collaboration with graduating theatre makers, premiering at the Edinburgh Fringe Festival 2014."/>
    <n v="1500"/>
    <x v="646"/>
    <s v="successful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x v="910"/>
    <s v="successful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  <x v="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s v="successful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35"/>
  </r>
  <r>
    <n v="3430"/>
    <s v="Being Patient"/>
    <s v="We need support for our play so we can promote awareness of kidney diseases and the effect it has on sufferers and their families."/>
    <n v="2000"/>
    <x v="2270"/>
    <s v="successful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s v="successful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x v="2271"/>
    <s v="successful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  <x v="9"/>
  </r>
  <r>
    <n v="3433"/>
    <s v="The Dybbuk"/>
    <s v="death&amp;pretzels presents their first Chicago based project:_x000a_The Dybbuk by S. Ansky"/>
    <n v="9500"/>
    <x v="2272"/>
    <s v="successful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x v="1285"/>
    <s v="successful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x v="2273"/>
    <s v="successful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s v="successful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s v="successful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x v="2275"/>
    <s v="successful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x v="2276"/>
    <s v="successful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  <x v="35"/>
  </r>
  <r>
    <n v="3440"/>
    <s v="Gruesome Playground Injuries"/>
    <s v="LA-based team of professional actors and directors taking Rajiv Joseph's harrowing and romantic play to the Boulder community."/>
    <n v="5000"/>
    <x v="2277"/>
    <s v="successful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  <x v="34"/>
  </r>
  <r>
    <n v="3441"/>
    <s v="Putting on a great play in Los Angeles!"/>
    <s v="We are producing the play Bug, by Tracy Letts.  This will be an inspiring show, and a great way to bring help to a great LA charity."/>
    <n v="2500"/>
    <x v="1644"/>
    <s v="successful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  <x v="38"/>
  </r>
  <r>
    <n v="3442"/>
    <s v="An Evening of Radio"/>
    <s v="An Evening of Radio aims to showcase original work written by undergraduate playwriting students in the style of live staged readings."/>
    <n v="250"/>
    <x v="156"/>
    <s v="successful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x v="2278"/>
    <s v="successful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s v="successful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63"/>
  </r>
  <r>
    <n v="3445"/>
    <s v="Axon Theatre - First Project (Phase 1)"/>
    <s v="Rehearsal &amp; development of our first project as Axon Theatre: &quot;The Star-Spangled Girl&quot; in South Wales."/>
    <n v="2000"/>
    <x v="41"/>
    <s v="successful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  <x v="38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s v="successful"/>
    <x v="1"/>
    <s v="GBP"/>
    <n v="1423138800"/>
    <n v="1421092725"/>
    <b v="0"/>
    <n v="25"/>
    <b v="1"/>
    <s v="theater/plays"/>
    <n v="108.2"/>
    <n v="43.28"/>
    <x v="1"/>
    <x v="6"/>
    <x v="3446"/>
    <d v="2015-02-05T12:20:00"/>
    <x v="20"/>
  </r>
  <r>
    <n v="3447"/>
    <s v="The Vagabond Halfback"/>
    <s v="&quot;He was a poet, a vagrant, a philosopher, a lady's man and a hard drinker&quot;"/>
    <n v="1000"/>
    <x v="2280"/>
    <s v="successful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  <x v="7"/>
  </r>
  <r>
    <n v="3448"/>
    <s v="The Mount, new play about Edith Wharton"/>
    <s v="The Mount-- a new play based off the life of Edith Wharton-- is having its premiere reading AT the real Mount in Lenox, MA!"/>
    <n v="2100"/>
    <x v="2281"/>
    <s v="successful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x v="2282"/>
    <s v="successful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  <x v="32"/>
  </r>
  <r>
    <n v="3450"/>
    <s v="The Beautiful House"/>
    <s v="The Beautiful House' is a story of modern mummification and the present day post-humanist crisis in our relationship with death."/>
    <n v="500"/>
    <x v="1158"/>
    <s v="successful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  <x v="13"/>
  </r>
  <r>
    <n v="3451"/>
    <s v="The Twilight Zone Play"/>
    <s v="I'm a high school student in New Jersey planning on producing and directing a Twilight Zone Play for a &quot;One Act&quot; competition."/>
    <n v="650"/>
    <x v="2283"/>
    <s v="successful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s v="successful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  <x v="34"/>
  </r>
  <r>
    <n v="3453"/>
    <s v="'Patagonia' - by Robert George"/>
    <s v="A full length comedy, Patagonia follows Grason and Jerry on their journey through a magical, South-American rainforest."/>
    <n v="300"/>
    <x v="2285"/>
    <s v="successful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s v="successful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s v="successful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x v="2288"/>
    <s v="successful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  <x v="0"/>
  </r>
  <r>
    <n v="3457"/>
    <s v="The Impossible Adventures Of Supernova Jones"/>
    <s v="Robots, Space Battles, Mystery, and Intrigue. Nothing is Impossible..."/>
    <n v="2000"/>
    <x v="2289"/>
    <s v="successful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  <x v="12"/>
  </r>
  <r>
    <n v="3458"/>
    <s v="J. Lee Vocque's BASED ON ACTUAL EVENTS"/>
    <s v="I promised my mother on her deathbed that I would tell the world MY story, so here it goes...crossing fingers, 2015 SF FRINGE"/>
    <n v="978"/>
    <x v="2290"/>
    <s v="successful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s v="successful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  <x v="1"/>
  </r>
  <r>
    <n v="3460"/>
    <s v="Pushers"/>
    <s v="'Pushers' is an exciting new play and the first project for brand new theatre company, Ain't Got No Home Productions."/>
    <n v="500"/>
    <x v="2292"/>
    <s v="successful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5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s v="successful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  <x v="32"/>
  </r>
  <r>
    <n v="3462"/>
    <s v="Upstart Crows of Santa Fe Stage Weapons"/>
    <s v="Help the Upstart Crows of Santa Fe bring Shakespeare's Julius Caesar to life with quality wooden stage swords!"/>
    <n v="250"/>
    <x v="2294"/>
    <s v="successful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  <x v="14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s v="successful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  <x v="18"/>
  </r>
  <r>
    <n v="3464"/>
    <s v="SHE! Is History!"/>
    <s v="Why Do We Know More About Kim Kardashian Than Abigail Adams?  Let's produce and publish a play about women who MAKE and MADE history!"/>
    <n v="5000"/>
    <x v="2296"/>
    <s v="successful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x v="2169"/>
    <s v="successful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x v="2297"/>
    <s v="successful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  <x v="13"/>
  </r>
  <r>
    <n v="3467"/>
    <s v="Venus in Fur, Los Angeles."/>
    <s v="Venus in Fur, By David Ives."/>
    <n v="3000"/>
    <x v="168"/>
    <s v="successful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x v="2298"/>
    <s v="successful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  <x v="32"/>
  </r>
  <r>
    <n v="3469"/>
    <s v="An Evening of Original One Acts"/>
    <s v="Original plays written, performed, and produced by young and diverse theater artists - alumni from Hostos Lincoln Academy in the Bronx."/>
    <n v="2800"/>
    <x v="2299"/>
    <s v="successful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  <x v="1"/>
  </r>
  <r>
    <n v="3470"/>
    <s v="She Kills Monsters"/>
    <s v="The New Artist's Circle is a theatre company dedicated to bringing the arts to young people."/>
    <n v="250"/>
    <x v="672"/>
    <s v="successful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  <x v="59"/>
  </r>
  <r>
    <n v="3471"/>
    <s v="Different is Dangerous"/>
    <s v="Fast paced, two hander which uses headphone verbatim technique to give an insight into the everyday lives of Leeds city locals."/>
    <n v="500"/>
    <x v="2300"/>
    <s v="successful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s v="successful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  <x v="25"/>
  </r>
  <r>
    <n v="3473"/>
    <s v="King Sisyphus"/>
    <s v="A modern telling of the Greek myth. Sisyphus defies the Gods and attempts to change the world order... but can he overcome his fate?"/>
    <n v="4900"/>
    <x v="2302"/>
    <s v="successful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  <x v="25"/>
  </r>
  <r>
    <n v="3474"/>
    <s v="Be Prepared"/>
    <s v="Help us get actor-writer Ian Bonar's debut play - a hilarious, heartbreaking story of grief and loss - to the 2016 Edinburgh Fringe."/>
    <n v="2000"/>
    <x v="895"/>
    <s v="successful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  <x v="1"/>
  </r>
  <r>
    <n v="3475"/>
    <s v="Score"/>
    <s v="Score is a musical play inspired by true stories of parents who have recovered from addiction and regained their children."/>
    <n v="300"/>
    <x v="2303"/>
    <s v="successful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  <x v="38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s v="successful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17"/>
  </r>
  <r>
    <n v="3477"/>
    <s v="PCSF's Biannual 24-Hour Play Festival"/>
    <s v="8 ten-minute plays, written, directed, rehearsed, and fully produced in only 24 hours! Are we crazy? You bet we are!"/>
    <n v="1800"/>
    <x v="857"/>
    <s v="successful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  <x v="57"/>
  </r>
  <r>
    <n v="3478"/>
    <s v="Measure for Measure"/>
    <s v="Bare Theatre takes on Shakespeare's most notorious &quot;problem play,&quot; which asks how far we are willing to go to do what is right."/>
    <n v="2000"/>
    <x v="2305"/>
    <s v="successful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  <x v="9"/>
  </r>
  <r>
    <n v="3479"/>
    <s v="Civil Rogues"/>
    <s v="A new comedy about what happened to a band of foolhardy actors when the Puritans closed the theatres in the 1640s."/>
    <n v="1500"/>
    <x v="2306"/>
    <s v="successful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x v="2307"/>
    <s v="successful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  <x v="26"/>
  </r>
  <r>
    <n v="3481"/>
    <s v="FIX THE FITZ"/>
    <s v="One of Australia's greatest theatres needs your help. Please help us refurnish, fit out and restore this legendary storytelling venue."/>
    <n v="10000"/>
    <x v="2308"/>
    <s v="successful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x v="2309"/>
    <s v="successful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x v="2310"/>
    <s v="successful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x v="2311"/>
    <s v="successful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x v="1827"/>
    <s v="successful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s v="successful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x v="948"/>
    <s v="successful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x v="2313"/>
    <s v="successful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  <x v="2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s v="successful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  <x v="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s v="successful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x v="2316"/>
    <s v="successful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  <x v="2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s v="successful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s v="successful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  <x v="21"/>
  </r>
  <r>
    <n v="3494"/>
    <s v="Special in a Bad Way"/>
    <s v="&quot;Special in a Bad Way&quot; is a comedy that questions American Public Schools in their treatment of the so called, 'learning disabled.'"/>
    <n v="400"/>
    <x v="402"/>
    <s v="successful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  <x v="53"/>
  </r>
  <r>
    <n v="3495"/>
    <s v="The Village - one woman show"/>
    <s v="A one-woman show by Canadian artist Tina Milo. it is a multimedia show about an actress auditioning for a role of a depressed woman."/>
    <n v="5000"/>
    <x v="2318"/>
    <s v="successful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  <x v="32"/>
  </r>
  <r>
    <n v="3496"/>
    <s v="Resurrecting LIZZIE BORDEN LIVE"/>
    <s v="A one-woman play based on Lizzie Borden who was accused of the brutal hatchet murders of her father and step-mother.  Workshop Oct NYC."/>
    <n v="3000"/>
    <x v="2319"/>
    <s v="successful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x v="472"/>
    <s v="successful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  <x v="57"/>
  </r>
  <r>
    <n v="3498"/>
    <s v="Mamahood: turn and face the strange"/>
    <s v="This solo show has the power to profoundly impact new mothers and those that love them and to educate &amp; change how we support them."/>
    <n v="1650"/>
    <x v="2320"/>
    <s v="successful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  <x v="13"/>
  </r>
  <r>
    <n v="3499"/>
    <s v="Fefu and Her Friends"/>
    <s v="Figure 8 Troupe's debut performance! A stunning piece of theatre written by premier female playwright Maria Irene Fornes."/>
    <n v="2000"/>
    <x v="2321"/>
    <s v="successful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  <x v="5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s v="successful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x v="17"/>
    <s v="successful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  <x v="26"/>
  </r>
  <r>
    <n v="3502"/>
    <s v="Dickhead"/>
    <s v="Dickhead is a play about one man's struggle with the dicks in his head. If you want to know more stop being a twat and put out...please"/>
    <n v="4000"/>
    <x v="2323"/>
    <s v="successful"/>
    <x v="0"/>
    <s v="USD"/>
    <n v="1458100740"/>
    <n v="1456862924"/>
    <b v="0"/>
    <n v="31"/>
    <b v="1"/>
    <s v="theater/plays"/>
    <n v="105.4"/>
    <n v="136"/>
    <x v="1"/>
    <x v="6"/>
    <x v="3502"/>
    <d v="2016-03-16T03:59:00"/>
    <x v="19"/>
  </r>
  <r>
    <n v="3503"/>
    <s v="Tarantella"/>
    <s v="A group of Sicilian immigrants in New York struggle to deal with conflict from both within the family and from without."/>
    <n v="2500"/>
    <x v="2324"/>
    <s v="successful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x v="325"/>
    <s v="successful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12"/>
  </r>
  <r>
    <n v="3505"/>
    <s v="Second Act: The Four Disgracers"/>
    <s v="Four myths._x000a_Four writers._x000a_Four new takes._x000a__x000a_The Four Disgracers comes to the stage to launch a new theatre group, Ixion."/>
    <n v="2500"/>
    <x v="2325"/>
    <s v="successful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  <x v="5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s v="successful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  <x v="7"/>
  </r>
  <r>
    <n v="3507"/>
    <s v="The Chameleon Fools Theatre Troupe Project"/>
    <s v="Please help our troupe bring our first project from planning to reality! Join us on one exciting ride!"/>
    <n v="10000"/>
    <x v="2326"/>
    <s v="successful"/>
    <x v="0"/>
    <s v="USD"/>
    <n v="1464732537"/>
    <n v="1462140537"/>
    <b v="0"/>
    <n v="72"/>
    <b v="1"/>
    <s v="theater/plays"/>
    <n v="104.4"/>
    <n v="145"/>
    <x v="1"/>
    <x v="6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x v="147"/>
    <s v="successful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s v="successful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  <x v="35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s v="successful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  <x v="21"/>
  </r>
  <r>
    <n v="3511"/>
    <s v="Silent Planet"/>
    <s v="The world premiere of the first full-length play by Eve Leigh, at the intimate Finborough Theatre in London."/>
    <n v="1500"/>
    <x v="2328"/>
    <s v="successful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  <x v="34"/>
  </r>
  <r>
    <n v="3512"/>
    <s v="With My Eyes Wide Open"/>
    <s v="We're making a hard hitting, innovative play which will open your eyes to what mental illness is like in the mind of the sufferer."/>
    <n v="1000"/>
    <x v="325"/>
    <s v="successful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s v="successful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  <x v="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s v="successful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x v="2329"/>
    <s v="successful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x v="911"/>
    <s v="successful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  <x v="6"/>
  </r>
  <r>
    <n v="3517"/>
    <s v="A Bright Room Called Day by Tony Kushner"/>
    <s v="Support an outstanding cast of actors to take on a professional production of a masterpiece of modern theatre"/>
    <n v="4000"/>
    <x v="417"/>
    <s v="successful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x v="2330"/>
    <s v="successful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  <x v="24"/>
  </r>
  <r>
    <n v="3519"/>
    <s v="Bookstory"/>
    <s v="Bookstory is a tiny puppet musical with some very big ideas that tells the story of the story in the digital age"/>
    <n v="2000"/>
    <x v="40"/>
    <s v="successful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  <x v="1"/>
  </r>
  <r>
    <n v="3520"/>
    <s v="Protocols"/>
    <s v="Help us to bring &quot;Protocols&quot; at the 2015 Camden Fringe. The most controversial play of the year."/>
    <n v="2000"/>
    <x v="1132"/>
    <s v="successful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x v="2331"/>
    <s v="successful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s v="successful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  <x v="38"/>
  </r>
  <r>
    <n v="3523"/>
    <s v="Magnificence"/>
    <s v="An old play about our world. Set in 1970s England, Magnificence is a gut-wrenching story of radicalisation, idealism and pity."/>
    <n v="4000"/>
    <x v="2332"/>
    <s v="successful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  <x v="41"/>
  </r>
  <r>
    <n v="3524"/>
    <s v="Sweet, Sweet Spirit"/>
    <s v="A West Texas matriarch is enraged by the news that her gay grandson has been the victim of a hate crime committed by his own father."/>
    <n v="10000"/>
    <x v="2333"/>
    <s v="successful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  <x v="19"/>
  </r>
  <r>
    <n v="3525"/>
    <s v="Talk to Me Like The Rain and Let Me Listen"/>
    <s v="The Attic interns present Tennessee Williams's &quot;Talk to Me Like the Rain and Let Me Listen&quot; performing at The Flea Theater!"/>
    <n v="500"/>
    <x v="798"/>
    <s v="successful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  <x v="65"/>
  </r>
  <r>
    <n v="3526"/>
    <s v="Human, Kind Theater Project"/>
    <s v="By day we perform Acts of Kindness, by night we perform free theater, all sustained by the love of our neighbors, not ticket prices."/>
    <n v="3300"/>
    <x v="2334"/>
    <s v="successful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3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s v="successful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s v="successful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  <x v="21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s v="successful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  <x v="24"/>
  </r>
  <r>
    <n v="3530"/>
    <s v="Far From Fiction"/>
    <s v="â€œFar From Fictionâ€ is a powerful play, written by Sally Willis, offering insights into a new understanding of  female psychology."/>
    <n v="2750"/>
    <x v="2338"/>
    <s v="successful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32"/>
  </r>
  <r>
    <n v="3531"/>
    <s v="The Reinvention of Lily Johnson"/>
    <s v="A political comedy for a crazy election year"/>
    <n v="1000"/>
    <x v="1958"/>
    <s v="successful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x v="1936"/>
    <s v="successful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s v="successful"/>
    <x v="0"/>
    <s v="USD"/>
    <n v="1447269367"/>
    <n v="1444673767"/>
    <b v="0"/>
    <n v="8"/>
    <b v="1"/>
    <s v="theater/plays"/>
    <n v="126.2"/>
    <n v="78.875"/>
    <x v="1"/>
    <x v="6"/>
    <x v="3533"/>
    <d v="2015-11-11T19:16:07"/>
    <x v="12"/>
  </r>
  <r>
    <n v="3534"/>
    <s v="Night of Ashes"/>
    <s v="A Theatrical Prequel to Hell's Rebels, the current Pathfinder Adventure Path from Paizo Publishing"/>
    <n v="5000"/>
    <x v="2339"/>
    <s v="successful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  <x v="6"/>
  </r>
  <r>
    <n v="3535"/>
    <s v="Twelve Angry Women"/>
    <s v="On the 60th anniversary of Twelve Angry Men, 12 female writers create 12 short pieces about what makes them angry."/>
    <n v="2000"/>
    <x v="2340"/>
    <s v="successful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s v="successful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x v="1967"/>
    <s v="successful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  <x v="8"/>
  </r>
  <r>
    <n v="3538"/>
    <s v="'Mooring' - Vocal Point Theatre Project"/>
    <s v="A play about riverside homelessness, inspired by true events. Shows at Brunel Museum, 240 Project and similar community organisations."/>
    <n v="2000"/>
    <x v="1956"/>
    <s v="successful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  <x v="38"/>
  </r>
  <r>
    <n v="3539"/>
    <s v="Chokehold"/>
    <s v="A searing new play that takes  an unflinching look at the terrible costs of police shootings in the African American community."/>
    <n v="600"/>
    <x v="2341"/>
    <s v="successful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  <x v="24"/>
  </r>
  <r>
    <n v="3540"/>
    <s v="The Silence at the Song's End"/>
    <s v="A brand new stage adaptation of the Libby Purves/Nicholas Heiney book. A new work involving music, poetry and fajitas. #timetochange"/>
    <n v="300"/>
    <x v="2342"/>
    <s v="successful"/>
    <x v="1"/>
    <s v="GBP"/>
    <n v="1466899491"/>
    <n v="1464307491"/>
    <b v="0"/>
    <n v="8"/>
    <b v="1"/>
    <s v="theater/plays"/>
    <n v="123"/>
    <n v="46.125"/>
    <x v="1"/>
    <x v="6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x v="2343"/>
    <s v="successful"/>
    <x v="1"/>
    <s v="GBP"/>
    <n v="1441042275"/>
    <n v="1438882275"/>
    <b v="0"/>
    <n v="32"/>
    <b v="1"/>
    <s v="theater/plays"/>
    <n v="105"/>
    <n v="39.375"/>
    <x v="1"/>
    <x v="6"/>
    <x v="3541"/>
    <d v="2015-08-31T17:31:15"/>
    <x v="26"/>
  </r>
  <r>
    <n v="3542"/>
    <s v="Gifts of War"/>
    <s v="Ancient Greece. Giddy, champagne soaked debauchery celebrating the Trojan War's end leads to a shocking and deadly surprise."/>
    <n v="5500"/>
    <x v="2344"/>
    <s v="successful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  <x v="13"/>
  </r>
  <r>
    <n v="3543"/>
    <s v="&quot;CIRQUE CAPRICIEUX, the greatest one woman show on earth&quot;"/>
    <s v="A circus theater show. An escaped carousel horse and a beautiful wire dancer let the fantasies run wild."/>
    <n v="1500"/>
    <x v="76"/>
    <s v="successful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  <x v="1"/>
  </r>
  <r>
    <n v="3544"/>
    <s v="Gruoch, or Lady Macbeth"/>
    <s v="Death &amp; Pretzels presents the world premiere of Paul Pasulka's Gruoch, or Lady Macbeth"/>
    <n v="2500"/>
    <x v="911"/>
    <s v="successful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s v="successful"/>
    <x v="0"/>
    <s v="USD"/>
    <n v="1428780159"/>
    <n v="1426188159"/>
    <b v="0"/>
    <n v="8"/>
    <b v="1"/>
    <s v="theater/plays"/>
    <n v="100.4"/>
    <n v="31.375"/>
    <x v="1"/>
    <x v="6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s v="successful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  <x v="25"/>
  </r>
  <r>
    <n v="3547"/>
    <s v="Tommy and Me by Ray Didinger - Theatre Exile"/>
    <s v="Help to bring this heart warming story of Ray Didinger's relationship with his boyhood hero Tommy McDonald to life."/>
    <n v="35000"/>
    <x v="2347"/>
    <s v="successful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  <x v="26"/>
  </r>
  <r>
    <n v="3548"/>
    <s v="THE UNDERSTUDY @ WORKING STAGE"/>
    <s v="We're putting together a production of THE UNDERSTUDY by Theresa Rebeck and hope you'll help us share this story."/>
    <n v="2100"/>
    <x v="2307"/>
    <s v="successful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  <x v="34"/>
  </r>
  <r>
    <n v="3549"/>
    <s v="The Munitionettes"/>
    <s v="Help us bring to life tales of hardship, danger and community of extraordinary women working in WW1 munitions factories."/>
    <n v="1000"/>
    <x v="806"/>
    <s v="successful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  <x v="38"/>
  </r>
  <r>
    <n v="3550"/>
    <s v="MOONFACE"/>
    <s v="MOONFACE explores the formative f***k-ups of adolescence. Fresh, incisive new writing. Monologue, movement and striking naturalism."/>
    <n v="2500"/>
    <x v="2348"/>
    <s v="successful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x v="2349"/>
    <s v="successful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  <x v="32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s v="successful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x v="2351"/>
    <s v="successful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x v="2352"/>
    <s v="successful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  <x v="12"/>
  </r>
  <r>
    <n v="3555"/>
    <s v="Free Theatre for Kids: Baby Living Room"/>
    <s v="Baby Living Room is a project created by Spazio Farma Mestre for children: free theatre for kids as sustainable education for families"/>
    <n v="2400"/>
    <x v="1162"/>
    <s v="successful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  <x v="12"/>
  </r>
  <r>
    <n v="3556"/>
    <s v="Immortal"/>
    <s v="'Immortal', a play about five English Air Bombers in WW2, is an exciting first project for the brand new Production Company, GreanTea."/>
    <n v="2200"/>
    <x v="2222"/>
    <s v="successful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  <x v="13"/>
  </r>
  <r>
    <n v="3557"/>
    <s v="Good Bread Alley"/>
    <s v="A play by April Yvette Thompson. A Gullah Healer Woman and an Afro-Cuban Priest forge a new world of magic &amp; dreams in Jim Crow Miami."/>
    <n v="100000"/>
    <x v="2353"/>
    <s v="successful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  <x v="39"/>
  </r>
  <r>
    <n v="3558"/>
    <s v="SPILL - A verbatim show about sex"/>
    <s v="We're making a show about sex. Because it's important, everyone wants to talk about it and it's at the start of everything."/>
    <n v="350"/>
    <x v="1929"/>
    <s v="successful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  <x v="42"/>
  </r>
  <r>
    <n v="3559"/>
    <s v="Let's Launch Disco Turtle Productions"/>
    <s v="A theatre company designed to help young people to come out of their shell. Offering workshops and original shows directly to schools."/>
    <n v="1000"/>
    <x v="831"/>
    <s v="successful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  <x v="34"/>
  </r>
  <r>
    <n v="3560"/>
    <s v="Book Club: A Comedy"/>
    <s v="The world premiere of an endearing play about love, friendship, men's styling putty, Dungeons &amp; Dragons &amp; our capacity for forbearance."/>
    <n v="3200"/>
    <x v="2354"/>
    <s v="successful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  <x v="49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s v="successful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s v="successful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s v="successful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  <x v="32"/>
  </r>
  <r>
    <n v="3564"/>
    <s v="The Pillowman Aberdeen"/>
    <s v="Multi Award-Winng play THE PILLOWMAN coming to the Arts Centre Theatre, Aberdeen"/>
    <n v="1000"/>
    <x v="2025"/>
    <s v="successful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  <x v="31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s v="successful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x v="2357"/>
    <s v="successful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x v="2358"/>
    <s v="successful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x v="2359"/>
    <s v="successful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s v="successful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  <x v="1"/>
  </r>
  <r>
    <n v="3570"/>
    <s v="The Lower Depths"/>
    <s v="Theatre Machine presents an all-new adaptation of Maxim Gorky's classic of Russian theatre, The Lower Depths."/>
    <n v="2000"/>
    <x v="2361"/>
    <s v="successful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  <x v="38"/>
  </r>
  <r>
    <n v="3571"/>
    <s v="Cans at Theatre503"/>
    <s v="Support Kuleshovâ€™s first full length production; help to build the set and bring a fierce and important new play to life"/>
    <n v="1500"/>
    <x v="2362"/>
    <s v="successful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  <x v="1"/>
  </r>
  <r>
    <n v="3572"/>
    <s v="Monster"/>
    <s v="A darkly comic one woman show by Abram Rooney as part of The Camden Fringe 2015."/>
    <n v="500"/>
    <x v="83"/>
    <s v="successful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  <x v="1"/>
  </r>
  <r>
    <n v="3573"/>
    <s v="Licensed To Ill"/>
    <s v="London based theatre makers collaborating to create a new show about the history of HipHop."/>
    <n v="3000"/>
    <x v="2363"/>
    <s v="successful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  <x v="12"/>
  </r>
  <r>
    <n v="3574"/>
    <s v="Galli Theater Fresh Start Fundraiser"/>
    <s v="Help Galli Theater continue to bring fairytales to children in English &amp; German in our theater and to institutions serving children."/>
    <n v="5800"/>
    <x v="2364"/>
    <s v="successful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  <x v="12"/>
  </r>
  <r>
    <n v="3575"/>
    <s v="AnaiÌˆs Nin Goes to Hell"/>
    <s v="An island in hell. Cleopatra, Joan of Arc, &amp; Queen Victoria wait, trapped in the memory of who they were... until AnaiÌˆs Nin shows up."/>
    <n v="10000"/>
    <x v="2365"/>
    <s v="successful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x v="173"/>
    <s v="successful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2"/>
  </r>
  <r>
    <n v="3577"/>
    <s v="The Laramie Project in Utah County"/>
    <s v="Our goal is to bring this story of one town's processing of tragedy and their own community identity to Utah County."/>
    <n v="600"/>
    <x v="1911"/>
    <s v="successful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  <x v="15"/>
  </r>
  <r>
    <n v="3578"/>
    <s v="Home"/>
    <s v="An unsparing, slightly surreal look at the effects of the private rented sector on two young women. Based on real events."/>
    <n v="1500"/>
    <x v="2366"/>
    <s v="successful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s v="successful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x v="581"/>
    <s v="successful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  <x v="23"/>
  </r>
  <r>
    <n v="3581"/>
    <s v="Get FREAK to the Edinburgh Fringe"/>
    <s v="An extraordinary, punchy and provocative new play, providing a voice for women to address their sexuality and self worth. #EDFREAK"/>
    <n v="1500"/>
    <x v="646"/>
    <s v="successful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  <x v="35"/>
  </r>
  <r>
    <n v="3582"/>
    <s v="REALLY REALLY"/>
    <s v="A contemporary American play touching on the scorching realities of growing up in the Millennial generation."/>
    <n v="1000"/>
    <x v="2367"/>
    <s v="successful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  <x v="35"/>
  </r>
  <r>
    <n v="3583"/>
    <s v="The Tragedy of Mario and Juliet"/>
    <s v="Bumbling architect Romeo and handsome contractor Mario meet their match while building a balcony for Verona, NJ siren, Juliet."/>
    <n v="3000"/>
    <x v="2259"/>
    <s v="successful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s v="successful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x v="909"/>
    <s v="successful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  <x v="1"/>
  </r>
  <r>
    <n v="3586"/>
    <s v="Actors &amp; Musicians who are Blind or Autistic"/>
    <s v="See Theatre In A New Light"/>
    <n v="7500"/>
    <x v="2369"/>
    <s v="successful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  <x v="13"/>
  </r>
  <r>
    <n v="3587"/>
    <s v="Blue Stockings @ The Cockpit Theatre"/>
    <s v="The GSA BA (Hons) Acting class of 2016 are taking a transfer of their GSA Production to The Cockpit Theatre in London"/>
    <n v="500"/>
    <x v="1508"/>
    <s v="successful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  <x v="11"/>
  </r>
  <r>
    <n v="3588"/>
    <s v="MENTAL Play short-tour 2015!"/>
    <s v="Touring the fast-paced, playful and poignant story of three twenty-somethings in a mental-health support group."/>
    <n v="200"/>
    <x v="1671"/>
    <s v="successful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  <x v="34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s v="successful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  <x v="26"/>
  </r>
  <r>
    <n v="3590"/>
    <s v="The Glasshouse"/>
    <s v="Two men on trial for desertion, confined within a Glasshouse. How long can friendship last? How much can a man stand before he breaks?"/>
    <n v="5000"/>
    <x v="2370"/>
    <s v="successful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s v="successful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  <x v="26"/>
  </r>
  <r>
    <n v="3592"/>
    <s v="boom- a play by Peter Sinn Nachtrieb"/>
    <s v="Sex. Fish. A COMET THAT DESTROYS THE WORLD. boom a play by Peter Sinn Nachtrieb- Feb 19-21 at The Bridge in NYC."/>
    <n v="2000"/>
    <x v="2371"/>
    <s v="successful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  <x v="4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s v="successful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  <x v="6"/>
  </r>
  <r>
    <n v="3594"/>
    <s v="HEDDA"/>
    <s v="An adaptation that realizes the internal struggle of Ibsenâ€™s most renowned protagonist as she traverses a claustrophobic social world"/>
    <n v="1600"/>
    <x v="1132"/>
    <s v="successful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  <x v="26"/>
  </r>
  <r>
    <n v="3595"/>
    <s v="The Flu Season"/>
    <s v="A new theatre company staging Will Eno's The Flu Season in Seattle"/>
    <n v="2600"/>
    <x v="2372"/>
    <s v="successful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  <x v="15"/>
  </r>
  <r>
    <n v="3596"/>
    <s v="SHADFLY - NEW PLAY AT THE ARTS PROJECT"/>
    <s v="A play about the last eight years of the life of Egon Schiele, one of the most influential Austrian Expressionist artists."/>
    <n v="1100"/>
    <x v="1699"/>
    <s v="successful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  <x v="24"/>
  </r>
  <r>
    <n v="3597"/>
    <s v="Akvavit Theatre presents NOTHING OF ME by Arne Lygre"/>
    <s v="&quot;I think that I have my own will. I can stop this, I tell myself. But it's not true.&quot;"/>
    <n v="2500"/>
    <x v="1644"/>
    <s v="successful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  <x v="19"/>
  </r>
  <r>
    <n v="3598"/>
    <s v="Cinderella"/>
    <s v="River City Theatre Company needs your support as we embark on our thirteenth production, CINDERELLA!"/>
    <n v="1000"/>
    <x v="1666"/>
    <s v="successful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  <x v="10"/>
  </r>
  <r>
    <n v="3599"/>
    <s v="Promised Land"/>
    <s v="Help Chrysalis get this production off the ground!  An original play, we only need $500 to get this production on its feet!"/>
    <n v="500"/>
    <x v="2373"/>
    <s v="successful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  <x v="9"/>
  </r>
  <r>
    <n v="3600"/>
    <s v="Pariah"/>
    <s v="The First Play From The Man Who Brought You The Black James Bond!"/>
    <n v="10"/>
    <x v="31"/>
    <s v="successful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38"/>
  </r>
  <r>
    <n v="3601"/>
    <s v="Pink Confetti at The Courtyard Theatre, Hoxton"/>
    <s v="New play 'Pink Confetti' by Paul Roberts at The Courtyard Theatre produced by Etch and directed by Oliver Dawe."/>
    <n v="2000"/>
    <x v="2374"/>
    <s v="successful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s v="successful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  <x v="13"/>
  </r>
  <r>
    <n v="3603"/>
    <s v="Thank You For Waiting"/>
    <s v="Help produce &quot;Thank You For Waiting,&quot; a new play that explores friendship, loss, and mental illness, at the 2016 Frigid Festival!"/>
    <n v="1500"/>
    <x v="1904"/>
    <s v="successful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  <x v="12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s v="successful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s v="successful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x v="2376"/>
    <s v="successful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  <x v="1"/>
  </r>
  <r>
    <n v="3607"/>
    <s v="E15 at The Pleasance and CPT"/>
    <s v="'E15' is a verbatim project that looks at the story of the Focus E15 Campaign"/>
    <n v="550"/>
    <x v="2377"/>
    <s v="successful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  <x v="19"/>
  </r>
  <r>
    <n v="3608"/>
    <s v="Petrification"/>
    <s v="Help us get the show on the road! Petrification is a new play about home, memory and identity and we need your help to tour."/>
    <n v="800"/>
    <x v="25"/>
    <s v="successful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s v="successful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x v="2379"/>
    <s v="successful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x v="95"/>
    <s v="successful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x v="2380"/>
    <s v="successful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  <x v="2"/>
  </r>
  <r>
    <n v="3613"/>
    <s v="HIS NAME IS ARTHUR HOLMBERG"/>
    <s v="a woman walks into a bar except she looks like a man and no one's serving drinks. one night only"/>
    <n v="1250"/>
    <x v="380"/>
    <s v="successful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x v="2381"/>
    <s v="successful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x v="1293"/>
    <s v="successful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x v="2119"/>
    <s v="successful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x v="2382"/>
    <s v="successful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  <x v="19"/>
  </r>
  <r>
    <n v="3618"/>
    <s v="Checkpoint 22"/>
    <s v="The play yet to be described as &quot;A surefire Edinburgh Fringe Festival Cult Hit&quot;. Coming to the Underbelly, Edinburgh, 5th-30th August."/>
    <n v="2000"/>
    <x v="895"/>
    <s v="successful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x v="932"/>
    <s v="successful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  <x v="1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s v="successful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  <x v="12"/>
  </r>
  <r>
    <n v="3621"/>
    <s v="EverScape"/>
    <s v="Bare Theatre and Sonorous Road collaborate on the NC debut of  Allan Maule's gamer fantasy play that was extended in New York."/>
    <n v="3000"/>
    <x v="2384"/>
    <s v="successful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  <x v="20"/>
  </r>
  <r>
    <n v="3622"/>
    <s v="Shakespeare's Pericles, Prince of Tyre"/>
    <s v="5 actors. 39 characters. 1 epic adventure. Presented by the Cradle Theatre Company."/>
    <n v="1000"/>
    <x v="2385"/>
    <s v="successful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  <x v="16"/>
  </r>
  <r>
    <n v="3623"/>
    <s v="Since I've Been Here"/>
    <s v="An original play exploring the complications of romantic relationships in all forms."/>
    <n v="2500"/>
    <x v="142"/>
    <s v="successful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  <x v="17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s v="successful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  <x v="13"/>
  </r>
  <r>
    <n v="3625"/>
    <s v="Village Pub Theatre- FRINGE 2015"/>
    <s v="Help us run Leithâ€™s acclaimed, year round pub theatre VPT as part of Edinburgh Fringe 2015. Presenting 72 short plays over two weeks."/>
    <n v="3000"/>
    <x v="2329"/>
    <s v="successful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x v="2387"/>
    <s v="successful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  <x v="24"/>
  </r>
  <r>
    <n v="3627"/>
    <s v="One Shot Theatre Company"/>
    <s v="One Shot Theatre Company is an organization that promotes youth theatre for social change, putting on shows that open a social dialogue"/>
    <n v="2000"/>
    <x v="41"/>
    <s v="successful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  <x v="45"/>
  </r>
  <r>
    <n v="3628"/>
    <s v="Blast From the Past"/>
    <s v="I am asking for public funding to help put together a musical tribute titled &quot;Blast From The Past&quot; reenacting famous HipHop, RnB acts."/>
    <n v="100000"/>
    <x v="117"/>
    <s v="failed"/>
    <x v="0"/>
    <s v="USD"/>
    <n v="1450040396"/>
    <n v="1444852796"/>
    <b v="0"/>
    <n v="0"/>
    <b v="0"/>
    <s v="theater/musical"/>
    <n v="0"/>
    <e v="#DIV/0!"/>
    <x v="1"/>
    <x v="40"/>
    <x v="3628"/>
    <d v="2015-12-13T20:59:56"/>
    <x v="2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s v="failed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  <x v="43"/>
  </r>
  <r>
    <n v="3630"/>
    <s v="Jeremy Kyle- The Opera"/>
    <s v="The Jeremy Kyle Show offers so much subject matter to create an opera with.  Along with his brilliant put downs it could be excellent!"/>
    <n v="3000"/>
    <x v="116"/>
    <s v="failed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  <x v="12"/>
  </r>
  <r>
    <n v="3631"/>
    <s v="Evo: An Original Rock Opera"/>
    <s v="A revival of Shadowbox Live's Off-Broadway Rock Opera to uncompromisingly explore the darker urges of humankind. But we need your help!"/>
    <n v="17100"/>
    <x v="2388"/>
    <s v="failed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  <x v="26"/>
  </r>
  <r>
    <n v="3632"/>
    <s v="Some Enchanted Evening UK TOUR"/>
    <s v="A professional musical revue. First performed in 2013 as a short tour, to be embarking on a full length tour across the UK in 2015!"/>
    <n v="500"/>
    <x v="173"/>
    <s v="failed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21"/>
  </r>
  <r>
    <n v="3633"/>
    <s v="SMOKEY AND THE BANDIT: THE MUSICAL"/>
    <s v="SMOKEY AND THE BANDIT: THE MUSICAL_x000a_The classic film, characters and music you love, on stage, LIVE!"/>
    <n v="5000"/>
    <x v="2389"/>
    <s v="failed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  <x v="62"/>
  </r>
  <r>
    <n v="3634"/>
    <s v="Alice - A New Musical"/>
    <s v="Alice is an original musical for all ages with a unique new story based on Alice's Adventures in Wonderland, premiering in summer 2017."/>
    <n v="75000"/>
    <x v="2390"/>
    <s v="failed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  <x v="67"/>
  </r>
  <r>
    <n v="3635"/>
    <s v="Mary's Son"/>
    <s v="Mary's Son is a pop opera about Jesus and the hope he brings to all people."/>
    <n v="3500"/>
    <x v="2391"/>
    <s v="failed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x v="117"/>
    <s v="failed"/>
    <x v="0"/>
    <s v="USD"/>
    <n v="1442248829"/>
    <n v="1439224829"/>
    <b v="0"/>
    <n v="0"/>
    <b v="0"/>
    <s v="theater/musical"/>
    <n v="0"/>
    <e v="#DIV/0!"/>
    <x v="1"/>
    <x v="40"/>
    <x v="3636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x v="1796"/>
    <s v="failed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  <x v="1"/>
  </r>
  <r>
    <n v="3638"/>
    <s v="Project Hedwig and the Angry Inch"/>
    <s v="A rock and roll journey that explores love, loss, redemption, duality and ascension."/>
    <n v="3300"/>
    <x v="1168"/>
    <s v="failed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  <x v="13"/>
  </r>
  <r>
    <n v="3639"/>
    <s v="POE!"/>
    <s v="POE is a tragicomic musical about the life and works of Edgar Poe, with Death as his therapist helping him find peace in the beyond."/>
    <n v="25000"/>
    <x v="116"/>
    <s v="failed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s v="failed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s v="failed"/>
    <x v="0"/>
    <s v="USD"/>
    <n v="1412485200"/>
    <n v="1410966179"/>
    <b v="0"/>
    <n v="0"/>
    <b v="0"/>
    <s v="theater/musical"/>
    <n v="0"/>
    <e v="#DIV/0!"/>
    <x v="1"/>
    <x v="40"/>
    <x v="3641"/>
    <d v="2014-10-05T05:00:00"/>
    <x v="17"/>
  </r>
  <r>
    <n v="3642"/>
    <s v="My own musical"/>
    <s v="All the world's a stage..._x000a_It is my biggest dream to perform my own, selfcreated musical with lots of kids as big as I am able to."/>
    <n v="700"/>
    <x v="493"/>
    <s v="failed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  <x v="52"/>
  </r>
  <r>
    <n v="3643"/>
    <s v="Puberty: The Musical"/>
    <s v="It feels like the first time. Like the very first time everyone's coming-of-age comes to the stage. Think 'Wicked', with bad acne."/>
    <n v="25000"/>
    <x v="117"/>
    <s v="failed"/>
    <x v="0"/>
    <s v="USD"/>
    <n v="1447734439"/>
    <n v="1444274839"/>
    <b v="0"/>
    <n v="0"/>
    <b v="0"/>
    <s v="theater/musical"/>
    <n v="0"/>
    <e v="#DIV/0!"/>
    <x v="1"/>
    <x v="40"/>
    <x v="3643"/>
    <d v="2015-11-17T04:27:19"/>
    <x v="52"/>
  </r>
  <r>
    <n v="3644"/>
    <s v="SHS presents Rodgers and Hammerstein's Cinderella"/>
    <s v="We are the Saugerties High School drama club. Please help us create our musical to keep theater alive!"/>
    <n v="5000"/>
    <x v="378"/>
    <s v="failed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  <x v="38"/>
  </r>
  <r>
    <n v="3645"/>
    <s v="If the Shoe Fits"/>
    <s v="This new musical comedy empowers women and girls of all ages to be themselves in their shoes, whatever shoes they choose."/>
    <n v="1000"/>
    <x v="116"/>
    <s v="failed"/>
    <x v="5"/>
    <s v="CAD"/>
    <n v="1479773838"/>
    <n v="1477178238"/>
    <b v="0"/>
    <n v="1"/>
    <b v="0"/>
    <s v="theater/musical"/>
    <n v="0.1"/>
    <n v="1"/>
    <x v="1"/>
    <x v="40"/>
    <x v="3645"/>
    <d v="2016-11-22T00:17:18"/>
    <x v="12"/>
  </r>
  <r>
    <n v="3646"/>
    <s v="Our Sacred Honor"/>
    <s v="Develop demo materials for new, true story of teen Revolutionary War heroes - for hybrid film/live stage musical"/>
    <n v="10000"/>
    <x v="517"/>
    <s v="failed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s v="failed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7"/>
  </r>
  <r>
    <n v="3648"/>
    <s v="Moth Theater Lives"/>
    <s v="Help Moth Live! Support Moth and its artist collective to achieve its 2014/15 season."/>
    <n v="40000"/>
    <x v="2392"/>
    <s v="successful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x v="1911"/>
    <s v="successful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x v="83"/>
    <s v="successful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  <x v="24"/>
  </r>
  <r>
    <n v="3651"/>
    <s v="Staged Reading of &quot;The Rise and Fall of Little Voice&quot;"/>
    <s v="A Chicago staged reading of Jim Cartwright's 1992 play-with-music, &quot;The Rise and Fall of Little Voice.&quot;"/>
    <n v="500"/>
    <x v="624"/>
    <s v="successful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  <x v="39"/>
  </r>
  <r>
    <n v="3652"/>
    <s v="A Midsummer Night's Dream"/>
    <s v="A new take on a classic. Under the direction of Rosanna Saracino, We are exploring the darker elements of A Midsummer Night's Dream."/>
    <n v="300"/>
    <x v="2393"/>
    <s v="successful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  <x v="65"/>
  </r>
  <r>
    <n v="3653"/>
    <s v="ALLIE"/>
    <s v="ALLIE is a new dark comedy play which will premiere at the Edinburgh Festival Fringe 2015. Written and produced by Ruaraidh Murray."/>
    <n v="2000"/>
    <x v="1118"/>
    <s v="successful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s v="successful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  <x v="20"/>
  </r>
  <r>
    <n v="3655"/>
    <s v="The Tumbleweed Zephyr"/>
    <s v="All aboard for the world premiere of a new steampunk-inspired train adventure play, written by Maggie Lee and directed by Amy Poisson!"/>
    <n v="5000"/>
    <x v="2395"/>
    <s v="successful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x v="2396"/>
    <s v="successful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  <x v="12"/>
  </r>
  <r>
    <n v="3657"/>
    <s v="Teaterforestilling: Shakespeare patchwork"/>
    <s v="Vi mindes 400-Ã¥ret for Shakespeares dÃ¸d ved at producere en forestilling, som indeholder alt det, som vi kender Shakespeare for."/>
    <n v="2000"/>
    <x v="2397"/>
    <s v="successful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  <x v="20"/>
  </r>
  <r>
    <n v="3658"/>
    <s v="Mr. Marmalade"/>
    <s v="Life is hard when your own imaginary friend can't make time for you."/>
    <n v="1500"/>
    <x v="17"/>
    <s v="successful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  <x v="31"/>
  </r>
  <r>
    <n v="3659"/>
    <s v="Reality of Love Remix (Love in Disguise)"/>
    <s v="We want you to analyze while we dramatize if people who romanticize can recognize true love in a disguise."/>
    <n v="3000"/>
    <x v="2398"/>
    <s v="successful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  <x v="38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s v="successful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  <x v="2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s v="successful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  <x v="3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s v="successful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x v="731"/>
    <s v="successful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2"/>
  </r>
  <r>
    <n v="3664"/>
    <s v="Cubs: an Original Work"/>
    <s v="An Original Short Play: two young women search for answers about sexuality, the history they are taught, and their animal instincts."/>
    <n v="800"/>
    <x v="983"/>
    <s v="successful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  <x v="35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s v="successful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  <x v="53"/>
  </r>
  <r>
    <n v="3666"/>
    <s v="Israel LÃ³pez @ Ojai Playwrights Conference"/>
    <s v="Artistic Internship @ Ojai Playwrights Conference"/>
    <n v="1200"/>
    <x v="647"/>
    <s v="successful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  <x v="25"/>
  </r>
  <r>
    <n v="3667"/>
    <s v="The Stolen Inches, Edinburgh 2015"/>
    <s v="A short man takes his tall family to court for stealing his height. Help Small Things Theatre take this big story to EdFringe 2015!"/>
    <n v="3000"/>
    <x v="2402"/>
    <s v="successful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s v="successful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  <x v="20"/>
  </r>
  <r>
    <n v="3669"/>
    <s v="Prowl Theatre Company"/>
    <s v="Prowl Theatre Company is brand new. We are putting on our first play 'Sexual perversity in Chicago', from the 10th to the 16th August"/>
    <n v="1000"/>
    <x v="2403"/>
    <s v="successful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x v="854"/>
    <s v="successful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  <x v="35"/>
  </r>
  <r>
    <n v="3671"/>
    <s v="Kylie for President"/>
    <s v="Bring a touring character education play about making wise choices to elementary students in Kentuckiana. Vote Kylie for President!"/>
    <n v="3500"/>
    <x v="2404"/>
    <s v="successful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  <x v="24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s v="successful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x v="2406"/>
    <s v="successful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s v="successful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  <x v="13"/>
  </r>
  <r>
    <n v="3675"/>
    <s v="Memoir of a Forgotten Past"/>
    <s v="3 decades, 3 generations, 3 friends, one house. Real Eyes Theatre explore how our lives are influenced by the decades we grow up in."/>
    <n v="50"/>
    <x v="119"/>
    <s v="successful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  <x v="57"/>
  </r>
  <r>
    <n v="3676"/>
    <s v="The Black and White Theatre Company Inc."/>
    <s v="The Black and White Theatre Company Inc. is a small company who loves to perform and entertain, but needs your support to succeed!"/>
    <n v="800"/>
    <x v="1249"/>
    <s v="successful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  <x v="17"/>
  </r>
  <r>
    <n v="3677"/>
    <s v="Goldfish Memory Productions"/>
    <s v="Goldfish Memory Productions seeks at least $12,000 to begin their first 3 professional projects."/>
    <n v="12000"/>
    <x v="2407"/>
    <s v="successful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  <x v="24"/>
  </r>
  <r>
    <n v="3678"/>
    <s v="Some big Some bang"/>
    <s v="The Ugly Collective takes Some big Some bang to the Underbelly Venues at the Edinburgh Fringe!"/>
    <n v="2000"/>
    <x v="420"/>
    <s v="successful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s v="successful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  <x v="6"/>
  </r>
  <r>
    <n v="3680"/>
    <s v="Loading Dock Theatre Presents: The Dudleys! A Family Game"/>
    <s v="In The Dudleys! family memories are brought to life as a malfunctioning 8-bit video game. Press Start."/>
    <n v="3000"/>
    <x v="2409"/>
    <s v="successful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  <x v="2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s v="successful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s v="successful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  <x v="39"/>
  </r>
  <r>
    <n v="3683"/>
    <s v="A Krumpus Story - World Premiere"/>
    <s v="A Krumpus Story is a dark holiday comedy for anyone who wants a little more spice in their holiday fare."/>
    <n v="3500"/>
    <x v="2412"/>
    <s v="successful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x v="2413"/>
    <s v="successful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x v="2414"/>
    <s v="successful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x v="2415"/>
    <s v="successful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  <x v="19"/>
  </r>
  <r>
    <n v="3687"/>
    <s v="death (and straight boys)"/>
    <s v="&quot;death (and straight boys)&quot; is a 5 play cycle, loosely founded on the KÃ¼bler-Ross model, more commonly known as the 5 stages of grief."/>
    <n v="5000"/>
    <x v="2416"/>
    <s v="successful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x v="1980"/>
    <s v="successful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x v="504"/>
    <s v="successful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x v="1122"/>
    <s v="successful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  <x v="12"/>
  </r>
  <r>
    <n v="3691"/>
    <s v="Most Dangerous Man in America (WEB DuBois) by Amiri  Baraka"/>
    <s v="World Premiere of last play written by Amiri Baraka"/>
    <n v="40000"/>
    <x v="2417"/>
    <s v="successful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  <x v="7"/>
  </r>
  <r>
    <n v="3692"/>
    <s v="An Evening With Durang"/>
    <s v="Help us independently produce two great comedies by Christopher Durang."/>
    <n v="1000"/>
    <x v="2343"/>
    <s v="successful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x v="357"/>
    <s v="successful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x v="2418"/>
    <s v="successful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  <x v="8"/>
  </r>
  <r>
    <n v="3695"/>
    <s v="The History Boys at USC"/>
    <s v="Tony-Award Winning Play, The History Boys brought to you by the Independent Student Production Company Narrative Series: Page to Stage!"/>
    <n v="4000"/>
    <x v="2419"/>
    <s v="successful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  <x v="21"/>
  </r>
  <r>
    <n v="3696"/>
    <s v="&quot;Lifted&quot; - The Theatre Shed's 10 Year Anniversary Show"/>
    <s v="We are 10 years old - please help us celebrate the last 10 years and secure our future for the next 10 years."/>
    <n v="2000"/>
    <x v="109"/>
    <s v="successful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  <x v="13"/>
  </r>
  <r>
    <n v="3697"/>
    <s v="Sid the tour 2016"/>
    <s v="With your support this one-man show will tour various theatres in the UK - it's a story of hero worship and love beyond the grave."/>
    <n v="2000"/>
    <x v="2420"/>
    <s v="successful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4"/>
  </r>
  <r>
    <n v="3698"/>
    <s v="CORIOLANUS | THE NORMAL HEART @ The Lab Theater"/>
    <s v="Two great political plays, separated in authorship by four hundred years but united in their urgency."/>
    <n v="5000"/>
    <x v="2421"/>
    <s v="successful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x v="2381"/>
    <s v="successful"/>
    <x v="0"/>
    <s v="USD"/>
    <n v="1413383216"/>
    <n v="1410791216"/>
    <b v="0"/>
    <n v="40"/>
    <b v="1"/>
    <s v="theater/plays"/>
    <n v="100.8"/>
    <n v="63"/>
    <x v="1"/>
    <x v="6"/>
    <x v="3699"/>
    <d v="2014-10-15T14:26:56"/>
    <x v="1"/>
  </r>
  <r>
    <n v="3700"/>
    <s v="Generations (Senior Project)"/>
    <s v="Help me produce the play I have written for my senior project!"/>
    <n v="500"/>
    <x v="2422"/>
    <s v="successful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  <x v="12"/>
  </r>
  <r>
    <n v="3701"/>
    <s v="Dog Show"/>
    <s v="Part-silent film, part-thriller, Dog Show sees four actors play a community of dogs and their owners. One autumn, a killer strikes."/>
    <n v="1500"/>
    <x v="2423"/>
    <s v="successful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x v="1980"/>
    <s v="successful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  <x v="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s v="successful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s v="successful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  <x v="13"/>
  </r>
  <r>
    <n v="3705"/>
    <s v="Pennywinkle: A New Chicago Comedy"/>
    <s v="The play satirizes the Chicago improvisation scene exposing the rules of the craft and the eccentricities of its participants"/>
    <n v="2827"/>
    <x v="2425"/>
    <s v="successful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  <x v="25"/>
  </r>
  <r>
    <n v="3706"/>
    <s v="The Drama Factory presents : The Magic Flute"/>
    <s v="Our original dramatic adaption of this Mozart opera is staged to create visually stunning fun with live music."/>
    <n v="1500"/>
    <x v="2426"/>
    <s v="successful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  <x v="19"/>
  </r>
  <r>
    <n v="3707"/>
    <s v="A KC Fringe World Premiere: DESPERATE ACTS"/>
    <s v="Support this collection of new plays by Kansas City writers and the artists who are bringing it to life!"/>
    <n v="1000"/>
    <x v="586"/>
    <s v="successful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  <x v="25"/>
  </r>
  <r>
    <n v="3708"/>
    <s v="Much Ado About Nothing"/>
    <s v="Dear Stone Theater Company brings its inaugural production of Much Ado About Nothing to Logan Square, Chicago. Thanks for watching!"/>
    <n v="700"/>
    <x v="1740"/>
    <s v="successful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  <x v="35"/>
  </r>
  <r>
    <n v="3709"/>
    <s v="The Ruby Darlings Show"/>
    <s v="The filthily talented Ruby and Darling, take you on a raunch-tastic musical discovery of life with a vagina. #sayno"/>
    <n v="1000"/>
    <x v="2427"/>
    <s v="successful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x v="2428"/>
    <s v="successful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  <x v="26"/>
  </r>
  <r>
    <n v="3711"/>
    <s v="The Youth Shakespeare Project 2014"/>
    <s v="Two teachers and twenty kids bring one of Shakespeare's plays to life!"/>
    <n v="500"/>
    <x v="365"/>
    <s v="successful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x v="2429"/>
    <s v="successful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  <x v="25"/>
  </r>
  <r>
    <n v="3713"/>
    <s v="Bring Matt Fotis's Nights on the Couch to NYC!"/>
    <s v="Matt Fotis's play, Nights on the Couch, was accepted to the 28th Annual Strawberry One Act Festival! Show your support!"/>
    <n v="2000"/>
    <x v="1944"/>
    <s v="successful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  <x v="21"/>
  </r>
  <r>
    <n v="3714"/>
    <s v="Expedition (to NYC)"/>
    <s v="This summer, help some of the top high school theater students from across the country come to NYC to create a world premiere play."/>
    <n v="10000"/>
    <x v="990"/>
    <s v="successful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x v="2430"/>
    <s v="successful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  <x v="41"/>
  </r>
  <r>
    <n v="3716"/>
    <s v="Sylvia (a benefit show)"/>
    <s v="I am raising money to pay for the rights to produce Sylvia by A.R. Gurney. The show will be a fundraiser for Wayside Waifs."/>
    <n v="800"/>
    <x v="2431"/>
    <s v="successful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x v="2432"/>
    <s v="successful"/>
    <x v="1"/>
    <s v="GBP"/>
    <n v="1431204449"/>
    <n v="1428526049"/>
    <b v="0"/>
    <n v="13"/>
    <b v="1"/>
    <s v="theater/plays"/>
    <n v="100.75"/>
    <n v="310"/>
    <x v="1"/>
    <x v="6"/>
    <x v="3717"/>
    <d v="2015-05-09T20:47:29"/>
    <x v="12"/>
  </r>
  <r>
    <n v="3718"/>
    <s v="PUNK ROCK"/>
    <s v="William Carlisle has the world at his feet but its weight on his shoulders. He is intelligent, articulate and fucked."/>
    <n v="500"/>
    <x v="1890"/>
    <s v="successful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  <x v="1"/>
  </r>
  <r>
    <n v="3719"/>
    <s v="Corium"/>
    <s v="A new piece of physical theatre about love, regret and longing."/>
    <n v="200"/>
    <x v="2433"/>
    <s v="successful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1"/>
  </r>
  <r>
    <n v="3720"/>
    <s v="Lakotas and the American Theatre"/>
    <s v="Breaking the American Indian stereotype in the American Theatre."/>
    <n v="3300"/>
    <x v="2434"/>
    <s v="successful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s v="successful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s v="successful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  <x v="12"/>
  </r>
  <r>
    <n v="3723"/>
    <s v="Beauty and the Beast"/>
    <s v="Saltmine Theatre Company present Beauty and the Beast:"/>
    <n v="4500"/>
    <x v="2437"/>
    <s v="successful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  <x v="1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s v="successful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s v="successful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x v="2439"/>
    <s v="successful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  <x v="38"/>
  </r>
  <r>
    <n v="3727"/>
    <s v="Star-Spangled Sitcoms: Huzzah &amp; John Adams"/>
    <s v="It's exactly what you think it is: a historical parody of your favorite sitcom about a bar and its psychiatrist spinoff!"/>
    <n v="2000"/>
    <x v="1132"/>
    <s v="successful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  <x v="12"/>
  </r>
  <r>
    <n v="3728"/>
    <s v="Bare Bones Shakespeare 2015-16 Season"/>
    <s v="Bare Bones Shakespeare's first season will start with a DFW school touring show: Romeo and Juliet."/>
    <n v="20000"/>
    <x v="2440"/>
    <s v="failed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s v="failed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  <x v="7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s v="failed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x v="972"/>
    <s v="failed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  <x v="12"/>
  </r>
  <r>
    <n v="3732"/>
    <s v="Elektra Bekent - Afstudeervoorstelling"/>
    <s v="Mijn solo voorstelling gaat over Elektra (Sophokles) en hoe zij als jongere alles beleeft en meemaakt!"/>
    <n v="850"/>
    <x v="449"/>
    <s v="failed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  <x v="13"/>
  </r>
  <r>
    <n v="3733"/>
    <s v="laughter in the hood"/>
    <s v="want to donate tickets to residents who live in the community that cant afford the 35.00 price of ticket"/>
    <n v="1500"/>
    <x v="117"/>
    <s v="failed"/>
    <x v="0"/>
    <s v="USD"/>
    <n v="1429396200"/>
    <n v="1428539708"/>
    <b v="0"/>
    <n v="0"/>
    <b v="0"/>
    <s v="theater/plays"/>
    <n v="0"/>
    <e v="#DIV/0!"/>
    <x v="1"/>
    <x v="6"/>
    <x v="3733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x v="2442"/>
    <s v="failed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  <x v="13"/>
  </r>
  <r>
    <n v="3735"/>
    <s v="Women Beware Women"/>
    <s v="Young Actor's taking on a Jacobean tragedy. Family, betrayal, love, lust, sex and death."/>
    <n v="150"/>
    <x v="170"/>
    <s v="failed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x v="115"/>
    <s v="failed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  <x v="23"/>
  </r>
  <r>
    <n v="3737"/>
    <s v="Measure For Measure"/>
    <s v="The ASU Theatre and Shakespeare Club presents Measure For Measure directed by Jordyn Ochser."/>
    <n v="700"/>
    <x v="403"/>
    <s v="failed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  <x v="34"/>
  </r>
  <r>
    <n v="3738"/>
    <s v="'GULF' - a new play by PIVOT THEATRE"/>
    <s v="A filmic, fast-paced exploration of trust, making its debut at Camden People's Theatre this July."/>
    <n v="1500"/>
    <x v="795"/>
    <s v="failed"/>
    <x v="1"/>
    <s v="GBP"/>
    <n v="1405461600"/>
    <n v="1403562705"/>
    <b v="0"/>
    <n v="6"/>
    <b v="0"/>
    <s v="theater/plays"/>
    <n v="18"/>
    <n v="45"/>
    <x v="1"/>
    <x v="6"/>
    <x v="3738"/>
    <d v="2014-07-15T22:00:00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s v="failed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  <x v="21"/>
  </r>
  <r>
    <n v="3740"/>
    <s v="dasGROUP Theatre: Savage in Limbo"/>
    <s v="Savage in Limbo is the pilot production of dasGROUP Theatre; a Dallas-based production company with an eye for grit &amp; love of theatre."/>
    <n v="2000"/>
    <x v="1812"/>
    <s v="failed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x v="117"/>
    <s v="failed"/>
    <x v="0"/>
    <s v="USD"/>
    <n v="1450389950"/>
    <n v="1447797950"/>
    <b v="0"/>
    <n v="0"/>
    <b v="0"/>
    <s v="theater/plays"/>
    <n v="0"/>
    <e v="#DIV/0!"/>
    <x v="1"/>
    <x v="6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x v="173"/>
    <s v="failed"/>
    <x v="0"/>
    <s v="USD"/>
    <n v="1409980144"/>
    <n v="1407388144"/>
    <b v="0"/>
    <n v="4"/>
    <b v="0"/>
    <s v="theater/plays"/>
    <n v="2"/>
    <n v="25"/>
    <x v="1"/>
    <x v="6"/>
    <x v="3742"/>
    <d v="2014-09-06T05:09:04"/>
    <x v="1"/>
  </r>
  <r>
    <n v="3743"/>
    <s v="Down the Mississippi"/>
    <s v="I'm taking the Adventures of Huckleberry Finn puppet show down the Mississippi River!"/>
    <n v="2200"/>
    <x v="117"/>
    <s v="failed"/>
    <x v="0"/>
    <s v="USD"/>
    <n v="1404406964"/>
    <n v="1401814964"/>
    <b v="0"/>
    <n v="0"/>
    <b v="0"/>
    <s v="theater/plays"/>
    <n v="0"/>
    <e v="#DIV/0!"/>
    <x v="1"/>
    <x v="6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x v="117"/>
    <s v="failed"/>
    <x v="0"/>
    <s v="USD"/>
    <n v="1404532740"/>
    <n v="1401823952"/>
    <b v="0"/>
    <n v="0"/>
    <b v="0"/>
    <s v="theater/plays"/>
    <n v="0"/>
    <e v="#DIV/0!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n v="100"/>
    <x v="115"/>
    <s v="failed"/>
    <x v="0"/>
    <s v="USD"/>
    <n v="1407689102"/>
    <n v="1405097102"/>
    <b v="0"/>
    <n v="1"/>
    <b v="0"/>
    <s v="theater/plays"/>
    <n v="10"/>
    <n v="10"/>
    <x v="1"/>
    <x v="6"/>
    <x v="3745"/>
    <d v="2014-08-10T16:45:02"/>
    <x v="1"/>
  </r>
  <r>
    <n v="3746"/>
    <s v="Stage Play Production - &quot;I Love You to Death&quot;"/>
    <s v="Generational curses CAN be broken...right?"/>
    <n v="8500"/>
    <x v="1672"/>
    <s v="failed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  <x v="1"/>
  </r>
  <r>
    <n v="3747"/>
    <s v="Counting Stars"/>
    <s v="The world premiere of an astonishing new play by acclaimed writer Atiha Sen Gupta."/>
    <n v="2500"/>
    <x v="379"/>
    <s v="failed"/>
    <x v="1"/>
    <s v="GBP"/>
    <n v="1436137140"/>
    <n v="1433833896"/>
    <b v="0"/>
    <n v="1"/>
    <b v="0"/>
    <s v="theater/plays"/>
    <n v="1"/>
    <n v="25"/>
    <x v="1"/>
    <x v="6"/>
    <x v="3747"/>
    <d v="2015-07-05T22:59:00"/>
    <x v="15"/>
  </r>
  <r>
    <n v="3748"/>
    <s v="CAUCUS! THE MUSICAL"/>
    <s v="An irreverent look at the Iowa Caucuses and the oversized role this undersized state plays in the presidential election process."/>
    <n v="5000"/>
    <x v="2443"/>
    <s v="successful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  <x v="24"/>
  </r>
  <r>
    <n v="3749"/>
    <s v="Dante's Capstone Project: Who am I?"/>
    <s v="A night of music, fellowship, and a reflection of my experiences over the past 4 years at Ball State University."/>
    <n v="500"/>
    <x v="2"/>
    <s v="successful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s v="successful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  <x v="32"/>
  </r>
  <r>
    <n v="3751"/>
    <s v="GGC Productions 2016"/>
    <s v="I will be performing in TWO productions to kick off the 2016 season. NEED HELP TO FUND THESE GREAT SHOWS!"/>
    <n v="1000"/>
    <x v="2445"/>
    <s v="successful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s v="successful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  <x v="52"/>
  </r>
  <r>
    <n v="3753"/>
    <s v="Wagner in English"/>
    <s v="An English-language production of the opera TannhÃ¤user. Some of the greatest songs ever composed, now with lyrics we can understand."/>
    <n v="5000"/>
    <x v="2446"/>
    <s v="successful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x v="142"/>
    <s v="successful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  <x v="59"/>
  </r>
  <r>
    <n v="3755"/>
    <s v="Retro Rhapsody"/>
    <s v="We have formed an innovative company that aims to create musical comedic performances suitable for a range of venues."/>
    <n v="550"/>
    <x v="2447"/>
    <s v="successful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s v="successful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s v="successful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  <x v="21"/>
  </r>
  <r>
    <n v="3758"/>
    <s v="Luigi's Ladies"/>
    <s v="LUIGI'S LADIES: an original one-woman musical comedy"/>
    <n v="1500"/>
    <x v="317"/>
    <s v="successful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  <x v="12"/>
  </r>
  <r>
    <n v="3759"/>
    <s v="Pared Down Productions"/>
    <s v="A production company specializing in small-scale musicals"/>
    <n v="4000"/>
    <x v="2450"/>
    <s v="successful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  <x v="13"/>
  </r>
  <r>
    <n v="3760"/>
    <s v="Song of the Sea"/>
    <s v="Two Shows: SIRENS and The Girl From Bare Cove. A community of artists determined to give voice to survivors of sexual violence."/>
    <n v="5000"/>
    <x v="2451"/>
    <s v="successful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  <x v="26"/>
  </r>
  <r>
    <n v="3761"/>
    <s v="MARSHA - a girl who does bad things"/>
    <s v="liveartshow returns with a new work at the Arcola this summer. Marsha is a story combining opera, dance and theatre... with a unicorn"/>
    <n v="500"/>
    <x v="83"/>
    <s v="successful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  <x v="55"/>
  </r>
  <r>
    <n v="3762"/>
    <s v="iolite the musical"/>
    <s v="We are trying to raise money to perform a musical we have written, called &quot;Iolite&quot;, at the Edinburgh Fringe in 2015."/>
    <n v="1250"/>
    <x v="2452"/>
    <s v="successful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  <x v="26"/>
  </r>
  <r>
    <n v="3763"/>
    <s v="[title of show] â€” The Chicago Storefront Premiere"/>
    <s v="A musical about two guys writing a musical about...two guys writing a musical."/>
    <n v="5000"/>
    <x v="97"/>
    <s v="successful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x v="646"/>
    <s v="successful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  <x v="21"/>
  </r>
  <r>
    <n v="3765"/>
    <s v="Before and After"/>
    <s v="An new musical from Laura Grill &amp; Misha Chowdhury about relationships, Relationships, and the moments that change everything."/>
    <n v="7000"/>
    <x v="2453"/>
    <s v="successful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x v="2454"/>
    <s v="successful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x v="2455"/>
    <s v="successful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  <x v="19"/>
  </r>
  <r>
    <n v="3768"/>
    <s v="Unexpected Stage's Dani Girl, A New Musical"/>
    <s v="Meet Dani, a 9 year old battling leukemia. This witty musical inspires us to believe in the indomitable power of human imagination."/>
    <n v="4000"/>
    <x v="2456"/>
    <s v="successful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x v="1742"/>
    <s v="successful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x v="41"/>
    <s v="successful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1"/>
  </r>
  <r>
    <n v="3771"/>
    <s v="COME OUT SWINGIN'!"/>
    <s v="I would like to make a demo recording of six songs from COME OUT SWINGIN'!"/>
    <n v="1000"/>
    <x v="2457"/>
    <s v="successful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  <x v="19"/>
  </r>
  <r>
    <n v="3772"/>
    <s v="Make &quot;Tonya and Nancy&quot; a Rock Opera!"/>
    <s v="A dark comedy about two girls, one knee, and the 1994 Olympics. Help us make sure &quot;Tonya and Nancy&quot; rocks!"/>
    <n v="5000"/>
    <x v="2458"/>
    <s v="successful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  <x v="24"/>
  </r>
  <r>
    <n v="3773"/>
    <s v="Dundee: A Hip-Hopera"/>
    <s v="A dramatic hip-hopera, inspired from monologues written by the performers."/>
    <n v="5000"/>
    <x v="106"/>
    <s v="successful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  <x v="39"/>
  </r>
  <r>
    <n v="3774"/>
    <s v="Mabel Moon Goes to Earth!"/>
    <s v="Mabel Moon and her co-pilot Silvertoes are coming to earth in the form of a 35 minute interactive and educational musical adventure  !"/>
    <n v="2500"/>
    <x v="911"/>
    <s v="successful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s v="successful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s v="successful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  <x v="59"/>
  </r>
  <r>
    <n v="3777"/>
    <s v="The Musical Adventure of Mimi and the Ghosts"/>
    <s v="This musical adventure is a funny and heartwarming story of Mimi, a rebellious young girl who is spirited to Ghostlynd."/>
    <n v="2000"/>
    <x v="2459"/>
    <s v="successful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  <x v="34"/>
  </r>
  <r>
    <n v="3778"/>
    <s v="Give a Puppet a Hand"/>
    <s v="Sponsor an AVENUE Q puppet for The Barn Players April 2015 production."/>
    <n v="2400"/>
    <x v="570"/>
    <s v="successful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  <x v="13"/>
  </r>
  <r>
    <n v="3779"/>
    <s v="&quot;The Last Adam&quot; A New Musical, NYC reading"/>
    <s v="A fresh, re-telling of the Jesus story for a new generation."/>
    <n v="15000"/>
    <x v="2460"/>
    <s v="successful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x v="142"/>
    <s v="successful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16"/>
  </r>
  <r>
    <n v="3781"/>
    <s v="I GOT FIRED - Keith and Jenny are back!"/>
    <s v="Support Keith in his journey from unemployment to Off-Broadway in the triumphant return of I GOT FIRED: A SORT-OF-TRUE REVENGE MUSICAL."/>
    <n v="4500"/>
    <x v="2461"/>
    <s v="successful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  <x v="26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s v="successful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x v="2462"/>
    <s v="successful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  <x v="26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s v="successful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x v="10"/>
    <s v="successful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  <x v="49"/>
  </r>
  <r>
    <n v="3786"/>
    <s v="Puberty the Musical: Original Cast Recording"/>
    <s v="The brainchild of Coleman Peterson and Janice Gilbert.  The funding will be used to professionally record the songs."/>
    <n v="6000"/>
    <x v="2463"/>
    <s v="successful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x v="574"/>
    <s v="successful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  <x v="32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s v="failed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  <x v="38"/>
  </r>
  <r>
    <n v="3789"/>
    <s v="Austen a New Musical Play"/>
    <s v="This fabulous new play explores the little known love life of England's most famous romantic novelist, Jane Austen."/>
    <n v="3550"/>
    <x v="851"/>
    <s v="failed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s v="failed"/>
    <x v="0"/>
    <s v="USD"/>
    <n v="1479834023"/>
    <n v="1477238423"/>
    <b v="0"/>
    <n v="0"/>
    <b v="0"/>
    <s v="theater/musical"/>
    <n v="0"/>
    <e v="#DIV/0!"/>
    <x v="1"/>
    <x v="40"/>
    <x v="3790"/>
    <d v="2016-11-22T17:00:23"/>
    <x v="12"/>
  </r>
  <r>
    <n v="3791"/>
    <s v="Spin! at The Cumming Playhouse"/>
    <s v="Spin! is an original musical comedy-drama presented by Blue Palm Productions."/>
    <n v="1500"/>
    <x v="117"/>
    <s v="failed"/>
    <x v="0"/>
    <s v="USD"/>
    <n v="1404664592"/>
    <n v="1399480592"/>
    <b v="0"/>
    <n v="0"/>
    <b v="0"/>
    <s v="theater/musical"/>
    <n v="0"/>
    <e v="#DIV/0!"/>
    <x v="1"/>
    <x v="40"/>
    <x v="3791"/>
    <d v="2014-07-06T16:36:32"/>
    <x v="13"/>
  </r>
  <r>
    <n v="3792"/>
    <s v="BorikÃ©n: The Show"/>
    <s v="A cultural and historic journey through Puerto Rico's music and dance!"/>
    <n v="12500"/>
    <x v="428"/>
    <s v="failed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s v="failed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  <x v="24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s v="failed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1"/>
  </r>
  <r>
    <n v="3795"/>
    <s v="Duodeca"/>
    <s v="Poppin Productions are currently entering the development stage of their very first production -  &quot;Duodeca&quot;."/>
    <n v="600"/>
    <x v="115"/>
    <s v="failed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  <x v="62"/>
  </r>
  <r>
    <n v="3796"/>
    <s v="A Staged Reading of &quot;CALL ME TANIA&quot;"/>
    <s v="Part Psychological Thriller - Part Heartbreaking Drama - Part Spectacular Farce - 100% New American Musical Theatre"/>
    <n v="22500"/>
    <x v="116"/>
    <s v="failed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s v="failed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s v="failed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  <x v="1"/>
  </r>
  <r>
    <n v="3799"/>
    <s v="A Story Once Told"/>
    <s v="An original musical on it's way to the stage in Minneapolis, MN. Feel free to ask any questions."/>
    <n v="10000"/>
    <x v="2465"/>
    <s v="failed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x v="695"/>
    <s v="failed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  <x v="16"/>
  </r>
  <r>
    <n v="3801"/>
    <s v="The Imaginary A Musical"/>
    <s v="The Imaginary : A Musical is a new musical adaptation based on the novel written by A.F. Harrold.       TheImaginaryAMusical.com"/>
    <n v="5000"/>
    <x v="446"/>
    <s v="failed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  <x v="12"/>
  </r>
  <r>
    <n v="3802"/>
    <s v="The Lost Play of William Shakespeare"/>
    <s v="A musical about how Shakespeare was inspired to write only his own plays after the co-authored play Henry VI was taken."/>
    <n v="3000"/>
    <x v="117"/>
    <s v="failed"/>
    <x v="0"/>
    <s v="USD"/>
    <n v="1445482906"/>
    <n v="1442890906"/>
    <b v="0"/>
    <n v="0"/>
    <b v="0"/>
    <s v="theater/musical"/>
    <n v="0"/>
    <e v="#DIV/0!"/>
    <x v="1"/>
    <x v="40"/>
    <x v="3802"/>
    <d v="2015-10-22T03:01:46"/>
    <x v="1"/>
  </r>
  <r>
    <n v="3803"/>
    <s v="Benjamin Button the Musical Concept Album"/>
    <s v="A fully orchestrated concept album of Benjamin Button the Musical!"/>
    <n v="12000"/>
    <x v="2466"/>
    <s v="failed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s v="failed"/>
    <x v="0"/>
    <s v="USD"/>
    <n v="1469948400"/>
    <n v="1465172024"/>
    <b v="0"/>
    <n v="0"/>
    <b v="0"/>
    <s v="theater/musical"/>
    <n v="0"/>
    <e v="#DIV/0!"/>
    <x v="1"/>
    <x v="40"/>
    <x v="3804"/>
    <d v="2016-07-31T07:00:00"/>
    <x v="58"/>
  </r>
  <r>
    <n v="3805"/>
    <s v="&quot;Sounds By The River&quot; ( Original Musical)"/>
    <s v="&quot;Sounds By The River&quot; tells the story of a Detroit composer through_x000a_his music, poetry, and dance."/>
    <n v="150000"/>
    <x v="158"/>
    <s v="failed"/>
    <x v="0"/>
    <s v="USD"/>
    <n v="1411852640"/>
    <n v="1406668640"/>
    <b v="0"/>
    <n v="2"/>
    <b v="0"/>
    <s v="theater/musical"/>
    <n v="2E-3"/>
    <n v="1.5"/>
    <x v="1"/>
    <x v="40"/>
    <x v="3805"/>
    <d v="2014-09-27T21:17:20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s v="failed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  <x v="2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s v="failed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  <x v="5"/>
  </r>
  <r>
    <n v="3808"/>
    <s v="Time at the Bar! The road to Edinburgh"/>
    <s v="Following a sell-out run in Loughborough, Time at the Bar! is heading to this year's Fringe Festival... But we need your help!"/>
    <n v="1000"/>
    <x v="325"/>
    <s v="successful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  <x v="13"/>
  </r>
  <r>
    <n v="3809"/>
    <s v="15% of The Seagull Flies to Edinburgh"/>
    <s v="The story of two women trying to produce their own version of Chekhov's The Seagull with limited resources and unfettered enthusiasm."/>
    <n v="2000"/>
    <x v="874"/>
    <s v="successful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  <x v="45"/>
  </r>
  <r>
    <n v="3810"/>
    <s v="Romeo &amp; Juliet"/>
    <s v="Theater students of UMass present a large-scale theater collaboration that will revolutionize the way you see Shakespeare."/>
    <n v="1500"/>
    <x v="2468"/>
    <s v="successful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x v="2469"/>
    <s v="successful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  <x v="39"/>
  </r>
  <r>
    <n v="3812"/>
    <s v="Save &quot;The Stage Door&quot;"/>
    <s v="We are raising funds for our local theatre group &quot;The Stage Door&quot;. Funding required for lighting, stage equipment and productions."/>
    <n v="2000"/>
    <x v="1539"/>
    <s v="successful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  <x v="31"/>
  </r>
  <r>
    <n v="3813"/>
    <s v="SUCKIN INJUN"/>
    <s v="A comedic play about hillbilly vampires and the absurdity of judging by appearances. Wanna live forever? Better watch what you drink."/>
    <n v="2100"/>
    <x v="2470"/>
    <s v="successful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  <x v="23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s v="successful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  <x v="8"/>
  </r>
  <r>
    <n v="3815"/>
    <s v="The Canterbury Shakespeare Festival - first season"/>
    <s v="Come and help us make the Canterbury Shakespeare Festival a reality"/>
    <n v="1000"/>
    <x v="2471"/>
    <s v="successful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x v="2472"/>
    <s v="successful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x v="2473"/>
    <s v="successful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x v="365"/>
    <s v="successful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x v="2474"/>
    <s v="successful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  <x v="10"/>
  </r>
  <r>
    <n v="3820"/>
    <s v="TUSENTACK THEATRE"/>
    <s v="Tusentack Theatre is a professional theatre company providing opportunities to adults who access Mental Health Services."/>
    <n v="300"/>
    <x v="357"/>
    <s v="successful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s v="successful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s v="successful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  <x v="13"/>
  </r>
  <r>
    <n v="3823"/>
    <s v="FEED"/>
    <s v="Feed, a new play by Garrett Markgraf (based on the novel by M.T. Anderson), Directed by Anna Marck at Oakland University."/>
    <n v="2500"/>
    <x v="2477"/>
    <s v="successful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s v="successful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  <x v="53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s v="successful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  <x v="24"/>
  </r>
  <r>
    <n v="3826"/>
    <s v="DAY OF THE DOG by Blue Sparrow Theatre Company"/>
    <s v="This is the story about the Westons. One family who live with mental illness on a daily basis."/>
    <n v="600"/>
    <x v="526"/>
    <s v="successful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x v="2479"/>
    <s v="successful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  <x v="58"/>
  </r>
  <r>
    <n v="3828"/>
    <s v="A Few Brave Men: The Chosen Few"/>
    <s v="In 1942 three black and one Puerto Rican jazz musicians from Harlem join the segregated US Marines. We see &quot;Love In Time of War&quot;"/>
    <n v="5000"/>
    <x v="97"/>
    <s v="successful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  <x v="22"/>
  </r>
  <r>
    <n v="3829"/>
    <s v="Returning Home."/>
    <s v="A play that illustrates the symptoms of PTSD, shows its effect on families, and demonstrates some of the difficulties of treating it."/>
    <n v="500"/>
    <x v="2480"/>
    <s v="successful"/>
    <x v="0"/>
    <s v="USD"/>
    <n v="1472676371"/>
    <n v="1470948371"/>
    <b v="0"/>
    <n v="8"/>
    <b v="1"/>
    <s v="theater/plays"/>
    <n v="100.2"/>
    <n v="62.625"/>
    <x v="1"/>
    <x v="6"/>
    <x v="3829"/>
    <d v="2016-08-31T20:46:11"/>
    <x v="21"/>
  </r>
  <r>
    <n v="3830"/>
    <s v="Run Away"/>
    <s v="The Aeon Theatre company is producing another original play by Parker Hale at the Manhattan Reportory Theatre"/>
    <n v="100"/>
    <x v="1175"/>
    <s v="successful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35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s v="successful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  <x v="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s v="successful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  <x v="7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s v="successful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  <x v="65"/>
  </r>
  <r>
    <n v="3834"/>
    <s v="Better to Have Loved...?"/>
    <s v="About the impact of addiction on relationships; my play hopes to inspire &amp; support those affected to connect with their own creativity"/>
    <n v="3000"/>
    <x v="2484"/>
    <s v="successful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x v="1002"/>
    <s v="successful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4"/>
  </r>
  <r>
    <n v="3836"/>
    <s v="Home (The Place Where My Stuff Resides)"/>
    <s v="&quot;The surveyor said the foundation was shaky&quot;. A woman finds what it means to rebuild her marriage."/>
    <n v="800"/>
    <x v="72"/>
    <s v="successful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  <x v="0"/>
  </r>
  <r>
    <n v="3837"/>
    <s v="Farcical Elements Presents Boeing-Boeing"/>
    <s v="A high-flying French farce with the thrust of a well-tuned jet engine"/>
    <n v="2000"/>
    <x v="2485"/>
    <s v="successful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  <x v="4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s v="successful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s v="successful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  <x v="13"/>
  </r>
  <r>
    <n v="3840"/>
    <s v="Tonight I'll be April"/>
    <s v="A gritty play looking at a modern day relationship, highlighting issues of mental health and abuse suffered by men."/>
    <n v="1"/>
    <x v="654"/>
    <s v="successful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  <x v="2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s v="failed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  <x v="13"/>
  </r>
  <r>
    <n v="3842"/>
    <s v="Shakespeare's The Tempest: In-The-Round"/>
    <s v="Follow the sell-out Tree Folk Theatre, as we lead you through The Tempest with masks, puppetry and live music! 15th July - 3rd August"/>
    <n v="5000"/>
    <x v="2488"/>
    <s v="failed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x v="2489"/>
    <s v="failed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  <x v="2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s v="failed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  <x v="15"/>
  </r>
  <r>
    <n v="3845"/>
    <s v="Marilyn Madness &amp; Me"/>
    <s v="He met Marilyn. He became obsessed with Norma Jean. That changed everything._x000a__x000a_                                A play by Frank Furino"/>
    <n v="40000"/>
    <x v="2491"/>
    <s v="failed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x v="2492"/>
    <s v="failed"/>
    <x v="0"/>
    <s v="USD"/>
    <n v="1412405940"/>
    <n v="1409721542"/>
    <b v="1"/>
    <n v="8"/>
    <b v="0"/>
    <s v="theater/plays"/>
    <n v="2.7"/>
    <n v="23.625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x v="1230"/>
    <s v="failed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s v="failed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x v="2494"/>
    <s v="failed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  <x v="1"/>
  </r>
  <r>
    <n v="3850"/>
    <s v="The Vagina Monologues 2015"/>
    <s v="V-Day is a global activist movement to end violence against women and girls."/>
    <n v="1000"/>
    <x v="2495"/>
    <s v="failed"/>
    <x v="0"/>
    <s v="USD"/>
    <n v="1420081143"/>
    <n v="1417489143"/>
    <b v="1"/>
    <n v="4"/>
    <b v="0"/>
    <s v="theater/plays"/>
    <n v="3.8"/>
    <n v="9.5"/>
    <x v="1"/>
    <x v="6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x v="1483"/>
    <s v="failed"/>
    <x v="1"/>
    <s v="GBP"/>
    <n v="1437129179"/>
    <n v="1434537179"/>
    <b v="1"/>
    <n v="24"/>
    <b v="0"/>
    <s v="theater/plays"/>
    <n v="34.08"/>
    <n v="35.5"/>
    <x v="1"/>
    <x v="6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x v="170"/>
    <s v="failed"/>
    <x v="0"/>
    <s v="USD"/>
    <n v="1427427276"/>
    <n v="1425270876"/>
    <b v="0"/>
    <n v="2"/>
    <b v="0"/>
    <s v="theater/plays"/>
    <n v="0.2"/>
    <n v="10"/>
    <x v="1"/>
    <x v="6"/>
    <x v="3852"/>
    <d v="2015-03-27T03:34:36"/>
    <x v="26"/>
  </r>
  <r>
    <n v="3853"/>
    <s v="The Original Laughter Therapist"/>
    <s v="A dose of One-woman &quot;Dramedy&quot; to cure those daily blues is just what the doctor ordered!"/>
    <n v="100000"/>
    <x v="375"/>
    <s v="failed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  <x v="6"/>
  </r>
  <r>
    <n v="3854"/>
    <s v="The Case Of Soghomon Tehlirian"/>
    <s v="A play dedicated to the 100th anniversary of the Armenian Genocide."/>
    <n v="11000"/>
    <x v="2496"/>
    <s v="failed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s v="failed"/>
    <x v="0"/>
    <s v="USD"/>
    <n v="1427408271"/>
    <n v="1424819871"/>
    <b v="0"/>
    <n v="1"/>
    <b v="0"/>
    <s v="theater/plays"/>
    <n v="2.5"/>
    <n v="25"/>
    <x v="1"/>
    <x v="6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x v="116"/>
    <s v="failed"/>
    <x v="0"/>
    <s v="USD"/>
    <n v="1425833403"/>
    <n v="1423245003"/>
    <b v="0"/>
    <n v="1"/>
    <b v="0"/>
    <s v="theater/plays"/>
    <n v="0.02"/>
    <n v="1"/>
    <x v="1"/>
    <x v="6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x v="92"/>
    <s v="failed"/>
    <x v="0"/>
    <s v="USD"/>
    <n v="1406913120"/>
    <n v="1404927690"/>
    <b v="0"/>
    <n v="4"/>
    <b v="0"/>
    <s v="theater/plays"/>
    <n v="5.2"/>
    <n v="65"/>
    <x v="1"/>
    <x v="6"/>
    <x v="3857"/>
    <d v="2014-08-01T17:12:00"/>
    <x v="34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s v="failed"/>
    <x v="1"/>
    <s v="GBP"/>
    <n v="1432328400"/>
    <n v="1430734844"/>
    <b v="0"/>
    <n v="1"/>
    <b v="0"/>
    <s v="theater/plays"/>
    <n v="2"/>
    <n v="10"/>
    <x v="1"/>
    <x v="6"/>
    <x v="3858"/>
    <d v="2015-05-22T21:00:00"/>
    <x v="10"/>
  </r>
  <r>
    <n v="3859"/>
    <s v="What Dreams Were Made Of"/>
    <s v="This is a play that will have each and everyone that sees it thinking about the dreams they had growing up. It's a dramady"/>
    <n v="2500"/>
    <x v="116"/>
    <s v="failed"/>
    <x v="0"/>
    <s v="USD"/>
    <n v="1403730000"/>
    <n v="1401485207"/>
    <b v="0"/>
    <n v="1"/>
    <b v="0"/>
    <s v="theater/plays"/>
    <n v="0.04"/>
    <n v="1"/>
    <x v="1"/>
    <x v="6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s v="failed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  <x v="1"/>
  </r>
  <r>
    <n v="3861"/>
    <s v="READY OR NOT HERE I COME"/>
    <s v="THE COMING OF THE LORD!"/>
    <n v="2000"/>
    <x v="173"/>
    <s v="failed"/>
    <x v="0"/>
    <s v="USD"/>
    <n v="1415828820"/>
    <n v="1412258977"/>
    <b v="0"/>
    <n v="1"/>
    <b v="0"/>
    <s v="theater/plays"/>
    <n v="5"/>
    <n v="100"/>
    <x v="1"/>
    <x v="6"/>
    <x v="3861"/>
    <d v="2014-11-12T21:47:00"/>
    <x v="18"/>
  </r>
  <r>
    <n v="3862"/>
    <s v="The Container Play"/>
    <s v="The hit immersive theatre experience of England comes to Corpus Christi!"/>
    <n v="7500"/>
    <x v="116"/>
    <s v="failed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  <x v="19"/>
  </r>
  <r>
    <n v="3863"/>
    <s v="Umma Yemaya"/>
    <s v="Umma Yemaya is  a play that examines the challenges of unconventional love. The Lady  and the Artist create their own world for love."/>
    <n v="6000"/>
    <x v="117"/>
    <s v="failed"/>
    <x v="0"/>
    <s v="USD"/>
    <n v="1446739905"/>
    <n v="1441552305"/>
    <b v="0"/>
    <n v="0"/>
    <b v="0"/>
    <s v="theater/plays"/>
    <n v="0"/>
    <e v="#DIV/0!"/>
    <x v="1"/>
    <x v="6"/>
    <x v="3863"/>
    <d v="2015-11-05T16:11:45"/>
    <x v="22"/>
  </r>
  <r>
    <n v="3864"/>
    <s v="Grammar Land Performances"/>
    <s v="I want to create a theatrical performance of the book Grammar Land and present it at schools to help children learn proper grammar."/>
    <n v="5000"/>
    <x v="177"/>
    <s v="failed"/>
    <x v="0"/>
    <s v="USD"/>
    <n v="1447799054"/>
    <n v="1445203454"/>
    <b v="0"/>
    <n v="3"/>
    <b v="0"/>
    <s v="theater/plays"/>
    <n v="1.2"/>
    <n v="20"/>
    <x v="1"/>
    <x v="6"/>
    <x v="3864"/>
    <d v="2015-11-17T22:24:14"/>
    <x v="12"/>
  </r>
  <r>
    <n v="3865"/>
    <s v="Fellatia's-Fantastic-Fun-Time-Show"/>
    <s v="Sissy Entertainment delivers a delicious cabaret that blends comedic monologue, song, and traditional sketch comedy."/>
    <n v="2413"/>
    <x v="1084"/>
    <s v="failed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  <x v="4"/>
  </r>
  <r>
    <n v="3866"/>
    <s v="a feminine ending, brought to you by the East End Theatre Co"/>
    <s v="A funny, moving, witty piece about a girl, her oboe, and her dreams."/>
    <n v="2000"/>
    <x v="143"/>
    <s v="failed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  <x v="40"/>
  </r>
  <r>
    <n v="3867"/>
    <s v="RUSSIAN PLAY &quot;HOW TO BE BRAVE&quot;"/>
    <s v="What do you know about Russian Culture? Our project helps the American children to find out about Russian literature."/>
    <n v="2000"/>
    <x v="2345"/>
    <s v="failed"/>
    <x v="0"/>
    <s v="USD"/>
    <n v="1466278339"/>
    <n v="1463686339"/>
    <b v="0"/>
    <n v="5"/>
    <b v="0"/>
    <s v="theater/plays"/>
    <n v="12.55"/>
    <n v="50.2"/>
    <x v="1"/>
    <x v="6"/>
    <x v="3867"/>
    <d v="2016-06-18T19:32:19"/>
    <x v="1"/>
  </r>
  <r>
    <n v="3868"/>
    <s v="1000 words (Canceled)"/>
    <s v="New collection of music by Scott Evan Davis!"/>
    <n v="5000"/>
    <x v="115"/>
    <s v="canceled"/>
    <x v="1"/>
    <s v="GBP"/>
    <n v="1410191405"/>
    <n v="1408031405"/>
    <b v="0"/>
    <n v="1"/>
    <b v="0"/>
    <s v="theater/musical"/>
    <n v="0.2"/>
    <n v="10"/>
    <x v="1"/>
    <x v="40"/>
    <x v="3868"/>
    <d v="2014-09-08T15:50:05"/>
    <x v="26"/>
  </r>
  <r>
    <n v="3869"/>
    <s v="The Masturbation Musical (Canceled)"/>
    <s v="A Musical about 3 women who pursue their Pleasure and end up finding themselves."/>
    <n v="13111"/>
    <x v="2497"/>
    <s v="canceled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s v="canceled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x v="130"/>
    <s v="canceled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  <x v="13"/>
  </r>
  <r>
    <n v="3872"/>
    <s v="Shining Star Players (Canceled)"/>
    <s v="We are a brand new theatrical teen production company, and we need enough money to put on our first musical production."/>
    <n v="15000"/>
    <x v="117"/>
    <s v="canceled"/>
    <x v="0"/>
    <s v="USD"/>
    <n v="1439522996"/>
    <n v="1435202996"/>
    <b v="0"/>
    <n v="0"/>
    <b v="0"/>
    <s v="theater/musical"/>
    <n v="0"/>
    <e v="#DIV/0!"/>
    <x v="1"/>
    <x v="40"/>
    <x v="3872"/>
    <d v="2015-08-14T03:29:56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s v="canceled"/>
    <x v="0"/>
    <s v="USD"/>
    <n v="1444322535"/>
    <n v="1441730535"/>
    <b v="0"/>
    <n v="0"/>
    <b v="0"/>
    <s v="theater/musical"/>
    <n v="0"/>
    <e v="#DIV/0!"/>
    <x v="1"/>
    <x v="40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s v="canceled"/>
    <x v="4"/>
    <s v="NZD"/>
    <n v="1422061200"/>
    <n v="1420244622"/>
    <b v="0"/>
    <n v="0"/>
    <b v="0"/>
    <s v="theater/musical"/>
    <n v="0"/>
    <e v="#DIV/0!"/>
    <x v="1"/>
    <x v="40"/>
    <x v="3874"/>
    <d v="2015-01-24T01:00:00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s v="canceled"/>
    <x v="8"/>
    <s v="DKK"/>
    <n v="1472896800"/>
    <n v="1472804365"/>
    <b v="0"/>
    <n v="0"/>
    <b v="0"/>
    <s v="theater/musical"/>
    <n v="0"/>
    <e v="#DIV/0!"/>
    <x v="1"/>
    <x v="40"/>
    <x v="3875"/>
    <d v="2016-09-03T10:00:00"/>
    <x v="74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s v="canceled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x v="2499"/>
    <s v="canceled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x v="115"/>
    <s v="canceled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  <x v="12"/>
  </r>
  <r>
    <n v="3879"/>
    <s v="Theatre 'Portable' Royal (Canceled)"/>
    <s v="Theatre â€˜Portableâ€™ Royal is a portable, fully working, 40 seater theatre which will tour the UK and beyond!"/>
    <n v="15000"/>
    <x v="117"/>
    <s v="canceled"/>
    <x v="1"/>
    <s v="GBP"/>
    <n v="1422218396"/>
    <n v="1419626396"/>
    <b v="0"/>
    <n v="0"/>
    <b v="0"/>
    <s v="theater/musical"/>
    <n v="0"/>
    <e v="#DIV/0!"/>
    <x v="1"/>
    <x v="40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x v="1255"/>
    <s v="canceled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  <x v="49"/>
  </r>
  <r>
    <n v="3881"/>
    <s v="My Real Mother's Name is... (Canceled)"/>
    <s v="A musical journey coming to the Blue Venue at the 2017 Orlando Fringe Festival!"/>
    <n v="500"/>
    <x v="379"/>
    <s v="canceled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s v="canceled"/>
    <x v="2"/>
    <s v="AUD"/>
    <n v="1454281380"/>
    <n v="1451950570"/>
    <b v="0"/>
    <n v="0"/>
    <b v="0"/>
    <s v="theater/musical"/>
    <n v="0"/>
    <e v="#DIV/0!"/>
    <x v="1"/>
    <x v="40"/>
    <x v="3882"/>
    <d v="2016-01-31T23:03:00"/>
    <x v="15"/>
  </r>
  <r>
    <n v="3883"/>
    <s v="CAGED - A New Musical (Canceled)"/>
    <s v="CAGED - A New Musical is the story of One Passion, One Voice, One Dream. - One man's quest to become the woman he always wanted to be."/>
    <n v="15000"/>
    <x v="117"/>
    <s v="canceled"/>
    <x v="1"/>
    <s v="GBP"/>
    <n v="1409668069"/>
    <n v="1407076069"/>
    <b v="0"/>
    <n v="0"/>
    <b v="0"/>
    <s v="theater/musical"/>
    <n v="0"/>
    <e v="#DIV/0!"/>
    <x v="1"/>
    <x v="40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x v="117"/>
    <s v="canceled"/>
    <x v="0"/>
    <s v="USD"/>
    <n v="1427479192"/>
    <n v="1425322792"/>
    <b v="0"/>
    <n v="0"/>
    <b v="0"/>
    <s v="theater/musical"/>
    <n v="0"/>
    <e v="#DIV/0!"/>
    <x v="1"/>
    <x v="40"/>
    <x v="3884"/>
    <d v="2015-03-27T17:59:52"/>
    <x v="26"/>
  </r>
  <r>
    <n v="3885"/>
    <s v="THE SESSIONS - The Beatles at Abbey Road Studios (Canceled)"/>
    <s v="A LIVE musical spectacular theatrical experience of The Beatles recording sessions at Abbey Road Studios."/>
    <n v="375000"/>
    <x v="117"/>
    <s v="canceled"/>
    <x v="0"/>
    <s v="USD"/>
    <n v="1462834191"/>
    <n v="1460242191"/>
    <b v="0"/>
    <n v="0"/>
    <b v="0"/>
    <s v="theater/musical"/>
    <n v="0"/>
    <e v="#DIV/0!"/>
    <x v="1"/>
    <x v="40"/>
    <x v="3885"/>
    <d v="2016-05-09T22:49:51"/>
    <x v="1"/>
  </r>
  <r>
    <n v="3886"/>
    <s v="a (Canceled)"/>
    <n v="1"/>
    <n v="10000"/>
    <x v="117"/>
    <s v="canceled"/>
    <x v="2"/>
    <s v="AUD"/>
    <n v="1418275702"/>
    <n v="1415683702"/>
    <b v="0"/>
    <n v="0"/>
    <b v="0"/>
    <s v="theater/musical"/>
    <n v="0"/>
    <e v="#DIV/0!"/>
    <x v="1"/>
    <x v="40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s v="canceled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  <x v="31"/>
  </r>
  <r>
    <n v="3888"/>
    <s v="Popinjay Productions' The Odyssey"/>
    <s v="We are devising a vibrant new adaptation of Homer's The Odyssey featuring dynamic storytelling, stunning visuals and original music."/>
    <n v="2000"/>
    <x v="2500"/>
    <s v="failed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x v="1497"/>
    <s v="failed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x v="2501"/>
    <s v="failed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  <x v="13"/>
  </r>
  <r>
    <n v="3891"/>
    <s v="Out of the Box: A Mime Story"/>
    <s v="A comedy about a mime who dreams of becoming a stand up comedian."/>
    <n v="800"/>
    <x v="92"/>
    <s v="failed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  <x v="12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s v="failed"/>
    <x v="0"/>
    <s v="USD"/>
    <n v="1408863600"/>
    <n v="1408203557"/>
    <b v="0"/>
    <n v="0"/>
    <b v="0"/>
    <s v="theater/plays"/>
    <n v="0"/>
    <e v="#DIV/0!"/>
    <x v="1"/>
    <x v="6"/>
    <x v="3892"/>
    <d v="2014-08-24T07:00:00"/>
    <x v="36"/>
  </r>
  <r>
    <n v="3893"/>
    <s v="MY PRIVATE REVOLUTION"/>
    <s v="An inspiring story of a young girl's journey from childhood to adulthood told through monologue, dialogue, poetry and music and dance."/>
    <n v="50000"/>
    <x v="2502"/>
    <s v="failed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  <x v="18"/>
  </r>
  <r>
    <n v="3894"/>
    <s v="MADE-UP: A Sitcom Theater Special"/>
    <s v="Ryan and Vanessa are hosting Christmas for the first time but instead of a happy celebration, they get a hilarious survival situation."/>
    <n v="15000"/>
    <x v="624"/>
    <s v="failed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  <x v="12"/>
  </r>
  <r>
    <n v="3895"/>
    <s v="Vestige"/>
    <s v="A Transgender makeup artist calls into question the loyalty of her best friend in a 1980's circus while dealing with her dying mother."/>
    <n v="1000"/>
    <x v="155"/>
    <s v="failed"/>
    <x v="0"/>
    <s v="USD"/>
    <n v="1425103218"/>
    <n v="1422424818"/>
    <b v="0"/>
    <n v="1"/>
    <b v="0"/>
    <s v="theater/plays"/>
    <n v="5"/>
    <n v="50"/>
    <x v="1"/>
    <x v="6"/>
    <x v="3895"/>
    <d v="2015-02-28T06:00:18"/>
    <x v="12"/>
  </r>
  <r>
    <n v="3896"/>
    <s v="Yorick and Company"/>
    <s v="Yorick and Co. is a comedy about a struggling theatre company whose mysterious benefactor starts haunting the show!"/>
    <n v="1600"/>
    <x v="575"/>
    <s v="failed"/>
    <x v="0"/>
    <s v="USD"/>
    <n v="1402979778"/>
    <n v="1401770178"/>
    <b v="0"/>
    <n v="4"/>
    <b v="0"/>
    <s v="theater/plays"/>
    <n v="10.625"/>
    <n v="42.5"/>
    <x v="1"/>
    <x v="6"/>
    <x v="3896"/>
    <d v="2014-06-17T04:36:18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s v="failed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s v="failed"/>
    <x v="1"/>
    <s v="GBP"/>
    <n v="1439827200"/>
    <n v="1436355270"/>
    <b v="0"/>
    <n v="16"/>
    <b v="0"/>
    <s v="theater/plays"/>
    <n v="32.56"/>
    <n v="50.875"/>
    <x v="1"/>
    <x v="6"/>
    <x v="3898"/>
    <d v="2015-08-17T16:00:00"/>
    <x v="52"/>
  </r>
  <r>
    <n v="3899"/>
    <s v="RAIN | a theatrical production of life-changing proportions"/>
    <s v="More than just a play, RAIN is an outreach to hurting people who feel disengaged or rejected by others."/>
    <n v="10000"/>
    <x v="366"/>
    <s v="failed"/>
    <x v="0"/>
    <s v="USD"/>
    <n v="1407868561"/>
    <n v="1406140561"/>
    <b v="0"/>
    <n v="2"/>
    <b v="0"/>
    <s v="theater/plays"/>
    <n v="1.25"/>
    <n v="62.5"/>
    <x v="1"/>
    <x v="6"/>
    <x v="3899"/>
    <d v="2014-08-12T18:36:01"/>
    <x v="21"/>
  </r>
  <r>
    <n v="3900"/>
    <s v="HUB Theatre Group presents John Logan's RED"/>
    <s v="HUB Theatre Group collaborates with local artists to present John Logan's RED to the community."/>
    <n v="2500"/>
    <x v="2503"/>
    <s v="failed"/>
    <x v="0"/>
    <s v="USD"/>
    <n v="1433988791"/>
    <n v="1431396791"/>
    <b v="0"/>
    <n v="5"/>
    <b v="0"/>
    <s v="theater/plays"/>
    <n v="5.4"/>
    <n v="27"/>
    <x v="1"/>
    <x v="6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s v="failed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s v="failed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x v="117"/>
    <s v="failed"/>
    <x v="0"/>
    <s v="USD"/>
    <n v="1439581080"/>
    <n v="1435709765"/>
    <b v="0"/>
    <n v="0"/>
    <b v="0"/>
    <s v="theater/plays"/>
    <n v="0"/>
    <e v="#DIV/0!"/>
    <x v="1"/>
    <x v="6"/>
    <x v="3903"/>
    <d v="2015-08-14T19:38:00"/>
    <x v="7"/>
  </r>
  <r>
    <n v="3904"/>
    <s v="Black America from Prophets to Pimps"/>
    <s v="A play that will cover 4000 years of black history."/>
    <n v="10000"/>
    <x v="158"/>
    <s v="failed"/>
    <x v="0"/>
    <s v="USD"/>
    <n v="1429074240"/>
    <n v="1427866200"/>
    <b v="0"/>
    <n v="2"/>
    <b v="0"/>
    <s v="theater/plays"/>
    <n v="0.03"/>
    <n v="1.5"/>
    <x v="1"/>
    <x v="6"/>
    <x v="3904"/>
    <d v="2015-04-15T05:04:00"/>
    <x v="35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s v="failed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  <x v="42"/>
  </r>
  <r>
    <n v="3906"/>
    <s v="First Draft Theatre"/>
    <s v="We will workshop, stage and develop new writing, devised work and adaptations. A joyful leap into the possibilities of an idea!"/>
    <n v="1500"/>
    <x v="2373"/>
    <s v="failed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  <x v="59"/>
  </r>
  <r>
    <n v="3907"/>
    <s v="Burqa&amp;Rifle: A Drama: Two Women, Two Cultues, Two Histories"/>
    <s v="Burqa&amp;Rifle dramatizes the  encounter between two women -- a vigilante and a convert to Islam."/>
    <n v="1000"/>
    <x v="358"/>
    <s v="failed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  <x v="16"/>
  </r>
  <r>
    <n v="3908"/>
    <s v="Unconscious Subconscious"/>
    <s v="Death splits apart twin brothers in a questionable car accident. They shared dreams, and now they must share trials in the unknown."/>
    <n v="750"/>
    <x v="654"/>
    <s v="failed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  <x v="19"/>
  </r>
  <r>
    <n v="3909"/>
    <s v="Woman2Woman"/>
    <s v="I am trying to put on a gospel comedy stage play that is full of laughter and life lessons as well that will change your life forever,"/>
    <n v="60000"/>
    <x v="2503"/>
    <s v="failed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x v="1935"/>
    <s v="failed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x v="2505"/>
    <s v="failed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  <x v="12"/>
  </r>
  <r>
    <n v="3912"/>
    <s v="JoLee Productions"/>
    <s v="Producing &amp; directing Jake's Women by Neil Simon opening July 9 and running through July 26 for Sonoma Arts Live"/>
    <n v="15000"/>
    <x v="116"/>
    <s v="failed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  <x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s v="failed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  <x v="12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s v="failed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  <x v="24"/>
  </r>
  <r>
    <n v="3915"/>
    <s v="Hardcross"/>
    <s v="Following the enormous success of Hardcross, we are looking for new ways to bring this wonderful play to a wider audience."/>
    <n v="1500"/>
    <x v="139"/>
    <s v="failed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x v="117"/>
    <s v="failed"/>
    <x v="8"/>
    <s v="DKK"/>
    <n v="1464952752"/>
    <n v="1462360752"/>
    <b v="0"/>
    <n v="0"/>
    <b v="0"/>
    <s v="theater/plays"/>
    <n v="0"/>
    <e v="#DIV/0!"/>
    <x v="1"/>
    <x v="6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x v="115"/>
    <s v="failed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x v="678"/>
    <s v="failed"/>
    <x v="1"/>
    <s v="GBP"/>
    <n v="1407168000"/>
    <n v="1406131023"/>
    <b v="0"/>
    <n v="3"/>
    <b v="0"/>
    <s v="theater/plays"/>
    <n v="0.2"/>
    <n v="40"/>
    <x v="1"/>
    <x v="6"/>
    <x v="3918"/>
    <d v="2014-08-04T16:00:00"/>
    <x v="57"/>
  </r>
  <r>
    <n v="3919"/>
    <s v="After The Blue"/>
    <s v="Two sisters living in a Cornish seaside town attempt to hide and escape from a life- circle of deceit, abuse, incest and revenge."/>
    <n v="5000"/>
    <x v="456"/>
    <s v="failed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  <x v="32"/>
  </r>
  <r>
    <n v="3920"/>
    <s v="'SCARAMOUCHE JONES'' by Justin Butcher"/>
    <s v="An enthralling tale charting the ecstasies and tragedies behind the seven white masks of centenarian clown,Scaramouche Jones."/>
    <n v="2500"/>
    <x v="2503"/>
    <s v="failed"/>
    <x v="1"/>
    <s v="GBP"/>
    <n v="1479032260"/>
    <n v="1476436660"/>
    <b v="0"/>
    <n v="3"/>
    <b v="0"/>
    <s v="theater/plays"/>
    <n v="5.4"/>
    <n v="45"/>
    <x v="1"/>
    <x v="6"/>
    <x v="3920"/>
    <d v="2016-11-13T10:17:40"/>
    <x v="12"/>
  </r>
  <r>
    <n v="3921"/>
    <s v="Shakespeare's R&amp;J - Chapel Lane Theatre Company"/>
    <s v="CLTC are crowdfunding for our latest production - Joe Calarco's brilliant adaptation of Shakespeare's most loved tragedy."/>
    <n v="3000"/>
    <x v="117"/>
    <s v="failed"/>
    <x v="1"/>
    <s v="GBP"/>
    <n v="1414346400"/>
    <n v="1413291655"/>
    <b v="0"/>
    <n v="0"/>
    <b v="0"/>
    <s v="theater/plays"/>
    <n v="0"/>
    <e v="#DIV/0!"/>
    <x v="1"/>
    <x v="6"/>
    <x v="3921"/>
    <d v="2014-10-26T18:00:00"/>
    <x v="57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s v="failed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  <x v="11"/>
  </r>
  <r>
    <n v="3923"/>
    <s v="Mrs Roosevelt Flies to London UK tour"/>
    <s v="Eleanor Roosevelt: Passionate campaigner for human rights, champion for peace, staunch supporter of FDR's policies, betrayed wife."/>
    <n v="11500"/>
    <x v="2506"/>
    <s v="failed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  <x v="38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s v="failed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x v="493"/>
    <s v="failed"/>
    <x v="0"/>
    <s v="USD"/>
    <n v="1406753639"/>
    <n v="1404161639"/>
    <b v="0"/>
    <n v="3"/>
    <b v="0"/>
    <s v="theater/plays"/>
    <n v="10"/>
    <n v="5"/>
    <x v="1"/>
    <x v="6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x v="493"/>
    <s v="failed"/>
    <x v="2"/>
    <s v="AUD"/>
    <n v="1419645748"/>
    <n v="1417053748"/>
    <b v="0"/>
    <n v="1"/>
    <b v="0"/>
    <s v="theater/plays"/>
    <n v="0.3"/>
    <n v="15"/>
    <x v="1"/>
    <x v="6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s v="failed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x v="1208"/>
    <s v="failed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  <x v="38"/>
  </r>
  <r>
    <n v="3929"/>
    <s v="Comedy Of Errors: Antioch Community High School"/>
    <s v="We need to raise funds to bring this elaborate production to life with special FX makeup, highly detailed sets, and costumes."/>
    <n v="20000"/>
    <x v="2508"/>
    <s v="failed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x v="117"/>
    <s v="failed"/>
    <x v="2"/>
    <s v="AUD"/>
    <n v="1459490400"/>
    <n v="1457078868"/>
    <b v="0"/>
    <n v="0"/>
    <b v="0"/>
    <s v="theater/plays"/>
    <n v="0"/>
    <e v="#DIV/0!"/>
    <x v="1"/>
    <x v="6"/>
    <x v="3930"/>
    <d v="2016-04-01T06:00:00"/>
    <x v="38"/>
  </r>
  <r>
    <n v="3931"/>
    <s v="Still I Weep"/>
    <s v="An original stage play designed to bring to light the long-term effects on adult survivors of childhood sexual abuse. We do survive!"/>
    <n v="8000"/>
    <x v="117"/>
    <s v="failed"/>
    <x v="0"/>
    <s v="USD"/>
    <n v="1441510707"/>
    <n v="1439350707"/>
    <b v="0"/>
    <n v="0"/>
    <b v="0"/>
    <s v="theater/plays"/>
    <n v="0"/>
    <e v="#DIV/0!"/>
    <x v="1"/>
    <x v="6"/>
    <x v="3931"/>
    <d v="2015-09-06T03:38:27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s v="failed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x v="2509"/>
    <s v="failed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x v="1100"/>
    <s v="failed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  <x v="7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s v="failed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  <x v="13"/>
  </r>
  <r>
    <n v="3936"/>
    <s v="End Breast Cancer"/>
    <s v="This stage play is a true story about one woman's fight against breast cancer while still having to deal with the adversities of life."/>
    <n v="20000"/>
    <x v="117"/>
    <s v="failed"/>
    <x v="0"/>
    <s v="USD"/>
    <n v="1480576720"/>
    <n v="1477981120"/>
    <b v="0"/>
    <n v="0"/>
    <b v="0"/>
    <s v="theater/plays"/>
    <n v="0"/>
    <e v="#DIV/0!"/>
    <x v="1"/>
    <x v="6"/>
    <x v="3936"/>
    <d v="2016-12-01T07:18:40"/>
    <x v="12"/>
  </r>
  <r>
    <n v="3937"/>
    <s v="Fever - a workshop production"/>
    <s v="Support the artists of the new play FEVER: a story of love, friendship and sonnets. Donate to help us develop this production!"/>
    <n v="2885"/>
    <x v="2511"/>
    <s v="failed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  <x v="38"/>
  </r>
  <r>
    <n v="3938"/>
    <s v="Broken Alley â€”Â Year 3"/>
    <s v="We Kickstarted Broken Alley Theatre in the summer of 2013. It's been an amazing two years. This year, BATx goes bigger than ever."/>
    <n v="3255"/>
    <x v="2512"/>
    <s v="failed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  <x v="12"/>
  </r>
  <r>
    <n v="3939"/>
    <s v="'Potter.' Funding 2015"/>
    <s v="'Potter.' is a parody of the popular Harry Potter series allowing aspiring actors a chance to work in a professional production."/>
    <n v="5000"/>
    <x v="139"/>
    <s v="failed"/>
    <x v="2"/>
    <s v="AUD"/>
    <n v="1412656200"/>
    <n v="1412328979"/>
    <b v="0"/>
    <n v="1"/>
    <b v="0"/>
    <s v="theater/plays"/>
    <n v="0.1"/>
    <n v="5"/>
    <x v="1"/>
    <x v="6"/>
    <x v="3939"/>
    <d v="2014-10-07T04:30:00"/>
    <x v="29"/>
  </r>
  <r>
    <n v="3940"/>
    <s v="Attraction"/>
    <s v="A Stage Play that will bring you to the edge of your seat , leave you thinkin and will also have you laughing while enjoyin the talent"/>
    <n v="5000"/>
    <x v="143"/>
    <s v="failed"/>
    <x v="0"/>
    <s v="USD"/>
    <n v="1420199351"/>
    <n v="1416311351"/>
    <b v="0"/>
    <n v="2"/>
    <b v="0"/>
    <s v="theater/plays"/>
    <n v="0.22"/>
    <n v="5.5"/>
    <x v="1"/>
    <x v="6"/>
    <x v="3940"/>
    <d v="2015-01-02T11:49:11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s v="failed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  <x v="38"/>
  </r>
  <r>
    <n v="3942"/>
    <s v="Epic Proportions"/>
    <s v="In the 30's, two brothers, Benny and Phil, who go to the Arizona desert to be extras in a huge Biblical epic. Riotous comedy!"/>
    <n v="1200"/>
    <x v="117"/>
    <s v="failed"/>
    <x v="0"/>
    <s v="USD"/>
    <n v="1434490914"/>
    <n v="1429306914"/>
    <b v="0"/>
    <n v="0"/>
    <b v="0"/>
    <s v="theater/plays"/>
    <n v="0"/>
    <e v="#DIV/0!"/>
    <x v="1"/>
    <x v="6"/>
    <x v="3942"/>
    <d v="2015-06-16T21:41:54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s v="failed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  <x v="12"/>
  </r>
  <r>
    <n v="3944"/>
    <s v="Shakespeare Shortened School Plays"/>
    <s v="My project is to finish writing all 38 of Shakespeare's Plays into shortened 15-20 minute Shortened versions and publish them in 1 year"/>
    <n v="5000"/>
    <x v="117"/>
    <s v="failed"/>
    <x v="0"/>
    <s v="USD"/>
    <n v="1440690875"/>
    <n v="1438098875"/>
    <b v="0"/>
    <n v="0"/>
    <b v="0"/>
    <s v="theater/plays"/>
    <n v="0"/>
    <e v="#DIV/0!"/>
    <x v="1"/>
    <x v="6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x v="139"/>
    <s v="failed"/>
    <x v="0"/>
    <s v="USD"/>
    <n v="1431717268"/>
    <n v="1429125268"/>
    <b v="0"/>
    <n v="1"/>
    <b v="0"/>
    <s v="theater/plays"/>
    <n v="0.25"/>
    <n v="5"/>
    <x v="1"/>
    <x v="6"/>
    <x v="3945"/>
    <d v="2015-05-15T19:14:28"/>
    <x v="1"/>
  </r>
  <r>
    <n v="3946"/>
    <s v="DR. Mecurio's Mythical Marvels &amp; Beastiry"/>
    <s v="Dr. Mecurio's is an original work of fantasy designed and written for the stage."/>
    <n v="6000"/>
    <x v="666"/>
    <s v="failed"/>
    <x v="0"/>
    <s v="USD"/>
    <n v="1425110400"/>
    <n v="1422388822"/>
    <b v="0"/>
    <n v="5"/>
    <b v="0"/>
    <s v="theater/plays"/>
    <n v="3.25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x v="462"/>
    <s v="failed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x v="117"/>
    <s v="failed"/>
    <x v="2"/>
    <s v="AUD"/>
    <n v="1410076123"/>
    <n v="1404892123"/>
    <b v="0"/>
    <n v="0"/>
    <b v="0"/>
    <s v="theater/plays"/>
    <n v="0"/>
    <e v="#DIV/0!"/>
    <x v="1"/>
    <x v="6"/>
    <x v="3948"/>
    <d v="2014-09-07T07:48:43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s v="failed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x v="379"/>
    <s v="failed"/>
    <x v="0"/>
    <s v="USD"/>
    <n v="1460140500"/>
    <n v="1457628680"/>
    <b v="0"/>
    <n v="1"/>
    <b v="0"/>
    <s v="theater/plays"/>
    <n v="0.625"/>
    <n v="25"/>
    <x v="1"/>
    <x v="6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s v="failed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  <x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s v="failed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  <x v="13"/>
  </r>
  <r>
    <n v="3953"/>
    <s v="A Time Pirate's Love"/>
    <s v="Actors and actresses are needed to help me create a stage play. A stage play needs to be adapted from the book I wrote."/>
    <n v="17600"/>
    <x v="117"/>
    <s v="failed"/>
    <x v="0"/>
    <s v="USD"/>
    <n v="1469834940"/>
    <n v="1467162586"/>
    <b v="0"/>
    <n v="0"/>
    <b v="0"/>
    <s v="theater/plays"/>
    <n v="0"/>
    <e v="#DIV/0!"/>
    <x v="1"/>
    <x v="6"/>
    <x v="3953"/>
    <d v="2016-07-29T23:29:00"/>
    <x v="12"/>
  </r>
  <r>
    <n v="3954"/>
    <s v="City of Joy"/>
    <s v="Despite hunger and conditions of a Calcutta slum, the people there know that life is precious. They have named it â€˜City of Joy.â€™"/>
    <n v="25000"/>
    <x v="117"/>
    <s v="failed"/>
    <x v="5"/>
    <s v="CAD"/>
    <n v="1405352264"/>
    <n v="1400168264"/>
    <b v="0"/>
    <n v="0"/>
    <b v="0"/>
    <s v="theater/plays"/>
    <n v="0"/>
    <e v="#DIV/0!"/>
    <x v="1"/>
    <x v="6"/>
    <x v="3954"/>
    <d v="2014-07-14T15:37:4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s v="failed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  <x v="12"/>
  </r>
  <r>
    <n v="3956"/>
    <s v="The Woman in Me"/>
    <s v="This saucy stage play chronicles the highs and lows of my life involving gangs, drugs and prison. The story is a transforming ministry."/>
    <n v="5500"/>
    <x v="117"/>
    <s v="failed"/>
    <x v="0"/>
    <s v="USD"/>
    <n v="1461543600"/>
    <n v="1459203727"/>
    <b v="0"/>
    <n v="0"/>
    <b v="0"/>
    <s v="theater/plays"/>
    <n v="0"/>
    <e v="#DIV/0!"/>
    <x v="1"/>
    <x v="6"/>
    <x v="3956"/>
    <d v="2016-04-25T00:20:00"/>
    <x v="38"/>
  </r>
  <r>
    <n v="3957"/>
    <s v="Yada.Yada.Yada. An Unauthorized Seinfeld Event. 9 in 90"/>
    <s v="A play about something, or maybe nothing. Four actors depicting all 9 seasons of Seinfeld in 90 minutes."/>
    <n v="28000"/>
    <x v="1001"/>
    <s v="failed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  <x v="11"/>
  </r>
  <r>
    <n v="3958"/>
    <s v="Shakespeare with Noodles:  Henry IV"/>
    <s v="A children's theatre group constructing props out of swimming noodles to provide free Shakespeare in the parks to local communities."/>
    <n v="2000"/>
    <x v="762"/>
    <s v="failed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s v="failed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x v="372"/>
    <s v="failed"/>
    <x v="0"/>
    <s v="USD"/>
    <n v="1451852256"/>
    <n v="1449260256"/>
    <b v="0"/>
    <n v="4"/>
    <b v="0"/>
    <s v="theater/plays"/>
    <n v="1.5"/>
    <n v="11.25"/>
    <x v="1"/>
    <x v="6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x v="577"/>
    <s v="failed"/>
    <x v="1"/>
    <s v="GBP"/>
    <n v="1399584210"/>
    <n v="1397683410"/>
    <b v="0"/>
    <n v="2"/>
    <b v="0"/>
    <s v="theater/plays"/>
    <n v="0.42"/>
    <n v="10.5"/>
    <x v="1"/>
    <x v="6"/>
    <x v="3961"/>
    <d v="2014-05-08T21:23:30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s v="failed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  <x v="26"/>
  </r>
  <r>
    <n v="3963"/>
    <s v="Une minute de silence"/>
    <s v="les effets de censeur sur l'immigration.Ã§a c'est une piÃ¨ce de l'histoire de la rÃ©volution en Iran jusqu'Ã  des meurtres en sÃ©rie en 1999"/>
    <n v="10000"/>
    <x v="117"/>
    <s v="failed"/>
    <x v="5"/>
    <s v="CAD"/>
    <n v="1447821717"/>
    <n v="1445226117"/>
    <b v="0"/>
    <n v="0"/>
    <b v="0"/>
    <s v="theater/plays"/>
    <n v="0"/>
    <e v="#DIV/0!"/>
    <x v="1"/>
    <x v="6"/>
    <x v="3963"/>
    <d v="2015-11-18T04:41:57"/>
    <x v="12"/>
  </r>
  <r>
    <n v="3964"/>
    <s v="MAMA'Z BA-B: The StagePlay"/>
    <s v="&quot;MAMA'Z BA-B&quot; is the story of Marcus Williams who struggles to find a place for himself as a young black male."/>
    <n v="2000"/>
    <x v="691"/>
    <s v="failed"/>
    <x v="0"/>
    <s v="USD"/>
    <n v="1429460386"/>
    <n v="1424279986"/>
    <b v="0"/>
    <n v="3"/>
    <b v="0"/>
    <s v="theater/plays"/>
    <n v="6.3"/>
    <n v="42"/>
    <x v="1"/>
    <x v="6"/>
    <x v="3964"/>
    <d v="2015-04-19T16:19:46"/>
    <x v="13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s v="failed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  <x v="13"/>
  </r>
  <r>
    <n v="3966"/>
    <s v="Moroccan National Debate Team"/>
    <s v="MNDT will be the first Moroccan Team in history to participate in the WSDC. the worldâ€™s biggest high school debate tournament."/>
    <n v="7500"/>
    <x v="372"/>
    <s v="failed"/>
    <x v="0"/>
    <s v="USD"/>
    <n v="1406170740"/>
    <n v="1402506278"/>
    <b v="0"/>
    <n v="2"/>
    <b v="0"/>
    <s v="theater/plays"/>
    <n v="0.6"/>
    <n v="22.5"/>
    <x v="1"/>
    <x v="6"/>
    <x v="3966"/>
    <d v="2014-07-24T02:59:00"/>
    <x v="42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s v="failed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x v="2517"/>
    <s v="failed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s v="failed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s v="failed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x v="2519"/>
    <s v="failed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  <x v="1"/>
  </r>
  <r>
    <n v="3972"/>
    <s v="Valkyrie Theatre Company"/>
    <s v="We're a horror based theatre company in Oklahoma City beginning our first season of shows."/>
    <n v="1000"/>
    <x v="2518"/>
    <s v="failed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  <x v="1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s v="failed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x v="1002"/>
    <s v="failed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x v="117"/>
    <s v="failed"/>
    <x v="0"/>
    <s v="USD"/>
    <n v="1468442898"/>
    <n v="1465850898"/>
    <b v="0"/>
    <n v="0"/>
    <b v="0"/>
    <s v="theater/plays"/>
    <n v="0"/>
    <e v="#DIV/0!"/>
    <x v="1"/>
    <x v="6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s v="failed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  <x v="25"/>
  </r>
  <r>
    <n v="3977"/>
    <s v="Tales of a Dragon KNIGHT"/>
    <s v="Created for the greatest stages of the world, will captivate the hearts of its audience with a Powerful Story Line &amp; Magical creatures!"/>
    <n v="90000"/>
    <x v="2521"/>
    <s v="failed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x v="2522"/>
    <s v="failed"/>
    <x v="0"/>
    <s v="USD"/>
    <n v="1422717953"/>
    <n v="1417533953"/>
    <b v="0"/>
    <n v="8"/>
    <b v="0"/>
    <s v="theater/plays"/>
    <n v="10.7"/>
    <n v="26.75"/>
    <x v="1"/>
    <x v="6"/>
    <x v="3978"/>
    <d v="2015-01-31T15:25:53"/>
    <x v="1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s v="failed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  <x v="34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s v="failed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  <x v="1"/>
  </r>
  <r>
    <n v="3981"/>
    <s v="BEIRUT, LADY OF LEBANON"/>
    <s v="A Theatrical Production Celebrating the Lebanese Culture and the Human Spirit in Time of War."/>
    <n v="30000"/>
    <x v="1281"/>
    <s v="failed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s v="failed"/>
    <x v="1"/>
    <s v="GBP"/>
    <n v="1436297180"/>
    <n v="1431113180"/>
    <b v="0"/>
    <n v="5"/>
    <b v="0"/>
    <s v="theater/plays"/>
    <n v="20"/>
    <n v="34"/>
    <x v="1"/>
    <x v="6"/>
    <x v="3982"/>
    <d v="2015-07-07T19:26:20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s v="failed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x v="483"/>
    <s v="failed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  <x v="1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s v="failed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  <x v="25"/>
  </r>
  <r>
    <n v="3986"/>
    <s v="Hippolytos - Polish Tour"/>
    <s v="After a successful run at London's Cockpit Theatre, we are invited to perform in Gardzienice OPT and at Teatr Polski in Warsaw, Poland."/>
    <n v="5000"/>
    <x v="2524"/>
    <s v="failed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  <x v="32"/>
  </r>
  <r>
    <n v="3987"/>
    <s v="Write Now 5"/>
    <s v="Write Now 5 is a new writing festival in south east London promoting new work from emerging playwrights."/>
    <n v="400"/>
    <x v="118"/>
    <s v="failed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  <x v="2"/>
  </r>
  <r>
    <n v="3988"/>
    <s v="Folk-Tales: What Stories Do Your Folks Tell?"/>
    <s v="An evening of of stories based both in myth and truth."/>
    <n v="1500"/>
    <x v="573"/>
    <s v="failed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  <x v="19"/>
  </r>
  <r>
    <n v="3989"/>
    <s v="A Gentleman, A Lady and A Thug"/>
    <s v="I love to write. I have written and published my first book and everyone that read it enjoyed it. My dream is to one day write movies"/>
    <n v="3000"/>
    <x v="117"/>
    <s v="failed"/>
    <x v="0"/>
    <s v="USD"/>
    <n v="1447009181"/>
    <n v="1444413581"/>
    <b v="0"/>
    <n v="0"/>
    <b v="0"/>
    <s v="theater/plays"/>
    <n v="0"/>
    <e v="#DIV/0!"/>
    <x v="1"/>
    <x v="6"/>
    <x v="3989"/>
    <d v="2015-11-08T18:59:41"/>
    <x v="1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s v="failed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  <x v="1"/>
  </r>
  <r>
    <n v="3991"/>
    <s v="NTACTheatre - North Texas Actor's Collaborative Theatre"/>
    <s v="North Texas first actor-driven theatre company needs your help"/>
    <n v="500"/>
    <x v="173"/>
    <s v="failed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x v="2526"/>
    <s v="failed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  <x v="22"/>
  </r>
  <r>
    <n v="3993"/>
    <s v="Invincible Diamonds: A Survivor's Guide"/>
    <s v="I am seeking to turn my collection of urban poetry into a stage play. My desire is to inspire victims to heal."/>
    <n v="50000"/>
    <x v="158"/>
    <s v="failed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x v="139"/>
    <s v="failed"/>
    <x v="0"/>
    <s v="USD"/>
    <n v="1405761690"/>
    <n v="1403169690"/>
    <b v="0"/>
    <n v="1"/>
    <b v="0"/>
    <s v="theater/plays"/>
    <n v="0.25"/>
    <n v="5"/>
    <x v="1"/>
    <x v="6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s v="failed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x v="2527"/>
    <s v="failed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  <x v="35"/>
  </r>
  <r>
    <n v="3997"/>
    <s v="'Working Play Title'"/>
    <s v="We aim to produce a Professional Published Play for two days in October 2015 on Fri 30th &amp; Sat 31st with three performances in total."/>
    <n v="3000"/>
    <x v="117"/>
    <s v="failed"/>
    <x v="1"/>
    <s v="GBP"/>
    <n v="1428222221"/>
    <n v="1425633821"/>
    <b v="0"/>
    <n v="0"/>
    <b v="0"/>
    <s v="theater/plays"/>
    <n v="0"/>
    <e v="#DIV/0!"/>
    <x v="1"/>
    <x v="6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x v="526"/>
    <s v="failed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s v="failed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  <x v="4"/>
  </r>
  <r>
    <n v="4000"/>
    <s v="The Escorts"/>
    <s v="An Enticing Trip into the World of Assisted Dying"/>
    <n v="8000"/>
    <x v="115"/>
    <s v="failed"/>
    <x v="0"/>
    <s v="USD"/>
    <n v="1462631358"/>
    <n v="1457450958"/>
    <b v="0"/>
    <n v="1"/>
    <b v="0"/>
    <s v="theater/plays"/>
    <n v="0.125"/>
    <n v="10"/>
    <x v="1"/>
    <x v="6"/>
    <x v="4000"/>
    <d v="2016-05-07T14:29:18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s v="failed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  <x v="21"/>
  </r>
  <r>
    <n v="4002"/>
    <s v="Terry Pratchett's Wyrd Sisters"/>
    <s v="Bring Wyrd Sisters, a comedy of Shakespearean proportions, to small-town Texas. Loosely parodies the â€œScottish Play.â€"/>
    <n v="1250"/>
    <x v="1937"/>
    <s v="failed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x v="1671"/>
    <s v="failed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  <x v="1"/>
  </r>
  <r>
    <n v="4004"/>
    <s v="South Florida Tours"/>
    <s v="Help Launch The Queen Into South Florida!"/>
    <n v="500"/>
    <x v="116"/>
    <s v="failed"/>
    <x v="0"/>
    <s v="USD"/>
    <n v="1412740457"/>
    <n v="1410148457"/>
    <b v="0"/>
    <n v="1"/>
    <b v="0"/>
    <s v="theater/plays"/>
    <n v="0.2"/>
    <n v="1"/>
    <x v="1"/>
    <x v="6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x v="130"/>
    <s v="failed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  <x v="13"/>
  </r>
  <r>
    <n v="4006"/>
    <s v="&quot;The Norwegians&quot; Midwestern Tour"/>
    <s v="Olive and Betty have cheating boyfriends. The solution: Gus and Tor, two Norwegian hit men who specialize in solving such problems."/>
    <n v="30000"/>
    <x v="369"/>
    <s v="failed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  <x v="26"/>
  </r>
  <r>
    <n v="4007"/>
    <s v="POLES APART - A PLAY IN 2 ACTS"/>
    <s v="Is the public ready to hear Matt's story? Is he willing to risk public speaking and the waning reputation among his own race?"/>
    <n v="2000"/>
    <x v="139"/>
    <s v="failed"/>
    <x v="0"/>
    <s v="USD"/>
    <n v="1409070480"/>
    <n v="1406572381"/>
    <b v="0"/>
    <n v="1"/>
    <b v="0"/>
    <s v="theater/plays"/>
    <n v="0.25"/>
    <n v="5"/>
    <x v="1"/>
    <x v="6"/>
    <x v="4007"/>
    <d v="2014-08-26T16:28:00"/>
    <x v="32"/>
  </r>
  <r>
    <n v="4008"/>
    <s v="Lovers and Other Strangers at The Cockpit"/>
    <s v="Lovers and Other Strangers by RenÃ©e Taylor and Joseph Bologna, showing at The Cockpit theatre in Marylebone, 10th - 14th August 2015"/>
    <n v="1000"/>
    <x v="177"/>
    <s v="failed"/>
    <x v="1"/>
    <s v="GBP"/>
    <n v="1437606507"/>
    <n v="1435014507"/>
    <b v="0"/>
    <n v="4"/>
    <b v="0"/>
    <s v="theater/plays"/>
    <n v="6"/>
    <n v="15"/>
    <x v="1"/>
    <x v="6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s v="failed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  <x v="4"/>
  </r>
  <r>
    <n v="4010"/>
    <s v="The Connection Play 2014"/>
    <s v="JUNTO Productions is proud to present our first production, the premiere of The Connection, a play by Jeffrey Paul."/>
    <n v="7200"/>
    <x v="2529"/>
    <s v="failed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x v="1820"/>
    <s v="failed"/>
    <x v="1"/>
    <s v="GBP"/>
    <n v="1422450278"/>
    <n v="1419858278"/>
    <b v="0"/>
    <n v="4"/>
    <b v="0"/>
    <s v="theater/plays"/>
    <n v="7.6"/>
    <n v="4.75"/>
    <x v="1"/>
    <x v="6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x v="117"/>
    <s v="failed"/>
    <x v="1"/>
    <s v="GBP"/>
    <n v="1430571849"/>
    <n v="1427979849"/>
    <b v="0"/>
    <n v="0"/>
    <b v="0"/>
    <s v="theater/plays"/>
    <n v="0"/>
    <e v="#DIV/0!"/>
    <x v="1"/>
    <x v="6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x v="375"/>
    <s v="failed"/>
    <x v="0"/>
    <s v="USD"/>
    <n v="1424070823"/>
    <n v="1421478823"/>
    <b v="0"/>
    <n v="2"/>
    <b v="0"/>
    <s v="theater/plays"/>
    <n v="1.3"/>
    <n v="13"/>
    <x v="1"/>
    <x v="6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x v="117"/>
    <s v="failed"/>
    <x v="0"/>
    <s v="USD"/>
    <n v="1457157269"/>
    <n v="1455861269"/>
    <b v="0"/>
    <n v="0"/>
    <b v="0"/>
    <s v="theater/plays"/>
    <n v="0"/>
    <e v="#DIV/0!"/>
    <x v="1"/>
    <x v="6"/>
    <x v="4014"/>
    <d v="2016-03-05T05:54:29"/>
    <x v="19"/>
  </r>
  <r>
    <n v="4015"/>
    <s v="Shakespeare In The Park"/>
    <s v="FREE Shakespeare In the Park in Bergen County, NJ on July 24, 25, 31, and August 1. We need your support to help keep our show FREE"/>
    <n v="7000"/>
    <x v="116"/>
    <s v="failed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x v="119"/>
    <s v="failed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s v="failed"/>
    <x v="0"/>
    <s v="USD"/>
    <n v="1409846874"/>
    <n v="1407254874"/>
    <b v="0"/>
    <n v="2"/>
    <b v="0"/>
    <s v="theater/plays"/>
    <n v="1.05"/>
    <n v="52.5"/>
    <x v="1"/>
    <x v="6"/>
    <x v="4017"/>
    <d v="2014-09-04T16:07:54"/>
    <x v="1"/>
  </r>
  <r>
    <n v="4018"/>
    <s v="Time Please Fringe"/>
    <s v="Funding for a production of Time Please at the Brighton Fringe 2017... and beyond."/>
    <n v="1500"/>
    <x v="176"/>
    <s v="failed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x v="792"/>
    <s v="failed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  <x v="43"/>
  </r>
  <r>
    <n v="4020"/>
    <s v="Those That Fly"/>
    <s v="Having lived her whole life in the midst of a civil war, 11 year old Leyla dreams of being a pilot so she may fly her family to safety."/>
    <n v="600"/>
    <x v="173"/>
    <s v="failed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  <x v="1"/>
  </r>
  <r>
    <n v="4021"/>
    <s v="Angels in Houston"/>
    <s v="Help a group of actors end bigotry in Houston, TX by supporting a  full production of Angels in America."/>
    <n v="15000"/>
    <x v="366"/>
    <s v="failed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  <x v="13"/>
  </r>
  <r>
    <n v="4022"/>
    <s v="The Merchant of Venice as Shakespeare Heard It"/>
    <s v="Help us produce a video of the first Original Pronunciation Merchant of Venice."/>
    <n v="18000"/>
    <x v="2530"/>
    <s v="failed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  <x v="11"/>
  </r>
  <r>
    <n v="4023"/>
    <s v="Forgive &amp; Forget"/>
    <s v="An original gospel stage play that explores the pain and hurt caused by those who struggle to forgive others!"/>
    <n v="7000"/>
    <x v="117"/>
    <s v="failed"/>
    <x v="0"/>
    <s v="USD"/>
    <n v="1458860363"/>
    <n v="1454975963"/>
    <b v="0"/>
    <n v="0"/>
    <b v="0"/>
    <s v="theater/plays"/>
    <n v="0"/>
    <e v="#DIV/0!"/>
    <x v="1"/>
    <x v="6"/>
    <x v="4023"/>
    <d v="2016-03-24T22:59:23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s v="failed"/>
    <x v="0"/>
    <s v="USD"/>
    <n v="1441037097"/>
    <n v="1438445097"/>
    <b v="0"/>
    <n v="1"/>
    <b v="0"/>
    <s v="theater/plays"/>
    <n v="1.25"/>
    <n v="10"/>
    <x v="1"/>
    <x v="6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s v="failed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13"/>
  </r>
  <r>
    <n v="4026"/>
    <s v="Speak to my Soul: A Montage of Voices"/>
    <s v="This is a play that voices that stories of the black experience in America using spoken word, song and dance."/>
    <n v="4000"/>
    <x v="117"/>
    <s v="failed"/>
    <x v="0"/>
    <s v="USD"/>
    <n v="1449247439"/>
    <n v="1444059839"/>
    <b v="0"/>
    <n v="0"/>
    <b v="0"/>
    <s v="theater/plays"/>
    <n v="0"/>
    <e v="#DIV/0!"/>
    <x v="1"/>
    <x v="6"/>
    <x v="4026"/>
    <d v="2015-12-04T16:43:59"/>
    <x v="22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s v="failed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  <x v="24"/>
  </r>
  <r>
    <n v="4028"/>
    <s v="The Last King of the I.D.A. (Minnesota Fringe)"/>
    <s v="The 2014 Minnesota Fringe Festival brings the World Premiere of LightBright's one-act play, The Last King of the I.D.A."/>
    <n v="2000"/>
    <x v="2531"/>
    <s v="failed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x v="117"/>
    <s v="failed"/>
    <x v="0"/>
    <s v="USD"/>
    <n v="1450053370"/>
    <n v="1447461370"/>
    <b v="0"/>
    <n v="0"/>
    <b v="0"/>
    <s v="theater/plays"/>
    <n v="0"/>
    <e v="#DIV/0!"/>
    <x v="1"/>
    <x v="6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x v="402"/>
    <s v="failed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s v="failed"/>
    <x v="0"/>
    <s v="USD"/>
    <n v="1418914964"/>
    <n v="1414591364"/>
    <b v="0"/>
    <n v="0"/>
    <b v="0"/>
    <s v="theater/plays"/>
    <n v="0"/>
    <e v="#DIV/0!"/>
    <x v="1"/>
    <x v="6"/>
    <x v="4031"/>
    <d v="2014-12-18T15:02:44"/>
    <x v="45"/>
  </r>
  <r>
    <n v="4032"/>
    <s v="The Modern Theater's 'Play It Forward' Fund"/>
    <s v="'Play it Forward' is a ticket bank for individuals in need. Fund a theater experience for someone that would otherwise go without!"/>
    <n v="6048"/>
    <x v="2532"/>
    <s v="failed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  <x v="22"/>
  </r>
  <r>
    <n v="4033"/>
    <s v="2020 Vision: a love story told over sixty years"/>
    <s v="Help us produce an iconic new verse play, set in the year 2020, with virtuoso acting and hauntingly beautiful words and music"/>
    <n v="23900"/>
    <x v="2533"/>
    <s v="failed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s v="failed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  <x v="1"/>
  </r>
  <r>
    <n v="4035"/>
    <s v="The Lost Boy"/>
    <s v="&quot;Stories are where you go to look for the truth of your own life.&quot; (Frank Delaney)"/>
    <n v="10000"/>
    <x v="2534"/>
    <s v="failed"/>
    <x v="0"/>
    <s v="USD"/>
    <n v="1413925887"/>
    <n v="1411333887"/>
    <b v="0"/>
    <n v="25"/>
    <b v="0"/>
    <s v="theater/plays"/>
    <n v="36.85"/>
    <n v="147.4"/>
    <x v="1"/>
    <x v="6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x v="2535"/>
    <s v="failed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  <x v="17"/>
  </r>
  <r>
    <n v="4037"/>
    <s v="The Pelican, by August Strindberg"/>
    <s v="The Pelican is a haunted play by one of Swedenâ€™s most renowned playwrights, August Strindberg, about a mother's tragic deceit."/>
    <n v="700"/>
    <x v="439"/>
    <s v="failed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  <x v="17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s v="failed"/>
    <x v="0"/>
    <s v="USD"/>
    <n v="1413573010"/>
    <n v="1408389010"/>
    <b v="0"/>
    <n v="4"/>
    <b v="0"/>
    <s v="theater/plays"/>
    <n v="12.04"/>
    <n v="75.25"/>
    <x v="1"/>
    <x v="6"/>
    <x v="4038"/>
    <d v="2014-10-17T19:10:10"/>
    <x v="13"/>
  </r>
  <r>
    <n v="4039"/>
    <s v="Defiant Entertainment presents: The Park Bench"/>
    <s v="Help stage an original One Act Play that brings awareness to Alzheimer's in its debut performance."/>
    <n v="500"/>
    <x v="452"/>
    <s v="failed"/>
    <x v="0"/>
    <s v="USD"/>
    <n v="1448949540"/>
    <n v="1446048367"/>
    <b v="0"/>
    <n v="5"/>
    <b v="0"/>
    <s v="theater/plays"/>
    <n v="60"/>
    <n v="60"/>
    <x v="1"/>
    <x v="6"/>
    <x v="4039"/>
    <d v="2015-12-01T05:59:00"/>
    <x v="39"/>
  </r>
  <r>
    <n v="4040"/>
    <s v="The Last Encore Musical"/>
    <s v="This nationally published book, set in the 70â€™s, tells the untold story of singers and a friendly reunion visit turning bad."/>
    <n v="8000"/>
    <x v="911"/>
    <s v="failed"/>
    <x v="0"/>
    <s v="USD"/>
    <n v="1437188400"/>
    <n v="1432100004"/>
    <b v="0"/>
    <n v="2"/>
    <b v="0"/>
    <s v="theater/plays"/>
    <n v="31.25"/>
    <n v="1250"/>
    <x v="1"/>
    <x v="6"/>
    <x v="4040"/>
    <d v="2015-07-18T03:00:00"/>
    <x v="43"/>
  </r>
  <r>
    <n v="4041"/>
    <s v="In the Land of Gold"/>
    <s v="A bold, colouful, vibrant play centred around the last remaining monarchy of Africa."/>
    <n v="5000"/>
    <x v="577"/>
    <s v="failed"/>
    <x v="1"/>
    <s v="GBP"/>
    <n v="1473160954"/>
    <n v="1467976954"/>
    <b v="0"/>
    <n v="2"/>
    <b v="0"/>
    <s v="theater/plays"/>
    <n v="0.42"/>
    <n v="10.5"/>
    <x v="1"/>
    <x v="6"/>
    <x v="4041"/>
    <d v="2016-09-06T11:22:34"/>
    <x v="13"/>
  </r>
  <r>
    <n v="4042"/>
    <s v="Messages"/>
    <s v="Acting group and production for inner city youth, about inner city youth. The problems and stuation that they see everyday."/>
    <n v="10000"/>
    <x v="577"/>
    <s v="failed"/>
    <x v="0"/>
    <s v="USD"/>
    <n v="1421781360"/>
    <n v="1419213664"/>
    <b v="0"/>
    <n v="3"/>
    <b v="0"/>
    <s v="theater/plays"/>
    <n v="0.21"/>
    <n v="7"/>
    <x v="1"/>
    <x v="6"/>
    <x v="4042"/>
    <d v="2015-01-20T19:16:00"/>
    <x v="1"/>
  </r>
  <r>
    <n v="4043"/>
    <s v="Not making potato salad here!"/>
    <s v="This could be my last play, need to bring my son out to see it before it's over.  Need to fly him here from BC"/>
    <n v="300"/>
    <x v="117"/>
    <s v="failed"/>
    <x v="5"/>
    <s v="CAD"/>
    <n v="1416524325"/>
    <n v="1415228325"/>
    <b v="0"/>
    <n v="0"/>
    <b v="0"/>
    <s v="theater/plays"/>
    <n v="0"/>
    <e v="#DIV/0!"/>
    <x v="1"/>
    <x v="6"/>
    <x v="4043"/>
    <d v="2014-11-20T22:58:45"/>
    <x v="19"/>
  </r>
  <r>
    <n v="4044"/>
    <s v="Cielito Lindo (Pretty Little One)"/>
    <s v="A bilingual play in The New Works Festival at UT that crosses cultures and explores what it means to be confident with who you are."/>
    <n v="600"/>
    <x v="1175"/>
    <s v="failed"/>
    <x v="0"/>
    <s v="USD"/>
    <n v="1428642000"/>
    <n v="1426050982"/>
    <b v="0"/>
    <n v="4"/>
    <b v="0"/>
    <s v="theater/plays"/>
    <n v="37.5"/>
    <n v="56.25"/>
    <x v="1"/>
    <x v="6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x v="116"/>
    <s v="failed"/>
    <x v="2"/>
    <s v="AUD"/>
    <n v="1408596589"/>
    <n v="1406004589"/>
    <b v="0"/>
    <n v="1"/>
    <b v="0"/>
    <s v="theater/plays"/>
    <n v="0.02"/>
    <n v="1"/>
    <x v="1"/>
    <x v="6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x v="75"/>
    <s v="failed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s v="failed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  <x v="26"/>
  </r>
  <r>
    <n v="4048"/>
    <s v="Speechless"/>
    <s v="The unspoken story of growing up disabled with cerebral palsy and no speech. This inclusive company fights ignorance using dark humour."/>
    <n v="17000"/>
    <x v="2536"/>
    <s v="failed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s v="failed"/>
    <x v="0"/>
    <s v="USD"/>
    <n v="1436914815"/>
    <n v="1434322815"/>
    <b v="0"/>
    <n v="1"/>
    <b v="0"/>
    <s v="theater/plays"/>
    <n v="0.08"/>
    <n v="16"/>
    <x v="1"/>
    <x v="6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x v="116"/>
    <s v="failed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x v="117"/>
    <s v="failed"/>
    <x v="0"/>
    <s v="USD"/>
    <n v="1399618380"/>
    <n v="1399058797"/>
    <b v="0"/>
    <n v="0"/>
    <b v="0"/>
    <s v="theater/plays"/>
    <n v="0"/>
    <e v="#DIV/0!"/>
    <x v="1"/>
    <x v="6"/>
    <x v="4051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x v="1673"/>
    <s v="failed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s v="failed"/>
    <x v="1"/>
    <s v="GBP"/>
    <n v="1416081600"/>
    <n v="1413477228"/>
    <b v="0"/>
    <n v="2"/>
    <b v="0"/>
    <s v="theater/plays"/>
    <n v="22"/>
    <n v="55"/>
    <x v="1"/>
    <x v="6"/>
    <x v="4053"/>
    <d v="2014-11-15T20:00:00"/>
    <x v="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s v="failed"/>
    <x v="0"/>
    <s v="USD"/>
    <n v="1475294400"/>
    <n v="1472674285"/>
    <b v="0"/>
    <n v="0"/>
    <b v="0"/>
    <s v="theater/plays"/>
    <n v="0"/>
    <e v="#DIV/0!"/>
    <x v="1"/>
    <x v="6"/>
    <x v="4054"/>
    <d v="2016-10-01T04:00:00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s v="failed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x v="1955"/>
    <s v="failed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  <x v="21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s v="failed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  <x v="34"/>
  </r>
  <r>
    <n v="4058"/>
    <s v="Secret of Shahrazad (World Premier)"/>
    <s v="Help reveal the beauty of Islamic culture by launching this new adventure play celebrating Persian music, dance, and lore."/>
    <n v="3750"/>
    <x v="483"/>
    <s v="failed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  <x v="14"/>
  </r>
  <r>
    <n v="4059"/>
    <s v="The Million Dollar Shot"/>
    <s v="A very Canadian children's play inspired by the tradition of British pantomimes like Aladdin, and the Nutcracker."/>
    <n v="10000"/>
    <x v="156"/>
    <s v="failed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x v="2516"/>
    <s v="failed"/>
    <x v="5"/>
    <s v="CAD"/>
    <n v="1403539200"/>
    <n v="1400604056"/>
    <b v="0"/>
    <n v="5"/>
    <b v="0"/>
    <s v="theater/plays"/>
    <n v="2.85"/>
    <n v="57"/>
    <x v="1"/>
    <x v="6"/>
    <x v="4060"/>
    <d v="2014-06-23T16:00:00"/>
    <x v="39"/>
  </r>
  <r>
    <n v="4061"/>
    <s v="PRODUCE the Stage Play SKYLAR'S SYNDROME by Gavin Kayner"/>
    <s v="SKYLAR'S SYNDROME is a tremendous psychodrama by master playwright Gavin Kayner!"/>
    <n v="525"/>
    <x v="117"/>
    <s v="failed"/>
    <x v="0"/>
    <s v="USD"/>
    <n v="1461205423"/>
    <n v="1456025023"/>
    <b v="0"/>
    <n v="0"/>
    <b v="0"/>
    <s v="theater/plays"/>
    <n v="0"/>
    <e v="#DIV/0!"/>
    <x v="1"/>
    <x v="6"/>
    <x v="4061"/>
    <d v="2016-04-21T02:23:43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s v="failed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x v="2503"/>
    <s v="failed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s v="failed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  <x v="1"/>
  </r>
  <r>
    <n v="4065"/>
    <s v="A Midsummer's Night's Dream"/>
    <s v="A classical/ fantasy version of midsummers done by professionally trained actors in Tulsa!"/>
    <n v="4000"/>
    <x v="2539"/>
    <s v="failed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s v="failed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s v="failed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  <x v="4"/>
  </r>
  <r>
    <n v="4068"/>
    <s v="Produce BELLE DAME SANS MERCI a stage play"/>
    <s v="Be a PRODUCER of the Original stage play BELLE DAME SANS MERCI by Michael Fenlason! :-) :-( !"/>
    <n v="3495"/>
    <x v="2540"/>
    <s v="failed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x v="357"/>
    <s v="failed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  <x v="52"/>
  </r>
  <r>
    <n v="4070"/>
    <s v="Southern Utah University: V-Day 2015"/>
    <s v="V-Day Southern Utah University 2015 and Second Studio Players presents: The Vagina Monologues"/>
    <n v="1000"/>
    <x v="785"/>
    <s v="failed"/>
    <x v="0"/>
    <s v="USD"/>
    <n v="1425178800"/>
    <n v="1422374420"/>
    <b v="0"/>
    <n v="6"/>
    <b v="0"/>
    <s v="theater/plays"/>
    <n v="16.5"/>
    <n v="27.5"/>
    <x v="1"/>
    <x v="6"/>
    <x v="4070"/>
    <d v="2015-03-01T03:00:00"/>
    <x v="16"/>
  </r>
  <r>
    <n v="4071"/>
    <s v="ATEMPORAL"/>
    <s v="ExÃ¡men final de alumnos del Centro de CapacitaciÃ³n de la ANDA. Son extractos de obras: El JardÃ­n de los CerezoS, Madre Coraje y Casa"/>
    <n v="20000"/>
    <x v="117"/>
    <s v="failed"/>
    <x v="14"/>
    <s v="MXN"/>
    <n v="1482779931"/>
    <n v="1480187931"/>
    <b v="0"/>
    <n v="0"/>
    <b v="0"/>
    <s v="theater/plays"/>
    <n v="0"/>
    <e v="#DIV/0!"/>
    <x v="1"/>
    <x v="6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s v="failed"/>
    <x v="1"/>
    <s v="GBP"/>
    <n v="1408646111"/>
    <n v="1403462111"/>
    <b v="0"/>
    <n v="2"/>
    <b v="0"/>
    <s v="theater/plays"/>
    <n v="0.4"/>
    <n v="2"/>
    <x v="1"/>
    <x v="6"/>
    <x v="4072"/>
    <d v="2014-08-21T18:35:11"/>
    <x v="13"/>
  </r>
  <r>
    <n v="4073"/>
    <s v="OTHELLO, by William Shakespeare ( FUNDRAISER)"/>
    <s v="OTHELLO, directed by Daniel Echevarria. A tragedy that highlights political corruption and the madness that can come out of love."/>
    <n v="3500"/>
    <x v="2541"/>
    <s v="failed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  <x v="56"/>
  </r>
  <r>
    <n v="4074"/>
    <s v="The Free Man - the story of Hurr"/>
    <s v="A performance to inspire people, regardless of their faith, to visualise the repentance of Hurr and the forgiveness of Imam Hussain"/>
    <n v="2750"/>
    <x v="2542"/>
    <s v="failed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  <x v="12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s v="failed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  <x v="18"/>
  </r>
  <r>
    <n v="4076"/>
    <s v="The Walls of Jericho ( A Voice for Warrior Families)"/>
    <s v="A play to raise awareness about the effects of mental illness on a military family in the Cold War area."/>
    <n v="700"/>
    <x v="117"/>
    <s v="failed"/>
    <x v="0"/>
    <s v="USD"/>
    <n v="1413921060"/>
    <n v="1411499149"/>
    <b v="0"/>
    <n v="0"/>
    <b v="0"/>
    <s v="theater/plays"/>
    <n v="0"/>
    <e v="#DIV/0!"/>
    <x v="1"/>
    <x v="6"/>
    <x v="4076"/>
    <d v="2014-10-21T19:51:00"/>
    <x v="32"/>
  </r>
  <r>
    <n v="4077"/>
    <s v="Citrus Heights Theatre In The Heights"/>
    <s v="We aim to bring creative, innovative, exciting, educational and fun community theater (with a professional attitude) to a new location."/>
    <n v="15000"/>
    <x v="2544"/>
    <s v="failed"/>
    <x v="0"/>
    <s v="USD"/>
    <n v="1482339794"/>
    <n v="1479747794"/>
    <b v="0"/>
    <n v="6"/>
    <b v="0"/>
    <s v="theater/plays"/>
    <n v="8.9"/>
    <n v="222.5"/>
    <x v="1"/>
    <x v="6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x v="117"/>
    <s v="failed"/>
    <x v="1"/>
    <s v="GBP"/>
    <n v="1485543242"/>
    <n v="1482951242"/>
    <b v="0"/>
    <n v="0"/>
    <b v="0"/>
    <s v="theater/plays"/>
    <n v="0"/>
    <e v="#DIV/0!"/>
    <x v="1"/>
    <x v="6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s v="failed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x v="117"/>
    <s v="failed"/>
    <x v="0"/>
    <s v="USD"/>
    <n v="1465930440"/>
    <n v="1463849116"/>
    <b v="0"/>
    <n v="0"/>
    <b v="0"/>
    <s v="theater/plays"/>
    <n v="0"/>
    <e v="#DIV/0!"/>
    <x v="1"/>
    <x v="6"/>
    <x v="4080"/>
    <d v="2016-06-14T18:54:00"/>
    <x v="26"/>
  </r>
  <r>
    <n v="4081"/>
    <s v="AU Theatre Wing (Pygmalion Sound and Lighting Fees)"/>
    <s v="AUTheatreWing is a student theatre association fostering the development of the dramatic arts at our university."/>
    <n v="2224"/>
    <x v="457"/>
    <s v="failed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x v="158"/>
    <s v="failed"/>
    <x v="0"/>
    <s v="USD"/>
    <n v="1447542000"/>
    <n v="1446179553"/>
    <b v="0"/>
    <n v="2"/>
    <b v="0"/>
    <s v="theater/plays"/>
    <n v="2"/>
    <n v="1.5"/>
    <x v="1"/>
    <x v="6"/>
    <x v="4082"/>
    <d v="2015-11-14T23:00:00"/>
    <x v="14"/>
  </r>
  <r>
    <n v="4083"/>
    <s v="Defendant Maurice Chevalier"/>
    <s v="Condemned to death for Collaboration with the Nazis, popular French Singer &amp; Entertainer Maurice Chevalier tells his side of the story"/>
    <n v="3500"/>
    <x v="2545"/>
    <s v="failed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x v="115"/>
    <s v="failed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x v="115"/>
    <s v="failed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  <x v="32"/>
  </r>
  <r>
    <n v="4086"/>
    <s v="Carpe Diem Theater Troupe"/>
    <s v="Our theater troupe needs your help to put on a unique production of Hamlet! Pledge to help young actors learn and refine their skills!"/>
    <n v="1000"/>
    <x v="779"/>
    <s v="failed"/>
    <x v="0"/>
    <s v="USD"/>
    <n v="1448078400"/>
    <n v="1445985299"/>
    <b v="0"/>
    <n v="5"/>
    <b v="0"/>
    <s v="theater/plays"/>
    <n v="4.7"/>
    <n v="9.4"/>
    <x v="1"/>
    <x v="6"/>
    <x v="4086"/>
    <d v="2015-11-21T04:00:00"/>
    <x v="26"/>
  </r>
  <r>
    <n v="4087"/>
    <s v="Stage Production &quot;The Nail Shop&quot;"/>
    <s v="Comedy Stage Play"/>
    <n v="9600"/>
    <x v="117"/>
    <s v="failed"/>
    <x v="0"/>
    <s v="USD"/>
    <n v="1468777786"/>
    <n v="1466185786"/>
    <b v="0"/>
    <n v="0"/>
    <b v="0"/>
    <s v="theater/plays"/>
    <n v="0"/>
    <e v="#DIV/0!"/>
    <x v="1"/>
    <x v="6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x v="1168"/>
    <s v="failed"/>
    <x v="1"/>
    <s v="GBP"/>
    <n v="1421403960"/>
    <n v="1418827324"/>
    <b v="0"/>
    <n v="3"/>
    <b v="0"/>
    <s v="theater/plays"/>
    <n v="10.8"/>
    <n v="72"/>
    <x v="1"/>
    <x v="6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s v="failed"/>
    <x v="0"/>
    <s v="USD"/>
    <n v="1433093700"/>
    <n v="1430242488"/>
    <b v="0"/>
    <n v="8"/>
    <b v="0"/>
    <s v="theater/plays"/>
    <n v="4.8"/>
    <n v="30"/>
    <x v="1"/>
    <x v="6"/>
    <x v="4089"/>
    <d v="2015-05-31T17:35:00"/>
    <x v="39"/>
  </r>
  <r>
    <n v="4090"/>
    <s v="&quot; Sweet O'l Mama &quot; Theater Production"/>
    <s v="A gripping re-enactment of a true breast cancer survival story, highlighted with inspiration and laughter!"/>
    <n v="1000"/>
    <x v="573"/>
    <s v="failed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  <x v="35"/>
  </r>
  <r>
    <n v="4091"/>
    <s v="The 'Theater of Community' Tour"/>
    <s v="Unique  troupe will bring the wonder &amp; joy of Therapeutic Theater to  youth with severe multiple disabilities, &amp; adults with Alzheimers"/>
    <n v="1600"/>
    <x v="2546"/>
    <s v="failed"/>
    <x v="0"/>
    <s v="USD"/>
    <n v="1421410151"/>
    <n v="1418818151"/>
    <b v="0"/>
    <n v="8"/>
    <b v="0"/>
    <s v="theater/plays"/>
    <n v="12.75"/>
    <n v="25.5"/>
    <x v="1"/>
    <x v="6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x v="170"/>
    <s v="failed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  <x v="13"/>
  </r>
  <r>
    <n v="4093"/>
    <s v="The Grouch Who Couldn't Steal Christmas"/>
    <s v="'The Grouch' is the perfect way to brighten up your Christmas. Full of love, laughs and some sheer calculated silliness, don't miss it!"/>
    <n v="2500"/>
    <x v="177"/>
    <s v="failed"/>
    <x v="1"/>
    <s v="GBP"/>
    <n v="1440272093"/>
    <n v="1435088093"/>
    <b v="0"/>
    <n v="4"/>
    <b v="0"/>
    <s v="theater/plays"/>
    <n v="2.4"/>
    <n v="15"/>
    <x v="1"/>
    <x v="6"/>
    <x v="4093"/>
    <d v="2015-08-22T19:34:53"/>
    <x v="13"/>
  </r>
  <r>
    <n v="4094"/>
    <s v="Live at the Speakeasy with Ryan Anderson"/>
    <s v="Live at the Speakeasy with Ryan Anderson is a local talk show! Showcasing local artist, special guest, and talented bands."/>
    <n v="2000"/>
    <x v="655"/>
    <s v="failed"/>
    <x v="0"/>
    <s v="USD"/>
    <n v="1413953940"/>
    <n v="1410141900"/>
    <b v="0"/>
    <n v="8"/>
    <b v="0"/>
    <s v="theater/plays"/>
    <n v="36.5"/>
    <n v="91.25"/>
    <x v="1"/>
    <x v="6"/>
    <x v="4094"/>
    <d v="2014-10-22T04:59:00"/>
    <x v="7"/>
  </r>
  <r>
    <n v="4095"/>
    <s v="LOPE ENAMORADO"/>
    <s v="Proyecto teatral dirigido por MartÃ­n Acosta que habla y reflexiona sobre el amor y su naturaleza."/>
    <n v="30000"/>
    <x v="25"/>
    <s v="failed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s v="failed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  <x v="62"/>
  </r>
  <r>
    <n v="4097"/>
    <s v="And There Was War! Major Theatre Production"/>
    <s v="And There Was War is a play, a biblical narrative deeply entrenched in the concepts of the great controversy between Good and Evil!"/>
    <n v="10000"/>
    <x v="117"/>
    <s v="failed"/>
    <x v="1"/>
    <s v="GBP"/>
    <n v="1454284500"/>
    <n v="1449431237"/>
    <b v="0"/>
    <n v="0"/>
    <b v="0"/>
    <s v="theater/plays"/>
    <n v="0"/>
    <e v="#DIV/0!"/>
    <x v="1"/>
    <x v="6"/>
    <x v="4097"/>
    <d v="2016-01-31T23:55:00"/>
    <x v="51"/>
  </r>
  <r>
    <n v="4098"/>
    <s v="Life is simple"/>
    <s v="Community Youth play, written by and performed by the youth about finding joy in the simple things in life"/>
    <n v="75000"/>
    <x v="117"/>
    <s v="failed"/>
    <x v="0"/>
    <s v="USD"/>
    <n v="1465060797"/>
    <n v="1462468797"/>
    <b v="0"/>
    <n v="0"/>
    <b v="0"/>
    <s v="theater/plays"/>
    <n v="0"/>
    <e v="#DIV/0!"/>
    <x v="1"/>
    <x v="6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s v="failed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  <x v="7"/>
  </r>
  <r>
    <n v="4100"/>
    <s v="America is at the Mall: A Play in Three Acts"/>
    <s v="How does war change a family?  A peek into one family's kitchen as their soldier fights in Iraq."/>
    <n v="270"/>
    <x v="117"/>
    <s v="failed"/>
    <x v="0"/>
    <s v="USD"/>
    <n v="1414205990"/>
    <n v="1413341990"/>
    <b v="0"/>
    <n v="0"/>
    <b v="0"/>
    <s v="theater/plays"/>
    <n v="0"/>
    <e v="#DIV/0!"/>
    <x v="1"/>
    <x v="6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s v="failed"/>
    <x v="0"/>
    <s v="USD"/>
    <n v="1485380482"/>
    <n v="1482788482"/>
    <b v="0"/>
    <n v="0"/>
    <b v="0"/>
    <s v="theater/plays"/>
    <n v="0"/>
    <e v="#DIV/0!"/>
    <x v="1"/>
    <x v="6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x v="2547"/>
    <s v="failed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x v="173"/>
    <s v="failed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  <x v="55"/>
  </r>
  <r>
    <n v="4104"/>
    <s v="PETER PAN - a new play by Ebony Rattle"/>
    <s v="PETER PAN, written by Ebony Rattle, is a new retelling of the classic play by J.M. Barrie about a boy who refused to grow up."/>
    <n v="3000"/>
    <x v="762"/>
    <s v="failed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x v="2094"/>
    <s v="failed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  <x v="16"/>
  </r>
  <r>
    <n v="4106"/>
    <s v="David Facer, Paradox Magic"/>
    <s v="No magic show has ever integrated theatre arts like this.  World of Paradox is designed for all audiences and is interactive in nature."/>
    <n v="5000"/>
    <x v="2404"/>
    <s v="failed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  <x v="42"/>
  </r>
  <r>
    <n v="4107"/>
    <s v="Sacrifice"/>
    <s v="A new dramatic comedy dealing with a father's unwillingness to let go of his past causes major problems for the future of his daughter."/>
    <n v="2000"/>
    <x v="781"/>
    <s v="failed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  <x v="34"/>
  </r>
  <r>
    <n v="4108"/>
    <s v="The Black Woman's Attitude Stage Play"/>
    <s v="We are producing and directing a stage play that will focus on relationships and the stereotypes/truths that prohibit growth."/>
    <n v="3000"/>
    <x v="1765"/>
    <s v="failed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  <x v="12"/>
  </r>
  <r>
    <n v="4109"/>
    <s v="Jack the Lad"/>
    <s v="Jack the Lad - a new play that explores how far the boundaries of friendship will stretch when morality and loyalties clash."/>
    <n v="500"/>
    <x v="117"/>
    <s v="failed"/>
    <x v="1"/>
    <s v="GBP"/>
    <n v="1448805404"/>
    <n v="1446209804"/>
    <b v="0"/>
    <n v="0"/>
    <b v="0"/>
    <s v="theater/plays"/>
    <n v="0"/>
    <e v="#DIV/0!"/>
    <x v="1"/>
    <x v="6"/>
    <x v="4109"/>
    <d v="2015-11-29T13:56:44"/>
    <x v="12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s v="failed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  <x v="13"/>
  </r>
  <r>
    <n v="4111"/>
    <s v="REBORN IN LOVE"/>
    <s v="REBORN IN LOVE is the sequel to REBORN FROM ABOVE: A Tale of Eternal Love.  This is part two, of a One-Act play series."/>
    <n v="3000"/>
    <x v="1077"/>
    <s v="failed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s v="failed"/>
    <x v="17"/>
    <s v="EUR"/>
    <n v="1456617600"/>
    <n v="1454280186"/>
    <b v="0"/>
    <n v="1"/>
    <b v="0"/>
    <s v="theater/plays"/>
    <n v="0.04"/>
    <n v="1"/>
    <x v="1"/>
    <x v="6"/>
    <x v="4112"/>
    <d v="2016-02-28T00:00:00"/>
    <x v="38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s v="failed"/>
    <x v="0"/>
    <s v="USD"/>
    <n v="1452234840"/>
    <n v="1450619123"/>
    <b v="0"/>
    <n v="3"/>
    <b v="0"/>
    <s v="theater/plays"/>
    <n v="0.2"/>
    <n v="1"/>
    <x v="1"/>
    <x v="6"/>
    <x v="4113"/>
    <d v="2016-01-08T06:34:0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C66B8C-8551-E549-9030-6C0478E16960}" name="PivotTable7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1" fieldListSortAscending="1">
  <location ref="A5:F16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 v="8"/>
    </i>
    <i>
      <x v="7"/>
    </i>
    <i>
      <x/>
    </i>
    <i>
      <x v="1"/>
    </i>
    <i>
      <x v="2"/>
    </i>
    <i>
      <x v="6"/>
    </i>
    <i>
      <x v="4"/>
    </i>
    <i>
      <x v="5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7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5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5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ABCDC-8215-A94D-A336-B18C54CA3F6C}" name="PivotTable8" cacheId="41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compact="0" compactData="0" gridDropZones="1" multipleFieldFilters="0" chartFormat="1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name="Parent category"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D415E-D61B-6F41-B577-02CF97CD54CD}" name="PivotTable9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 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F8F7D-751C-414E-BDB0-5F79F65BD9B3}" name="PivotTable4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3:B45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>
      <items count="76">
        <item x="74"/>
        <item x="69"/>
        <item x="29"/>
        <item x="73"/>
        <item x="71"/>
        <item x="5"/>
        <item x="36"/>
        <item x="63"/>
        <item x="2"/>
        <item x="65"/>
        <item x="53"/>
        <item x="57"/>
        <item x="35"/>
        <item x="19"/>
        <item x="14"/>
        <item x="3"/>
        <item x="17"/>
        <item x="10"/>
        <item x="21"/>
        <item x="24"/>
        <item x="25"/>
        <item x="34"/>
        <item x="20"/>
        <item x="26"/>
        <item x="9"/>
        <item x="15"/>
        <item x="38"/>
        <item x="32"/>
        <item x="1"/>
        <item x="12"/>
        <item x="0"/>
        <item x="16"/>
        <item x="39"/>
        <item x="6"/>
        <item x="49"/>
        <item x="8"/>
        <item x="59"/>
        <item x="23"/>
        <item x="4"/>
        <item x="52"/>
        <item x="18"/>
        <item x="42"/>
        <item x="62"/>
        <item x="7"/>
        <item x="11"/>
        <item x="31"/>
        <item x="67"/>
        <item x="44"/>
        <item x="40"/>
        <item x="45"/>
        <item x="61"/>
        <item x="28"/>
        <item x="55"/>
        <item x="56"/>
        <item x="58"/>
        <item x="51"/>
        <item x="41"/>
        <item x="43"/>
        <item x="13"/>
        <item x="22"/>
        <item x="66"/>
        <item x="68"/>
        <item x="47"/>
        <item x="33"/>
        <item x="64"/>
        <item x="72"/>
        <item x="54"/>
        <item x="30"/>
        <item x="70"/>
        <item x="27"/>
        <item x="46"/>
        <item x="48"/>
        <item x="60"/>
        <item x="50"/>
        <item x="37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Sum of Conversion Days" fld="20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576793-6E1A-674B-82DD-2956898374C3}" name="PivotTable5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C13" firstHeaderRow="0" firstDataRow="1" firstDataCol="1"/>
  <pivotFields count="23">
    <pivotField showAll="0"/>
    <pivotField showAll="0"/>
    <pivotField showAll="0"/>
    <pivotField dataField="1"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/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ledged" fld="4" baseField="0" baseItem="0"/>
    <dataField name="Sum of goal" fld="3" baseField="0" baseItem="0"/>
  </dataFields>
  <chartFormats count="2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1"/>
          </reference>
          <reference field="16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1"/>
          </reference>
          <reference field="16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1"/>
          </reference>
          <reference field="16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1"/>
          </reference>
          <reference field="16" count="1" selected="0">
            <x v="3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1"/>
          </reference>
          <reference field="16" count="1" selected="0">
            <x v="4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1"/>
          </reference>
          <reference field="16" count="1" selected="0">
            <x v="5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1"/>
          </reference>
          <reference field="16" count="1" selected="0">
            <x v="6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1"/>
          </reference>
          <reference field="16" count="1" selected="0">
            <x v="7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1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315"/>
  <sheetViews>
    <sheetView tabSelected="1" zoomScale="55" zoomScaleNormal="55" workbookViewId="0">
      <selection activeCell="J3" sqref="J3"/>
    </sheetView>
  </sheetViews>
  <sheetFormatPr baseColWidth="10" defaultColWidth="18.6640625" defaultRowHeight="95" customHeight="1"/>
  <cols>
    <col min="1" max="1" width="13.1640625" style="1" customWidth="1"/>
    <col min="2" max="2" width="36.83203125" style="1" customWidth="1"/>
    <col min="3" max="3" width="68.33203125" style="1" customWidth="1"/>
    <col min="4" max="8" width="18.6640625" style="1"/>
    <col min="9" max="9" width="21.33203125" style="1" customWidth="1"/>
    <col min="10" max="10" width="23.5" style="1" customWidth="1"/>
    <col min="11" max="11" width="18.6640625" style="1"/>
    <col min="12" max="12" width="23.5" style="1" customWidth="1"/>
    <col min="13" max="13" width="18.6640625" style="1"/>
    <col min="14" max="14" width="34" style="1" customWidth="1"/>
    <col min="15" max="16" width="29" style="1" customWidth="1"/>
    <col min="17" max="20" width="30.83203125" style="1" customWidth="1"/>
    <col min="21" max="21" width="29" style="1" customWidth="1"/>
    <col min="22" max="16384" width="18.6640625" style="1"/>
  </cols>
  <sheetData>
    <row r="1" spans="1:21" ht="95" customHeight="1">
      <c r="A1" s="3" t="s">
        <v>0</v>
      </c>
      <c r="B1" s="3" t="s">
        <v>1</v>
      </c>
      <c r="C1" s="3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8366</v>
      </c>
      <c r="T1" s="3" t="s">
        <v>8367</v>
      </c>
      <c r="U1" s="3" t="s">
        <v>8382</v>
      </c>
    </row>
    <row r="2" spans="1:21" ht="95" customHeight="1">
      <c r="A2" s="1">
        <v>0</v>
      </c>
      <c r="B2" s="1" t="s">
        <v>2</v>
      </c>
      <c r="C2" s="1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8265</v>
      </c>
      <c r="O2" s="4">
        <f>E2/D2*100</f>
        <v>136.85882352941178</v>
      </c>
      <c r="P2" s="1">
        <f>E2/L2</f>
        <v>63.917582417582416</v>
      </c>
      <c r="Q2" s="1" t="str">
        <f>LEFT(N2,FIND("/",N2)-1)</f>
        <v>film &amp; video</v>
      </c>
      <c r="R2" s="1" t="str">
        <f>RIGHT(N2,LEN(N2)-FIND("/",N2))</f>
        <v>television</v>
      </c>
      <c r="S2" s="2">
        <f>(((J2/60)/60)/24)+DATE(1970,1,1)</f>
        <v>42177.007071759261</v>
      </c>
      <c r="T2" s="2">
        <f>(((I2/60)/60)/24)+DATE(1970,1,1)</f>
        <v>42208.125</v>
      </c>
      <c r="U2" s="1">
        <f>ROUNDUP(T2-S2,0)</f>
        <v>32</v>
      </c>
    </row>
    <row r="3" spans="1:21" ht="95" customHeight="1">
      <c r="A3" s="1">
        <v>1</v>
      </c>
      <c r="B3" s="1" t="s">
        <v>3</v>
      </c>
      <c r="C3" s="1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4">
        <f t="shared" ref="O3:O66" si="0">E3/D3*100</f>
        <v>142.60827250608273</v>
      </c>
      <c r="P3" s="1">
        <f t="shared" ref="P3:P66" si="1">E3/L3</f>
        <v>185.48101265822785</v>
      </c>
      <c r="Q3" s="1" t="str">
        <f t="shared" ref="Q3:Q66" si="2">LEFT(N3,FIND("/",N3)-1)</f>
        <v>film &amp; video</v>
      </c>
      <c r="R3" s="1" t="str">
        <f>RIGHT(N3,LEN(N3)-FIND("/",N3))</f>
        <v>television</v>
      </c>
      <c r="S3" s="2">
        <f t="shared" ref="S3:S66" si="3">(((J3/60)/60)/24)+DATE(1970,1,1)</f>
        <v>42766.600497685184</v>
      </c>
      <c r="T3" s="2">
        <f t="shared" ref="T3:T66" si="4">(((I3/60)/60)/24)+DATE(1970,1,1)</f>
        <v>42796.600497685184</v>
      </c>
      <c r="U3" s="1">
        <f t="shared" ref="U3:U66" si="5">ROUNDUP(T3-S3,0)</f>
        <v>30</v>
      </c>
    </row>
    <row r="4" spans="1:21" ht="95" customHeight="1">
      <c r="A4" s="1">
        <v>2</v>
      </c>
      <c r="B4" s="1" t="s">
        <v>4</v>
      </c>
      <c r="C4" s="1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4">
        <f t="shared" si="0"/>
        <v>105</v>
      </c>
      <c r="P4" s="1">
        <f t="shared" si="1"/>
        <v>15</v>
      </c>
      <c r="Q4" s="1" t="str">
        <f t="shared" si="2"/>
        <v>film &amp; video</v>
      </c>
      <c r="R4" s="1" t="str">
        <f t="shared" ref="R4:R67" si="6">RIGHT(N4,LEN(N4)-FIND("/",N4))</f>
        <v>television</v>
      </c>
      <c r="S4" s="2">
        <f t="shared" si="3"/>
        <v>42405.702349537038</v>
      </c>
      <c r="T4" s="2">
        <f t="shared" si="4"/>
        <v>42415.702349537038</v>
      </c>
      <c r="U4" s="1">
        <f t="shared" si="5"/>
        <v>10</v>
      </c>
    </row>
    <row r="5" spans="1:21" ht="95" customHeight="1">
      <c r="A5" s="1">
        <v>3</v>
      </c>
      <c r="B5" s="1" t="s">
        <v>5</v>
      </c>
      <c r="C5" s="1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4">
        <f t="shared" si="0"/>
        <v>103.89999999999999</v>
      </c>
      <c r="P5" s="1">
        <f t="shared" si="1"/>
        <v>69.266666666666666</v>
      </c>
      <c r="Q5" s="1" t="str">
        <f t="shared" si="2"/>
        <v>film &amp; video</v>
      </c>
      <c r="R5" s="1" t="str">
        <f t="shared" si="6"/>
        <v>television</v>
      </c>
      <c r="S5" s="2">
        <f t="shared" si="3"/>
        <v>41828.515127314815</v>
      </c>
      <c r="T5" s="2">
        <f t="shared" si="4"/>
        <v>41858.515127314815</v>
      </c>
      <c r="U5" s="1">
        <f t="shared" si="5"/>
        <v>30</v>
      </c>
    </row>
    <row r="6" spans="1:21" ht="95" customHeight="1">
      <c r="A6" s="1">
        <v>4</v>
      </c>
      <c r="B6" s="1" t="s">
        <v>6</v>
      </c>
      <c r="C6" s="1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4">
        <f t="shared" si="0"/>
        <v>122.99154545454545</v>
      </c>
      <c r="P6" s="1">
        <f t="shared" si="1"/>
        <v>190.55028169014085</v>
      </c>
      <c r="Q6" s="1" t="str">
        <f t="shared" si="2"/>
        <v>film &amp; video</v>
      </c>
      <c r="R6" s="1" t="str">
        <f t="shared" si="6"/>
        <v>television</v>
      </c>
      <c r="S6" s="2">
        <f t="shared" si="3"/>
        <v>42327.834247685183</v>
      </c>
      <c r="T6" s="2">
        <f t="shared" si="4"/>
        <v>42357.834247685183</v>
      </c>
      <c r="U6" s="1">
        <f t="shared" si="5"/>
        <v>30</v>
      </c>
    </row>
    <row r="7" spans="1:21" ht="95" customHeight="1">
      <c r="A7" s="1">
        <v>5</v>
      </c>
      <c r="B7" s="1" t="s">
        <v>7</v>
      </c>
      <c r="C7" s="1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4">
        <f t="shared" si="0"/>
        <v>109.77744436109028</v>
      </c>
      <c r="P7" s="1">
        <f t="shared" si="1"/>
        <v>93.40425531914893</v>
      </c>
      <c r="Q7" s="1" t="str">
        <f t="shared" si="2"/>
        <v>film &amp; video</v>
      </c>
      <c r="R7" s="1" t="str">
        <f t="shared" si="6"/>
        <v>television</v>
      </c>
      <c r="S7" s="2">
        <f t="shared" si="3"/>
        <v>42563.932951388888</v>
      </c>
      <c r="T7" s="2">
        <f t="shared" si="4"/>
        <v>42580.232638888891</v>
      </c>
      <c r="U7" s="1">
        <f t="shared" si="5"/>
        <v>17</v>
      </c>
    </row>
    <row r="8" spans="1:21" ht="95" customHeight="1">
      <c r="A8" s="1">
        <v>6</v>
      </c>
      <c r="B8" s="1" t="s">
        <v>8</v>
      </c>
      <c r="C8" s="1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4">
        <f t="shared" si="0"/>
        <v>106.4875</v>
      </c>
      <c r="P8" s="1">
        <f t="shared" si="1"/>
        <v>146.87931034482759</v>
      </c>
      <c r="Q8" s="1" t="str">
        <f t="shared" si="2"/>
        <v>film &amp; video</v>
      </c>
      <c r="R8" s="1" t="str">
        <f t="shared" si="6"/>
        <v>television</v>
      </c>
      <c r="S8" s="2">
        <f t="shared" si="3"/>
        <v>41794.072337962964</v>
      </c>
      <c r="T8" s="2">
        <f t="shared" si="4"/>
        <v>41804.072337962964</v>
      </c>
      <c r="U8" s="1">
        <f t="shared" si="5"/>
        <v>10</v>
      </c>
    </row>
    <row r="9" spans="1:21" ht="95" customHeight="1">
      <c r="A9" s="1">
        <v>7</v>
      </c>
      <c r="B9" s="1" t="s">
        <v>9</v>
      </c>
      <c r="C9" s="1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4">
        <f t="shared" si="0"/>
        <v>101.22222222222221</v>
      </c>
      <c r="P9" s="1">
        <f t="shared" si="1"/>
        <v>159.82456140350877</v>
      </c>
      <c r="Q9" s="1" t="str">
        <f t="shared" si="2"/>
        <v>film &amp; video</v>
      </c>
      <c r="R9" s="1" t="str">
        <f t="shared" si="6"/>
        <v>television</v>
      </c>
      <c r="S9" s="2">
        <f t="shared" si="3"/>
        <v>42516.047071759262</v>
      </c>
      <c r="T9" s="2">
        <f t="shared" si="4"/>
        <v>42556.047071759262</v>
      </c>
      <c r="U9" s="1">
        <f t="shared" si="5"/>
        <v>40</v>
      </c>
    </row>
    <row r="10" spans="1:21" ht="95" customHeight="1">
      <c r="A10" s="1">
        <v>8</v>
      </c>
      <c r="B10" s="1" t="s">
        <v>10</v>
      </c>
      <c r="C10" s="1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4">
        <f t="shared" si="0"/>
        <v>100.04342857142856</v>
      </c>
      <c r="P10" s="1">
        <f t="shared" si="1"/>
        <v>291.79333333333335</v>
      </c>
      <c r="Q10" s="1" t="str">
        <f t="shared" si="2"/>
        <v>film &amp; video</v>
      </c>
      <c r="R10" s="1" t="str">
        <f t="shared" si="6"/>
        <v>television</v>
      </c>
      <c r="S10" s="2">
        <f t="shared" si="3"/>
        <v>42468.94458333333</v>
      </c>
      <c r="T10" s="2">
        <f t="shared" si="4"/>
        <v>42475.875</v>
      </c>
      <c r="U10" s="1">
        <f t="shared" si="5"/>
        <v>7</v>
      </c>
    </row>
    <row r="11" spans="1:21" ht="95" customHeight="1">
      <c r="A11" s="1">
        <v>9</v>
      </c>
      <c r="B11" s="1" t="s">
        <v>11</v>
      </c>
      <c r="C11" s="1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4">
        <f t="shared" si="0"/>
        <v>125.998</v>
      </c>
      <c r="P11" s="1">
        <f t="shared" si="1"/>
        <v>31.499500000000001</v>
      </c>
      <c r="Q11" s="1" t="str">
        <f t="shared" si="2"/>
        <v>film &amp; video</v>
      </c>
      <c r="R11" s="1" t="str">
        <f t="shared" si="6"/>
        <v>television</v>
      </c>
      <c r="S11" s="2">
        <f t="shared" si="3"/>
        <v>42447.103518518517</v>
      </c>
      <c r="T11" s="2">
        <f t="shared" si="4"/>
        <v>42477.103518518517</v>
      </c>
      <c r="U11" s="1">
        <f t="shared" si="5"/>
        <v>30</v>
      </c>
    </row>
    <row r="12" spans="1:21" ht="95" customHeight="1">
      <c r="A12" s="1">
        <v>10</v>
      </c>
      <c r="B12" s="1" t="s">
        <v>12</v>
      </c>
      <c r="C12" s="1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4">
        <f t="shared" si="0"/>
        <v>100.49999999999999</v>
      </c>
      <c r="P12" s="1">
        <f t="shared" si="1"/>
        <v>158.68421052631578</v>
      </c>
      <c r="Q12" s="1" t="str">
        <f t="shared" si="2"/>
        <v>film &amp; video</v>
      </c>
      <c r="R12" s="1" t="str">
        <f t="shared" si="6"/>
        <v>television</v>
      </c>
      <c r="S12" s="2">
        <f t="shared" si="3"/>
        <v>41780.068043981482</v>
      </c>
      <c r="T12" s="2">
        <f t="shared" si="4"/>
        <v>41815.068043981482</v>
      </c>
      <c r="U12" s="1">
        <f t="shared" si="5"/>
        <v>35</v>
      </c>
    </row>
    <row r="13" spans="1:21" ht="95" customHeight="1">
      <c r="A13" s="1">
        <v>11</v>
      </c>
      <c r="B13" s="1" t="s">
        <v>13</v>
      </c>
      <c r="C13" s="1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4">
        <f t="shared" si="0"/>
        <v>120.5</v>
      </c>
      <c r="P13" s="1">
        <f t="shared" si="1"/>
        <v>80.333333333333329</v>
      </c>
      <c r="Q13" s="1" t="str">
        <f t="shared" si="2"/>
        <v>film &amp; video</v>
      </c>
      <c r="R13" s="1" t="str">
        <f t="shared" si="6"/>
        <v>television</v>
      </c>
      <c r="S13" s="2">
        <f t="shared" si="3"/>
        <v>42572.778495370367</v>
      </c>
      <c r="T13" s="2">
        <f t="shared" si="4"/>
        <v>42604.125</v>
      </c>
      <c r="U13" s="1">
        <f t="shared" si="5"/>
        <v>32</v>
      </c>
    </row>
    <row r="14" spans="1:21" ht="95" customHeight="1">
      <c r="A14" s="1">
        <v>12</v>
      </c>
      <c r="B14" s="1" t="s">
        <v>14</v>
      </c>
      <c r="C14" s="1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4">
        <f t="shared" si="0"/>
        <v>165.29333333333335</v>
      </c>
      <c r="P14" s="1">
        <f t="shared" si="1"/>
        <v>59.961305925030231</v>
      </c>
      <c r="Q14" s="1" t="str">
        <f t="shared" si="2"/>
        <v>film &amp; video</v>
      </c>
      <c r="R14" s="1" t="str">
        <f t="shared" si="6"/>
        <v>television</v>
      </c>
      <c r="S14" s="2">
        <f t="shared" si="3"/>
        <v>41791.713252314818</v>
      </c>
      <c r="T14" s="2">
        <f t="shared" si="4"/>
        <v>41836.125</v>
      </c>
      <c r="U14" s="1">
        <f t="shared" si="5"/>
        <v>45</v>
      </c>
    </row>
    <row r="15" spans="1:21" ht="95" customHeight="1">
      <c r="A15" s="1">
        <v>13</v>
      </c>
      <c r="B15" s="1" t="s">
        <v>15</v>
      </c>
      <c r="C15" s="1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4">
        <f t="shared" si="0"/>
        <v>159.97142857142856</v>
      </c>
      <c r="P15" s="1">
        <f t="shared" si="1"/>
        <v>109.78431372549019</v>
      </c>
      <c r="Q15" s="1" t="str">
        <f t="shared" si="2"/>
        <v>film &amp; video</v>
      </c>
      <c r="R15" s="1" t="str">
        <f t="shared" si="6"/>
        <v>television</v>
      </c>
      <c r="S15" s="2">
        <f t="shared" si="3"/>
        <v>42508.677187499998</v>
      </c>
      <c r="T15" s="2">
        <f t="shared" si="4"/>
        <v>42544.852083333331</v>
      </c>
      <c r="U15" s="1">
        <f t="shared" si="5"/>
        <v>37</v>
      </c>
    </row>
    <row r="16" spans="1:21" ht="95" customHeight="1">
      <c r="A16" s="1">
        <v>14</v>
      </c>
      <c r="B16" s="1" t="s">
        <v>16</v>
      </c>
      <c r="C16" s="1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4">
        <f t="shared" si="0"/>
        <v>100.93333333333334</v>
      </c>
      <c r="P16" s="1">
        <f t="shared" si="1"/>
        <v>147.70731707317074</v>
      </c>
      <c r="Q16" s="1" t="str">
        <f t="shared" si="2"/>
        <v>film &amp; video</v>
      </c>
      <c r="R16" s="1" t="str">
        <f t="shared" si="6"/>
        <v>television</v>
      </c>
      <c r="S16" s="2">
        <f t="shared" si="3"/>
        <v>41808.02648148148</v>
      </c>
      <c r="T16" s="2">
        <f t="shared" si="4"/>
        <v>41833.582638888889</v>
      </c>
      <c r="U16" s="1">
        <f t="shared" si="5"/>
        <v>26</v>
      </c>
    </row>
    <row r="17" spans="1:21" ht="95" customHeight="1">
      <c r="A17" s="1">
        <v>15</v>
      </c>
      <c r="B17" s="1" t="s">
        <v>17</v>
      </c>
      <c r="C17" s="1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4">
        <f t="shared" si="0"/>
        <v>106.60000000000001</v>
      </c>
      <c r="P17" s="1">
        <f t="shared" si="1"/>
        <v>21.755102040816325</v>
      </c>
      <c r="Q17" s="1" t="str">
        <f t="shared" si="2"/>
        <v>film &amp; video</v>
      </c>
      <c r="R17" s="1" t="str">
        <f t="shared" si="6"/>
        <v>television</v>
      </c>
      <c r="S17" s="2">
        <f t="shared" si="3"/>
        <v>42256.391875000001</v>
      </c>
      <c r="T17" s="2">
        <f t="shared" si="4"/>
        <v>42274.843055555553</v>
      </c>
      <c r="U17" s="1">
        <f t="shared" si="5"/>
        <v>19</v>
      </c>
    </row>
    <row r="18" spans="1:21" ht="95" customHeight="1">
      <c r="A18" s="1">
        <v>16</v>
      </c>
      <c r="B18" s="1" t="s">
        <v>18</v>
      </c>
      <c r="C18" s="1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4">
        <f t="shared" si="0"/>
        <v>100.24166666666667</v>
      </c>
      <c r="P18" s="1">
        <f t="shared" si="1"/>
        <v>171.84285714285716</v>
      </c>
      <c r="Q18" s="1" t="str">
        <f t="shared" si="2"/>
        <v>film &amp; video</v>
      </c>
      <c r="R18" s="1" t="str">
        <f t="shared" si="6"/>
        <v>television</v>
      </c>
      <c r="S18" s="2">
        <f t="shared" si="3"/>
        <v>41760.796423611115</v>
      </c>
      <c r="T18" s="2">
        <f t="shared" si="4"/>
        <v>41806.229166666664</v>
      </c>
      <c r="U18" s="1">
        <f t="shared" si="5"/>
        <v>46</v>
      </c>
    </row>
    <row r="19" spans="1:21" ht="95" customHeight="1">
      <c r="A19" s="1">
        <v>17</v>
      </c>
      <c r="B19" s="1" t="s">
        <v>19</v>
      </c>
      <c r="C19" s="1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4">
        <f t="shared" si="0"/>
        <v>100.66666666666666</v>
      </c>
      <c r="P19" s="1">
        <f t="shared" si="1"/>
        <v>41.944444444444443</v>
      </c>
      <c r="Q19" s="1" t="str">
        <f t="shared" si="2"/>
        <v>film &amp; video</v>
      </c>
      <c r="R19" s="1" t="str">
        <f t="shared" si="6"/>
        <v>television</v>
      </c>
      <c r="S19" s="2">
        <f t="shared" si="3"/>
        <v>41917.731736111113</v>
      </c>
      <c r="T19" s="2">
        <f t="shared" si="4"/>
        <v>41947.773402777777</v>
      </c>
      <c r="U19" s="1">
        <f t="shared" si="5"/>
        <v>31</v>
      </c>
    </row>
    <row r="20" spans="1:21" ht="95" customHeight="1">
      <c r="A20" s="1">
        <v>18</v>
      </c>
      <c r="B20" s="1" t="s">
        <v>20</v>
      </c>
      <c r="C20" s="1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4">
        <f t="shared" si="0"/>
        <v>106.32110000000002</v>
      </c>
      <c r="P20" s="1">
        <f t="shared" si="1"/>
        <v>93.264122807017543</v>
      </c>
      <c r="Q20" s="1" t="str">
        <f t="shared" si="2"/>
        <v>film &amp; video</v>
      </c>
      <c r="R20" s="1" t="str">
        <f t="shared" si="6"/>
        <v>television</v>
      </c>
      <c r="S20" s="2">
        <f t="shared" si="3"/>
        <v>41869.542314814818</v>
      </c>
      <c r="T20" s="2">
        <f t="shared" si="4"/>
        <v>41899.542314814818</v>
      </c>
      <c r="U20" s="1">
        <f t="shared" si="5"/>
        <v>30</v>
      </c>
    </row>
    <row r="21" spans="1:21" ht="95" customHeight="1">
      <c r="A21" s="1">
        <v>19</v>
      </c>
      <c r="B21" s="1" t="s">
        <v>21</v>
      </c>
      <c r="C21" s="1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4">
        <f t="shared" si="0"/>
        <v>145.29411764705881</v>
      </c>
      <c r="P21" s="1">
        <f t="shared" si="1"/>
        <v>56.136363636363633</v>
      </c>
      <c r="Q21" s="1" t="str">
        <f t="shared" si="2"/>
        <v>film &amp; video</v>
      </c>
      <c r="R21" s="1" t="str">
        <f t="shared" si="6"/>
        <v>television</v>
      </c>
      <c r="S21" s="2">
        <f t="shared" si="3"/>
        <v>42175.816365740742</v>
      </c>
      <c r="T21" s="2">
        <f t="shared" si="4"/>
        <v>42205.816365740742</v>
      </c>
      <c r="U21" s="1">
        <f t="shared" si="5"/>
        <v>30</v>
      </c>
    </row>
    <row r="22" spans="1:21" ht="95" customHeight="1">
      <c r="A22" s="1">
        <v>20</v>
      </c>
      <c r="B22" s="1" t="s">
        <v>22</v>
      </c>
      <c r="C22" s="1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4">
        <f t="shared" si="0"/>
        <v>100.2</v>
      </c>
      <c r="P22" s="1">
        <f t="shared" si="1"/>
        <v>80.16</v>
      </c>
      <c r="Q22" s="1" t="str">
        <f t="shared" si="2"/>
        <v>film &amp; video</v>
      </c>
      <c r="R22" s="1" t="str">
        <f t="shared" si="6"/>
        <v>television</v>
      </c>
      <c r="S22" s="2">
        <f t="shared" si="3"/>
        <v>42200.758240740746</v>
      </c>
      <c r="T22" s="2">
        <f t="shared" si="4"/>
        <v>42260.758240740746</v>
      </c>
      <c r="U22" s="1">
        <f t="shared" si="5"/>
        <v>60</v>
      </c>
    </row>
    <row r="23" spans="1:21" ht="95" customHeight="1">
      <c r="A23" s="1">
        <v>21</v>
      </c>
      <c r="B23" s="1" t="s">
        <v>23</v>
      </c>
      <c r="C23" s="1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4">
        <f t="shared" si="0"/>
        <v>109.13513513513513</v>
      </c>
      <c r="P23" s="1">
        <f t="shared" si="1"/>
        <v>199.9009900990099</v>
      </c>
      <c r="Q23" s="1" t="str">
        <f t="shared" si="2"/>
        <v>film &amp; video</v>
      </c>
      <c r="R23" s="1" t="str">
        <f t="shared" si="6"/>
        <v>television</v>
      </c>
      <c r="S23" s="2">
        <f t="shared" si="3"/>
        <v>41878.627187500002</v>
      </c>
      <c r="T23" s="2">
        <f t="shared" si="4"/>
        <v>41908.627187500002</v>
      </c>
      <c r="U23" s="1">
        <f t="shared" si="5"/>
        <v>30</v>
      </c>
    </row>
    <row r="24" spans="1:21" ht="95" customHeight="1">
      <c r="A24" s="1">
        <v>22</v>
      </c>
      <c r="B24" s="1" t="s">
        <v>24</v>
      </c>
      <c r="C24" s="1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4">
        <f t="shared" si="0"/>
        <v>117.14285714285715</v>
      </c>
      <c r="P24" s="1">
        <f t="shared" si="1"/>
        <v>51.25</v>
      </c>
      <c r="Q24" s="1" t="str">
        <f t="shared" si="2"/>
        <v>film &amp; video</v>
      </c>
      <c r="R24" s="1" t="str">
        <f t="shared" si="6"/>
        <v>television</v>
      </c>
      <c r="S24" s="2">
        <f t="shared" si="3"/>
        <v>41989.91134259259</v>
      </c>
      <c r="T24" s="2">
        <f t="shared" si="4"/>
        <v>42005.332638888889</v>
      </c>
      <c r="U24" s="1">
        <f t="shared" si="5"/>
        <v>16</v>
      </c>
    </row>
    <row r="25" spans="1:21" ht="95" customHeight="1">
      <c r="A25" s="1">
        <v>23</v>
      </c>
      <c r="B25" s="1" t="s">
        <v>25</v>
      </c>
      <c r="C25" s="1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4">
        <f t="shared" si="0"/>
        <v>118.5</v>
      </c>
      <c r="P25" s="1">
        <f t="shared" si="1"/>
        <v>103.04347826086956</v>
      </c>
      <c r="Q25" s="1" t="str">
        <f t="shared" si="2"/>
        <v>film &amp; video</v>
      </c>
      <c r="R25" s="1" t="str">
        <f t="shared" si="6"/>
        <v>television</v>
      </c>
      <c r="S25" s="2">
        <f t="shared" si="3"/>
        <v>42097.778946759259</v>
      </c>
      <c r="T25" s="2">
        <f t="shared" si="4"/>
        <v>42124.638888888891</v>
      </c>
      <c r="U25" s="1">
        <f t="shared" si="5"/>
        <v>27</v>
      </c>
    </row>
    <row r="26" spans="1:21" ht="95" customHeight="1">
      <c r="A26" s="1">
        <v>24</v>
      </c>
      <c r="B26" s="1" t="s">
        <v>26</v>
      </c>
      <c r="C26" s="1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4">
        <f t="shared" si="0"/>
        <v>108.80768571428572</v>
      </c>
      <c r="P26" s="1">
        <f t="shared" si="1"/>
        <v>66.346149825783982</v>
      </c>
      <c r="Q26" s="1" t="str">
        <f t="shared" si="2"/>
        <v>film &amp; video</v>
      </c>
      <c r="R26" s="1" t="str">
        <f t="shared" si="6"/>
        <v>television</v>
      </c>
      <c r="S26" s="2">
        <f t="shared" si="3"/>
        <v>42229.820173611108</v>
      </c>
      <c r="T26" s="2">
        <f t="shared" si="4"/>
        <v>42262.818750000006</v>
      </c>
      <c r="U26" s="1">
        <f t="shared" si="5"/>
        <v>33</v>
      </c>
    </row>
    <row r="27" spans="1:21" ht="95" customHeight="1">
      <c r="A27" s="1">
        <v>25</v>
      </c>
      <c r="B27" s="1" t="s">
        <v>27</v>
      </c>
      <c r="C27" s="1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4">
        <f t="shared" si="0"/>
        <v>133.33333333333331</v>
      </c>
      <c r="P27" s="1">
        <f t="shared" si="1"/>
        <v>57.142857142857146</v>
      </c>
      <c r="Q27" s="1" t="str">
        <f t="shared" si="2"/>
        <v>film &amp; video</v>
      </c>
      <c r="R27" s="1" t="str">
        <f t="shared" si="6"/>
        <v>television</v>
      </c>
      <c r="S27" s="2">
        <f t="shared" si="3"/>
        <v>42318.025011574078</v>
      </c>
      <c r="T27" s="2">
        <f t="shared" si="4"/>
        <v>42378.025011574078</v>
      </c>
      <c r="U27" s="1">
        <f t="shared" si="5"/>
        <v>60</v>
      </c>
    </row>
    <row r="28" spans="1:21" ht="95" customHeight="1">
      <c r="A28" s="1">
        <v>26</v>
      </c>
      <c r="B28" s="1" t="s">
        <v>28</v>
      </c>
      <c r="C28" s="1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4">
        <f t="shared" si="0"/>
        <v>155.20000000000002</v>
      </c>
      <c r="P28" s="1">
        <f t="shared" si="1"/>
        <v>102.10526315789474</v>
      </c>
      <c r="Q28" s="1" t="str">
        <f t="shared" si="2"/>
        <v>film &amp; video</v>
      </c>
      <c r="R28" s="1" t="str">
        <f t="shared" si="6"/>
        <v>television</v>
      </c>
      <c r="S28" s="2">
        <f t="shared" si="3"/>
        <v>41828.515555555554</v>
      </c>
      <c r="T28" s="2">
        <f t="shared" si="4"/>
        <v>41868.515555555554</v>
      </c>
      <c r="U28" s="1">
        <f t="shared" si="5"/>
        <v>40</v>
      </c>
    </row>
    <row r="29" spans="1:21" ht="95" customHeight="1">
      <c r="A29" s="1">
        <v>27</v>
      </c>
      <c r="B29" s="1" t="s">
        <v>29</v>
      </c>
      <c r="C29" s="1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4">
        <f t="shared" si="0"/>
        <v>111.72500000000001</v>
      </c>
      <c r="P29" s="1">
        <f t="shared" si="1"/>
        <v>148.96666666666667</v>
      </c>
      <c r="Q29" s="1" t="str">
        <f t="shared" si="2"/>
        <v>film &amp; video</v>
      </c>
      <c r="R29" s="1" t="str">
        <f t="shared" si="6"/>
        <v>television</v>
      </c>
      <c r="S29" s="2">
        <f t="shared" si="3"/>
        <v>41929.164733796293</v>
      </c>
      <c r="T29" s="2">
        <f t="shared" si="4"/>
        <v>41959.206400462965</v>
      </c>
      <c r="U29" s="1">
        <f t="shared" si="5"/>
        <v>31</v>
      </c>
    </row>
    <row r="30" spans="1:21" ht="95" customHeight="1">
      <c r="A30" s="1">
        <v>28</v>
      </c>
      <c r="B30" s="1" t="s">
        <v>30</v>
      </c>
      <c r="C30" s="1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4">
        <f t="shared" si="0"/>
        <v>100.35000000000001</v>
      </c>
      <c r="P30" s="1">
        <f t="shared" si="1"/>
        <v>169.6056338028169</v>
      </c>
      <c r="Q30" s="1" t="str">
        <f t="shared" si="2"/>
        <v>film &amp; video</v>
      </c>
      <c r="R30" s="1" t="str">
        <f t="shared" si="6"/>
        <v>television</v>
      </c>
      <c r="S30" s="2">
        <f t="shared" si="3"/>
        <v>42324.96393518518</v>
      </c>
      <c r="T30" s="2">
        <f t="shared" si="4"/>
        <v>42354.96393518518</v>
      </c>
      <c r="U30" s="1">
        <f t="shared" si="5"/>
        <v>30</v>
      </c>
    </row>
    <row r="31" spans="1:21" ht="95" customHeight="1">
      <c r="A31" s="1">
        <v>29</v>
      </c>
      <c r="B31" s="1" t="s">
        <v>31</v>
      </c>
      <c r="C31" s="1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4">
        <f t="shared" si="0"/>
        <v>123.33333333333334</v>
      </c>
      <c r="P31" s="1">
        <f t="shared" si="1"/>
        <v>31.623931623931625</v>
      </c>
      <c r="Q31" s="1" t="str">
        <f t="shared" si="2"/>
        <v>film &amp; video</v>
      </c>
      <c r="R31" s="1" t="str">
        <f t="shared" si="6"/>
        <v>television</v>
      </c>
      <c r="S31" s="2">
        <f t="shared" si="3"/>
        <v>41812.67324074074</v>
      </c>
      <c r="T31" s="2">
        <f t="shared" si="4"/>
        <v>41842.67324074074</v>
      </c>
      <c r="U31" s="1">
        <f t="shared" si="5"/>
        <v>30</v>
      </c>
    </row>
    <row r="32" spans="1:21" ht="95" customHeight="1">
      <c r="A32" s="1">
        <v>30</v>
      </c>
      <c r="B32" s="1" t="s">
        <v>32</v>
      </c>
      <c r="C32" s="1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4">
        <f t="shared" si="0"/>
        <v>101.29975</v>
      </c>
      <c r="P32" s="1">
        <f t="shared" si="1"/>
        <v>76.45264150943396</v>
      </c>
      <c r="Q32" s="1" t="str">
        <f t="shared" si="2"/>
        <v>film &amp; video</v>
      </c>
      <c r="R32" s="1" t="str">
        <f t="shared" si="6"/>
        <v>television</v>
      </c>
      <c r="S32" s="2">
        <f t="shared" si="3"/>
        <v>41842.292997685188</v>
      </c>
      <c r="T32" s="2">
        <f t="shared" si="4"/>
        <v>41872.292997685188</v>
      </c>
      <c r="U32" s="1">
        <f t="shared" si="5"/>
        <v>30</v>
      </c>
    </row>
    <row r="33" spans="1:21" ht="95" customHeight="1">
      <c r="A33" s="1">
        <v>31</v>
      </c>
      <c r="B33" s="1" t="s">
        <v>33</v>
      </c>
      <c r="C33" s="1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4">
        <f t="shared" si="0"/>
        <v>100</v>
      </c>
      <c r="P33" s="1">
        <f t="shared" si="1"/>
        <v>13</v>
      </c>
      <c r="Q33" s="1" t="str">
        <f t="shared" si="2"/>
        <v>film &amp; video</v>
      </c>
      <c r="R33" s="1" t="str">
        <f t="shared" si="6"/>
        <v>television</v>
      </c>
      <c r="S33" s="2">
        <f t="shared" si="3"/>
        <v>42376.79206018518</v>
      </c>
      <c r="T33" s="2">
        <f t="shared" si="4"/>
        <v>42394.79206018518</v>
      </c>
      <c r="U33" s="1">
        <f t="shared" si="5"/>
        <v>18</v>
      </c>
    </row>
    <row r="34" spans="1:21" ht="95" customHeight="1">
      <c r="A34" s="1">
        <v>32</v>
      </c>
      <c r="B34" s="1" t="s">
        <v>34</v>
      </c>
      <c r="C34" s="1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4">
        <f t="shared" si="0"/>
        <v>100.24604569420035</v>
      </c>
      <c r="P34" s="1">
        <f t="shared" si="1"/>
        <v>320.44943820224717</v>
      </c>
      <c r="Q34" s="1" t="str">
        <f t="shared" si="2"/>
        <v>film &amp; video</v>
      </c>
      <c r="R34" s="1" t="str">
        <f t="shared" si="6"/>
        <v>television</v>
      </c>
      <c r="S34" s="2">
        <f t="shared" si="3"/>
        <v>42461.627511574072</v>
      </c>
      <c r="T34" s="2">
        <f t="shared" si="4"/>
        <v>42503.165972222225</v>
      </c>
      <c r="U34" s="1">
        <f t="shared" si="5"/>
        <v>42</v>
      </c>
    </row>
    <row r="35" spans="1:21" ht="95" customHeight="1">
      <c r="A35" s="1">
        <v>33</v>
      </c>
      <c r="B35" s="1" t="s">
        <v>35</v>
      </c>
      <c r="C35" s="1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4">
        <f t="shared" si="0"/>
        <v>102.0952380952381</v>
      </c>
      <c r="P35" s="1">
        <f t="shared" si="1"/>
        <v>83.75</v>
      </c>
      <c r="Q35" s="1" t="str">
        <f t="shared" si="2"/>
        <v>film &amp; video</v>
      </c>
      <c r="R35" s="1" t="str">
        <f t="shared" si="6"/>
        <v>television</v>
      </c>
      <c r="S35" s="2">
        <f t="shared" si="3"/>
        <v>42286.660891203705</v>
      </c>
      <c r="T35" s="2">
        <f t="shared" si="4"/>
        <v>42316.702557870376</v>
      </c>
      <c r="U35" s="1">
        <f t="shared" si="5"/>
        <v>31</v>
      </c>
    </row>
    <row r="36" spans="1:21" ht="95" customHeight="1">
      <c r="A36" s="1">
        <v>34</v>
      </c>
      <c r="B36" s="1" t="s">
        <v>36</v>
      </c>
      <c r="C36" s="1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4">
        <f t="shared" si="0"/>
        <v>130.46153846153845</v>
      </c>
      <c r="P36" s="1">
        <f t="shared" si="1"/>
        <v>49.882352941176471</v>
      </c>
      <c r="Q36" s="1" t="str">
        <f t="shared" si="2"/>
        <v>film &amp; video</v>
      </c>
      <c r="R36" s="1" t="str">
        <f t="shared" si="6"/>
        <v>television</v>
      </c>
      <c r="S36" s="2">
        <f t="shared" si="3"/>
        <v>41841.321770833332</v>
      </c>
      <c r="T36" s="2">
        <f t="shared" si="4"/>
        <v>41856.321770833332</v>
      </c>
      <c r="U36" s="1">
        <f t="shared" si="5"/>
        <v>15</v>
      </c>
    </row>
    <row r="37" spans="1:21" ht="95" customHeight="1">
      <c r="A37" s="1">
        <v>35</v>
      </c>
      <c r="B37" s="1" t="s">
        <v>37</v>
      </c>
      <c r="C37" s="1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4">
        <f t="shared" si="0"/>
        <v>166.5</v>
      </c>
      <c r="P37" s="1">
        <f t="shared" si="1"/>
        <v>59.464285714285715</v>
      </c>
      <c r="Q37" s="1" t="str">
        <f t="shared" si="2"/>
        <v>film &amp; video</v>
      </c>
      <c r="R37" s="1" t="str">
        <f t="shared" si="6"/>
        <v>television</v>
      </c>
      <c r="S37" s="2">
        <f t="shared" si="3"/>
        <v>42098.291828703703</v>
      </c>
      <c r="T37" s="2">
        <f t="shared" si="4"/>
        <v>42122</v>
      </c>
      <c r="U37" s="1">
        <f t="shared" si="5"/>
        <v>24</v>
      </c>
    </row>
    <row r="38" spans="1:21" ht="95" customHeight="1">
      <c r="A38" s="1">
        <v>36</v>
      </c>
      <c r="B38" s="1" t="s">
        <v>38</v>
      </c>
      <c r="C38" s="1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4">
        <f t="shared" si="0"/>
        <v>142.15</v>
      </c>
      <c r="P38" s="1">
        <f t="shared" si="1"/>
        <v>193.84090909090909</v>
      </c>
      <c r="Q38" s="1" t="str">
        <f t="shared" si="2"/>
        <v>film &amp; video</v>
      </c>
      <c r="R38" s="1" t="str">
        <f t="shared" si="6"/>
        <v>television</v>
      </c>
      <c r="S38" s="2">
        <f t="shared" si="3"/>
        <v>42068.307002314818</v>
      </c>
      <c r="T38" s="2">
        <f t="shared" si="4"/>
        <v>42098.265335648146</v>
      </c>
      <c r="U38" s="1">
        <f t="shared" si="5"/>
        <v>30</v>
      </c>
    </row>
    <row r="39" spans="1:21" ht="95" customHeight="1">
      <c r="A39" s="1">
        <v>37</v>
      </c>
      <c r="B39" s="1" t="s">
        <v>39</v>
      </c>
      <c r="C39" s="1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4">
        <f t="shared" si="0"/>
        <v>183.44090909090909</v>
      </c>
      <c r="P39" s="1">
        <f t="shared" si="1"/>
        <v>159.51383399209487</v>
      </c>
      <c r="Q39" s="1" t="str">
        <f t="shared" si="2"/>
        <v>film &amp; video</v>
      </c>
      <c r="R39" s="1" t="str">
        <f t="shared" si="6"/>
        <v>television</v>
      </c>
      <c r="S39" s="2">
        <f t="shared" si="3"/>
        <v>42032.693043981482</v>
      </c>
      <c r="T39" s="2">
        <f t="shared" si="4"/>
        <v>42062.693043981482</v>
      </c>
      <c r="U39" s="1">
        <f t="shared" si="5"/>
        <v>30</v>
      </c>
    </row>
    <row r="40" spans="1:21" ht="95" customHeight="1">
      <c r="A40" s="1">
        <v>38</v>
      </c>
      <c r="B40" s="1" t="s">
        <v>40</v>
      </c>
      <c r="C40" s="1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4">
        <f t="shared" si="0"/>
        <v>110.04</v>
      </c>
      <c r="P40" s="1">
        <f t="shared" si="1"/>
        <v>41.68181818181818</v>
      </c>
      <c r="Q40" s="1" t="str">
        <f t="shared" si="2"/>
        <v>film &amp; video</v>
      </c>
      <c r="R40" s="1" t="str">
        <f t="shared" si="6"/>
        <v>television</v>
      </c>
      <c r="S40" s="2">
        <f t="shared" si="3"/>
        <v>41375.057222222218</v>
      </c>
      <c r="T40" s="2">
        <f t="shared" si="4"/>
        <v>41405.057222222218</v>
      </c>
      <c r="U40" s="1">
        <f t="shared" si="5"/>
        <v>30</v>
      </c>
    </row>
    <row r="41" spans="1:21" ht="95" customHeight="1">
      <c r="A41" s="1">
        <v>39</v>
      </c>
      <c r="B41" s="1" t="s">
        <v>41</v>
      </c>
      <c r="C41" s="1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4">
        <f t="shared" si="0"/>
        <v>130.98000000000002</v>
      </c>
      <c r="P41" s="1">
        <f t="shared" si="1"/>
        <v>150.89861751152074</v>
      </c>
      <c r="Q41" s="1" t="str">
        <f t="shared" si="2"/>
        <v>film &amp; video</v>
      </c>
      <c r="R41" s="1" t="str">
        <f t="shared" si="6"/>
        <v>television</v>
      </c>
      <c r="S41" s="2">
        <f t="shared" si="3"/>
        <v>41754.047083333331</v>
      </c>
      <c r="T41" s="2">
        <f t="shared" si="4"/>
        <v>41784.957638888889</v>
      </c>
      <c r="U41" s="1">
        <f t="shared" si="5"/>
        <v>31</v>
      </c>
    </row>
    <row r="42" spans="1:21" ht="95" customHeight="1">
      <c r="A42" s="1">
        <v>40</v>
      </c>
      <c r="B42" s="1" t="s">
        <v>42</v>
      </c>
      <c r="C42" s="1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4">
        <f t="shared" si="0"/>
        <v>101.35000000000001</v>
      </c>
      <c r="P42" s="1">
        <f t="shared" si="1"/>
        <v>126.6875</v>
      </c>
      <c r="Q42" s="1" t="str">
        <f t="shared" si="2"/>
        <v>film &amp; video</v>
      </c>
      <c r="R42" s="1" t="str">
        <f t="shared" si="6"/>
        <v>television</v>
      </c>
      <c r="S42" s="2">
        <f t="shared" si="3"/>
        <v>41789.21398148148</v>
      </c>
      <c r="T42" s="2">
        <f t="shared" si="4"/>
        <v>41809.166666666664</v>
      </c>
      <c r="U42" s="1">
        <f t="shared" si="5"/>
        <v>20</v>
      </c>
    </row>
    <row r="43" spans="1:21" ht="95" customHeight="1">
      <c r="A43" s="1">
        <v>41</v>
      </c>
      <c r="B43" s="1" t="s">
        <v>43</v>
      </c>
      <c r="C43" s="1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4">
        <f t="shared" si="0"/>
        <v>100</v>
      </c>
      <c r="P43" s="1">
        <f t="shared" si="1"/>
        <v>105.26315789473684</v>
      </c>
      <c r="Q43" s="1" t="str">
        <f t="shared" si="2"/>
        <v>film &amp; video</v>
      </c>
      <c r="R43" s="1" t="str">
        <f t="shared" si="6"/>
        <v>television</v>
      </c>
      <c r="S43" s="2">
        <f t="shared" si="3"/>
        <v>41887.568912037037</v>
      </c>
      <c r="T43" s="2">
        <f t="shared" si="4"/>
        <v>41917.568912037037</v>
      </c>
      <c r="U43" s="1">
        <f t="shared" si="5"/>
        <v>30</v>
      </c>
    </row>
    <row r="44" spans="1:21" ht="95" customHeight="1">
      <c r="A44" s="1">
        <v>42</v>
      </c>
      <c r="B44" s="1" t="s">
        <v>44</v>
      </c>
      <c r="C44" s="1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4">
        <f t="shared" si="0"/>
        <v>141.85714285714286</v>
      </c>
      <c r="P44" s="1">
        <f t="shared" si="1"/>
        <v>117.51479289940828</v>
      </c>
      <c r="Q44" s="1" t="str">
        <f t="shared" si="2"/>
        <v>film &amp; video</v>
      </c>
      <c r="R44" s="1" t="str">
        <f t="shared" si="6"/>
        <v>television</v>
      </c>
      <c r="S44" s="2">
        <f t="shared" si="3"/>
        <v>41971.639189814814</v>
      </c>
      <c r="T44" s="2">
        <f t="shared" si="4"/>
        <v>42001.639189814814</v>
      </c>
      <c r="U44" s="1">
        <f t="shared" si="5"/>
        <v>30</v>
      </c>
    </row>
    <row r="45" spans="1:21" ht="95" customHeight="1">
      <c r="A45" s="1">
        <v>43</v>
      </c>
      <c r="B45" s="1" t="s">
        <v>45</v>
      </c>
      <c r="C45" s="1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4">
        <f t="shared" si="0"/>
        <v>308.65999999999997</v>
      </c>
      <c r="P45" s="1">
        <f t="shared" si="1"/>
        <v>117.36121673003802</v>
      </c>
      <c r="Q45" s="1" t="str">
        <f t="shared" si="2"/>
        <v>film &amp; video</v>
      </c>
      <c r="R45" s="1" t="str">
        <f t="shared" si="6"/>
        <v>television</v>
      </c>
      <c r="S45" s="2">
        <f t="shared" si="3"/>
        <v>41802.790347222224</v>
      </c>
      <c r="T45" s="2">
        <f t="shared" si="4"/>
        <v>41833</v>
      </c>
      <c r="U45" s="1">
        <f t="shared" si="5"/>
        <v>31</v>
      </c>
    </row>
    <row r="46" spans="1:21" ht="95" customHeight="1">
      <c r="A46" s="1">
        <v>44</v>
      </c>
      <c r="B46" s="1" t="s">
        <v>46</v>
      </c>
      <c r="C46" s="1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4">
        <f t="shared" si="0"/>
        <v>100</v>
      </c>
      <c r="P46" s="1">
        <f t="shared" si="1"/>
        <v>133.33333333333334</v>
      </c>
      <c r="Q46" s="1" t="str">
        <f t="shared" si="2"/>
        <v>film &amp; video</v>
      </c>
      <c r="R46" s="1" t="str">
        <f t="shared" si="6"/>
        <v>television</v>
      </c>
      <c r="S46" s="2">
        <f t="shared" si="3"/>
        <v>41874.098807870374</v>
      </c>
      <c r="T46" s="2">
        <f t="shared" si="4"/>
        <v>41919.098807870374</v>
      </c>
      <c r="U46" s="1">
        <f t="shared" si="5"/>
        <v>45</v>
      </c>
    </row>
    <row r="47" spans="1:21" ht="95" customHeight="1">
      <c r="A47" s="1">
        <v>45</v>
      </c>
      <c r="B47" s="1" t="s">
        <v>47</v>
      </c>
      <c r="C47" s="1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4">
        <f t="shared" si="0"/>
        <v>120</v>
      </c>
      <c r="P47" s="1">
        <f t="shared" si="1"/>
        <v>98.360655737704917</v>
      </c>
      <c r="Q47" s="1" t="str">
        <f t="shared" si="2"/>
        <v>film &amp; video</v>
      </c>
      <c r="R47" s="1" t="str">
        <f t="shared" si="6"/>
        <v>television</v>
      </c>
      <c r="S47" s="2">
        <f t="shared" si="3"/>
        <v>42457.623923611114</v>
      </c>
      <c r="T47" s="2">
        <f t="shared" si="4"/>
        <v>42487.623923611114</v>
      </c>
      <c r="U47" s="1">
        <f t="shared" si="5"/>
        <v>30</v>
      </c>
    </row>
    <row r="48" spans="1:21" ht="95" customHeight="1">
      <c r="A48" s="1">
        <v>46</v>
      </c>
      <c r="B48" s="1" t="s">
        <v>48</v>
      </c>
      <c r="C48" s="1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4">
        <f t="shared" si="0"/>
        <v>104.16666666666667</v>
      </c>
      <c r="P48" s="1">
        <f t="shared" si="1"/>
        <v>194.44444444444446</v>
      </c>
      <c r="Q48" s="1" t="str">
        <f t="shared" si="2"/>
        <v>film &amp; video</v>
      </c>
      <c r="R48" s="1" t="str">
        <f t="shared" si="6"/>
        <v>television</v>
      </c>
      <c r="S48" s="2">
        <f t="shared" si="3"/>
        <v>42323.964976851858</v>
      </c>
      <c r="T48" s="2">
        <f t="shared" si="4"/>
        <v>42353.964976851858</v>
      </c>
      <c r="U48" s="1">
        <f t="shared" si="5"/>
        <v>30</v>
      </c>
    </row>
    <row r="49" spans="1:21" ht="95" customHeight="1">
      <c r="A49" s="1">
        <v>47</v>
      </c>
      <c r="B49" s="1" t="s">
        <v>49</v>
      </c>
      <c r="C49" s="1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4">
        <f t="shared" si="0"/>
        <v>107.61100000000002</v>
      </c>
      <c r="P49" s="1">
        <f t="shared" si="1"/>
        <v>76.865000000000009</v>
      </c>
      <c r="Q49" s="1" t="str">
        <f t="shared" si="2"/>
        <v>film &amp; video</v>
      </c>
      <c r="R49" s="1" t="str">
        <f t="shared" si="6"/>
        <v>television</v>
      </c>
      <c r="S49" s="2">
        <f t="shared" si="3"/>
        <v>41932.819525462961</v>
      </c>
      <c r="T49" s="2">
        <f t="shared" si="4"/>
        <v>41992.861192129625</v>
      </c>
      <c r="U49" s="1">
        <f t="shared" si="5"/>
        <v>61</v>
      </c>
    </row>
    <row r="50" spans="1:21" ht="95" customHeight="1">
      <c r="A50" s="1">
        <v>48</v>
      </c>
      <c r="B50" s="1" t="s">
        <v>50</v>
      </c>
      <c r="C50" s="1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4">
        <f t="shared" si="0"/>
        <v>107.94999999999999</v>
      </c>
      <c r="P50" s="1">
        <f t="shared" si="1"/>
        <v>56.815789473684212</v>
      </c>
      <c r="Q50" s="1" t="str">
        <f t="shared" si="2"/>
        <v>film &amp; video</v>
      </c>
      <c r="R50" s="1" t="str">
        <f t="shared" si="6"/>
        <v>television</v>
      </c>
      <c r="S50" s="2">
        <f t="shared" si="3"/>
        <v>42033.516898148147</v>
      </c>
      <c r="T50" s="2">
        <f t="shared" si="4"/>
        <v>42064.5</v>
      </c>
      <c r="U50" s="1">
        <f t="shared" si="5"/>
        <v>31</v>
      </c>
    </row>
    <row r="51" spans="1:21" ht="95" customHeight="1">
      <c r="A51" s="1">
        <v>49</v>
      </c>
      <c r="B51" s="1" t="s">
        <v>51</v>
      </c>
      <c r="C51" s="1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4">
        <f t="shared" si="0"/>
        <v>100</v>
      </c>
      <c r="P51" s="1">
        <f t="shared" si="1"/>
        <v>137.93103448275863</v>
      </c>
      <c r="Q51" s="1" t="str">
        <f t="shared" si="2"/>
        <v>film &amp; video</v>
      </c>
      <c r="R51" s="1" t="str">
        <f t="shared" si="6"/>
        <v>television</v>
      </c>
      <c r="S51" s="2">
        <f t="shared" si="3"/>
        <v>42271.176446759258</v>
      </c>
      <c r="T51" s="2">
        <f t="shared" si="4"/>
        <v>42301.176446759258</v>
      </c>
      <c r="U51" s="1">
        <f t="shared" si="5"/>
        <v>30</v>
      </c>
    </row>
    <row r="52" spans="1:21" ht="95" customHeight="1">
      <c r="A52" s="1">
        <v>50</v>
      </c>
      <c r="B52" s="1" t="s">
        <v>52</v>
      </c>
      <c r="C52" s="1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4">
        <f t="shared" si="0"/>
        <v>100</v>
      </c>
      <c r="P52" s="1">
        <f t="shared" si="1"/>
        <v>27.272727272727273</v>
      </c>
      <c r="Q52" s="1" t="str">
        <f t="shared" si="2"/>
        <v>film &amp; video</v>
      </c>
      <c r="R52" s="1" t="str">
        <f t="shared" si="6"/>
        <v>television</v>
      </c>
      <c r="S52" s="2">
        <f t="shared" si="3"/>
        <v>41995.752986111111</v>
      </c>
      <c r="T52" s="2">
        <f t="shared" si="4"/>
        <v>42034.708333333328</v>
      </c>
      <c r="U52" s="1">
        <f t="shared" si="5"/>
        <v>39</v>
      </c>
    </row>
    <row r="53" spans="1:21" ht="95" customHeight="1">
      <c r="A53" s="1">
        <v>51</v>
      </c>
      <c r="B53" s="1" t="s">
        <v>53</v>
      </c>
      <c r="C53" s="1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4">
        <f t="shared" si="0"/>
        <v>128.0181818181818</v>
      </c>
      <c r="P53" s="1">
        <f t="shared" si="1"/>
        <v>118.33613445378151</v>
      </c>
      <c r="Q53" s="1" t="str">
        <f t="shared" si="2"/>
        <v>film &amp; video</v>
      </c>
      <c r="R53" s="1" t="str">
        <f t="shared" si="6"/>
        <v>television</v>
      </c>
      <c r="S53" s="2">
        <f t="shared" si="3"/>
        <v>42196.928668981483</v>
      </c>
      <c r="T53" s="2">
        <f t="shared" si="4"/>
        <v>42226.928668981483</v>
      </c>
      <c r="U53" s="1">
        <f t="shared" si="5"/>
        <v>30</v>
      </c>
    </row>
    <row r="54" spans="1:21" ht="95" customHeight="1">
      <c r="A54" s="1">
        <v>52</v>
      </c>
      <c r="B54" s="1" t="s">
        <v>54</v>
      </c>
      <c r="C54" s="1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4">
        <f t="shared" si="0"/>
        <v>116.21</v>
      </c>
      <c r="P54" s="1">
        <f t="shared" si="1"/>
        <v>223.48076923076923</v>
      </c>
      <c r="Q54" s="1" t="str">
        <f t="shared" si="2"/>
        <v>film &amp; video</v>
      </c>
      <c r="R54" s="1" t="str">
        <f t="shared" si="6"/>
        <v>television</v>
      </c>
      <c r="S54" s="2">
        <f t="shared" si="3"/>
        <v>41807.701921296299</v>
      </c>
      <c r="T54" s="2">
        <f t="shared" si="4"/>
        <v>41837.701921296299</v>
      </c>
      <c r="U54" s="1">
        <f t="shared" si="5"/>
        <v>30</v>
      </c>
    </row>
    <row r="55" spans="1:21" ht="95" customHeight="1">
      <c r="A55" s="1">
        <v>53</v>
      </c>
      <c r="B55" s="1" t="s">
        <v>55</v>
      </c>
      <c r="C55" s="1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4">
        <f t="shared" si="0"/>
        <v>109.63333333333334</v>
      </c>
      <c r="P55" s="1">
        <f t="shared" si="1"/>
        <v>28.111111111111111</v>
      </c>
      <c r="Q55" s="1" t="str">
        <f t="shared" si="2"/>
        <v>film &amp; video</v>
      </c>
      <c r="R55" s="1" t="str">
        <f t="shared" si="6"/>
        <v>television</v>
      </c>
      <c r="S55" s="2">
        <f t="shared" si="3"/>
        <v>41719.549131944441</v>
      </c>
      <c r="T55" s="2">
        <f t="shared" si="4"/>
        <v>41733.916666666664</v>
      </c>
      <c r="U55" s="1">
        <f t="shared" si="5"/>
        <v>15</v>
      </c>
    </row>
    <row r="56" spans="1:21" ht="95" customHeight="1">
      <c r="A56" s="1">
        <v>54</v>
      </c>
      <c r="B56" s="1" t="s">
        <v>56</v>
      </c>
      <c r="C56" s="1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4">
        <f t="shared" si="0"/>
        <v>101</v>
      </c>
      <c r="P56" s="1">
        <f t="shared" si="1"/>
        <v>194.23076923076923</v>
      </c>
      <c r="Q56" s="1" t="str">
        <f t="shared" si="2"/>
        <v>film &amp; video</v>
      </c>
      <c r="R56" s="1" t="str">
        <f t="shared" si="6"/>
        <v>television</v>
      </c>
      <c r="S56" s="2">
        <f t="shared" si="3"/>
        <v>42333.713206018518</v>
      </c>
      <c r="T56" s="2">
        <f t="shared" si="4"/>
        <v>42363.713206018518</v>
      </c>
      <c r="U56" s="1">
        <f t="shared" si="5"/>
        <v>30</v>
      </c>
    </row>
    <row r="57" spans="1:21" ht="95" customHeight="1">
      <c r="A57" s="1">
        <v>55</v>
      </c>
      <c r="B57" s="1" t="s">
        <v>57</v>
      </c>
      <c r="C57" s="1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4">
        <f t="shared" si="0"/>
        <v>128.95348837209301</v>
      </c>
      <c r="P57" s="1">
        <f t="shared" si="1"/>
        <v>128.95348837209303</v>
      </c>
      <c r="Q57" s="1" t="str">
        <f t="shared" si="2"/>
        <v>film &amp; video</v>
      </c>
      <c r="R57" s="1" t="str">
        <f t="shared" si="6"/>
        <v>television</v>
      </c>
      <c r="S57" s="2">
        <f t="shared" si="3"/>
        <v>42496.968935185185</v>
      </c>
      <c r="T57" s="2">
        <f t="shared" si="4"/>
        <v>42517.968935185185</v>
      </c>
      <c r="U57" s="1">
        <f t="shared" si="5"/>
        <v>21</v>
      </c>
    </row>
    <row r="58" spans="1:21" ht="95" customHeight="1">
      <c r="A58" s="1">
        <v>56</v>
      </c>
      <c r="B58" s="1" t="s">
        <v>58</v>
      </c>
      <c r="C58" s="1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4">
        <f t="shared" si="0"/>
        <v>107.26249999999999</v>
      </c>
      <c r="P58" s="1">
        <f t="shared" si="1"/>
        <v>49.316091954022987</v>
      </c>
      <c r="Q58" s="1" t="str">
        <f t="shared" si="2"/>
        <v>film &amp; video</v>
      </c>
      <c r="R58" s="1" t="str">
        <f t="shared" si="6"/>
        <v>television</v>
      </c>
      <c r="S58" s="2">
        <f t="shared" si="3"/>
        <v>42149.548888888887</v>
      </c>
      <c r="T58" s="2">
        <f t="shared" si="4"/>
        <v>42163.666666666672</v>
      </c>
      <c r="U58" s="1">
        <f t="shared" si="5"/>
        <v>15</v>
      </c>
    </row>
    <row r="59" spans="1:21" ht="95" customHeight="1">
      <c r="A59" s="1">
        <v>57</v>
      </c>
      <c r="B59" s="1" t="s">
        <v>59</v>
      </c>
      <c r="C59" s="1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4">
        <f t="shared" si="0"/>
        <v>101.89999999999999</v>
      </c>
      <c r="P59" s="1">
        <f t="shared" si="1"/>
        <v>221.52173913043478</v>
      </c>
      <c r="Q59" s="1" t="str">
        <f t="shared" si="2"/>
        <v>film &amp; video</v>
      </c>
      <c r="R59" s="1" t="str">
        <f t="shared" si="6"/>
        <v>television</v>
      </c>
      <c r="S59" s="2">
        <f t="shared" si="3"/>
        <v>42089.83289351852</v>
      </c>
      <c r="T59" s="2">
        <f t="shared" si="4"/>
        <v>42119.83289351852</v>
      </c>
      <c r="U59" s="1">
        <f t="shared" si="5"/>
        <v>30</v>
      </c>
    </row>
    <row r="60" spans="1:21" ht="95" customHeight="1">
      <c r="A60" s="1">
        <v>58</v>
      </c>
      <c r="B60" s="1" t="s">
        <v>60</v>
      </c>
      <c r="C60" s="1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4">
        <f t="shared" si="0"/>
        <v>102.91</v>
      </c>
      <c r="P60" s="1">
        <f t="shared" si="1"/>
        <v>137.21333333333334</v>
      </c>
      <c r="Q60" s="1" t="str">
        <f t="shared" si="2"/>
        <v>film &amp; video</v>
      </c>
      <c r="R60" s="1" t="str">
        <f t="shared" si="6"/>
        <v>television</v>
      </c>
      <c r="S60" s="2">
        <f t="shared" si="3"/>
        <v>41932.745046296295</v>
      </c>
      <c r="T60" s="2">
        <f t="shared" si="4"/>
        <v>41962.786712962959</v>
      </c>
      <c r="U60" s="1">
        <f t="shared" si="5"/>
        <v>31</v>
      </c>
    </row>
    <row r="61" spans="1:21" ht="95" customHeight="1">
      <c r="A61" s="1">
        <v>59</v>
      </c>
      <c r="B61" s="1" t="s">
        <v>61</v>
      </c>
      <c r="C61" s="1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4">
        <f t="shared" si="0"/>
        <v>100.12570000000001</v>
      </c>
      <c r="P61" s="1">
        <f t="shared" si="1"/>
        <v>606.82242424242418</v>
      </c>
      <c r="Q61" s="1" t="str">
        <f t="shared" si="2"/>
        <v>film &amp; video</v>
      </c>
      <c r="R61" s="1" t="str">
        <f t="shared" si="6"/>
        <v>television</v>
      </c>
      <c r="S61" s="2">
        <f t="shared" si="3"/>
        <v>42230.23583333334</v>
      </c>
      <c r="T61" s="2">
        <f t="shared" si="4"/>
        <v>42261.875</v>
      </c>
      <c r="U61" s="1">
        <f t="shared" si="5"/>
        <v>32</v>
      </c>
    </row>
    <row r="62" spans="1:21" ht="95" customHeight="1">
      <c r="A62" s="1">
        <v>60</v>
      </c>
      <c r="B62" s="1" t="s">
        <v>62</v>
      </c>
      <c r="C62" s="1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4">
        <f t="shared" si="0"/>
        <v>103.29622222222221</v>
      </c>
      <c r="P62" s="1">
        <f t="shared" si="1"/>
        <v>43.040092592592593</v>
      </c>
      <c r="Q62" s="1" t="str">
        <f t="shared" si="2"/>
        <v>film &amp; video</v>
      </c>
      <c r="R62" s="1" t="str">
        <f t="shared" si="6"/>
        <v>shorts</v>
      </c>
      <c r="S62" s="2">
        <f t="shared" si="3"/>
        <v>41701.901817129627</v>
      </c>
      <c r="T62" s="2">
        <f t="shared" si="4"/>
        <v>41721</v>
      </c>
      <c r="U62" s="1">
        <f t="shared" si="5"/>
        <v>20</v>
      </c>
    </row>
    <row r="63" spans="1:21" ht="95" customHeight="1">
      <c r="A63" s="1">
        <v>61</v>
      </c>
      <c r="B63" s="1" t="s">
        <v>63</v>
      </c>
      <c r="C63" s="1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4">
        <f t="shared" si="0"/>
        <v>148.30000000000001</v>
      </c>
      <c r="P63" s="1">
        <f t="shared" si="1"/>
        <v>322.39130434782606</v>
      </c>
      <c r="Q63" s="1" t="str">
        <f t="shared" si="2"/>
        <v>film &amp; video</v>
      </c>
      <c r="R63" s="1" t="str">
        <f t="shared" si="6"/>
        <v>shorts</v>
      </c>
      <c r="S63" s="2">
        <f t="shared" si="3"/>
        <v>41409.814317129632</v>
      </c>
      <c r="T63" s="2">
        <f t="shared" si="4"/>
        <v>41431.814317129632</v>
      </c>
      <c r="U63" s="1">
        <f t="shared" si="5"/>
        <v>22</v>
      </c>
    </row>
    <row r="64" spans="1:21" ht="95" customHeight="1">
      <c r="A64" s="1">
        <v>62</v>
      </c>
      <c r="B64" s="1" t="s">
        <v>64</v>
      </c>
      <c r="C64" s="1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4">
        <f t="shared" si="0"/>
        <v>154.73333333333332</v>
      </c>
      <c r="P64" s="1">
        <f t="shared" si="1"/>
        <v>96.708333333333329</v>
      </c>
      <c r="Q64" s="1" t="str">
        <f t="shared" si="2"/>
        <v>film &amp; video</v>
      </c>
      <c r="R64" s="1" t="str">
        <f t="shared" si="6"/>
        <v>shorts</v>
      </c>
      <c r="S64" s="2">
        <f t="shared" si="3"/>
        <v>41311.799513888887</v>
      </c>
      <c r="T64" s="2">
        <f t="shared" si="4"/>
        <v>41336.799513888887</v>
      </c>
      <c r="U64" s="1">
        <f t="shared" si="5"/>
        <v>25</v>
      </c>
    </row>
    <row r="65" spans="1:21" ht="95" customHeight="1">
      <c r="A65" s="1">
        <v>63</v>
      </c>
      <c r="B65" s="1" t="s">
        <v>65</v>
      </c>
      <c r="C65" s="1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4">
        <f t="shared" si="0"/>
        <v>113.51849999999999</v>
      </c>
      <c r="P65" s="1">
        <f t="shared" si="1"/>
        <v>35.474531249999998</v>
      </c>
      <c r="Q65" s="1" t="str">
        <f t="shared" si="2"/>
        <v>film &amp; video</v>
      </c>
      <c r="R65" s="1" t="str">
        <f t="shared" si="6"/>
        <v>shorts</v>
      </c>
      <c r="S65" s="2">
        <f t="shared" si="3"/>
        <v>41612.912187499998</v>
      </c>
      <c r="T65" s="2">
        <f t="shared" si="4"/>
        <v>41636.207638888889</v>
      </c>
      <c r="U65" s="1">
        <f t="shared" si="5"/>
        <v>24</v>
      </c>
    </row>
    <row r="66" spans="1:21" ht="95" customHeight="1">
      <c r="A66" s="1">
        <v>64</v>
      </c>
      <c r="B66" s="1" t="s">
        <v>66</v>
      </c>
      <c r="C66" s="1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4">
        <f t="shared" si="0"/>
        <v>173.33333333333334</v>
      </c>
      <c r="P66" s="1">
        <f t="shared" si="1"/>
        <v>86.666666666666671</v>
      </c>
      <c r="Q66" s="1" t="str">
        <f t="shared" si="2"/>
        <v>film &amp; video</v>
      </c>
      <c r="R66" s="1" t="str">
        <f t="shared" si="6"/>
        <v>shorts</v>
      </c>
      <c r="S66" s="2">
        <f t="shared" si="3"/>
        <v>41433.01829861111</v>
      </c>
      <c r="T66" s="2">
        <f t="shared" si="4"/>
        <v>41463.01829861111</v>
      </c>
      <c r="U66" s="1">
        <f t="shared" si="5"/>
        <v>30</v>
      </c>
    </row>
    <row r="67" spans="1:21" ht="95" customHeight="1">
      <c r="A67" s="1">
        <v>65</v>
      </c>
      <c r="B67" s="1" t="s">
        <v>67</v>
      </c>
      <c r="C67" s="1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4">
        <f t="shared" ref="O67:O130" si="7">E67/D67*100</f>
        <v>107.52857142857141</v>
      </c>
      <c r="P67" s="1">
        <f t="shared" ref="P67:P130" si="8">E67/L67</f>
        <v>132.05263157894737</v>
      </c>
      <c r="Q67" s="1" t="str">
        <f t="shared" ref="Q67:Q130" si="9">LEFT(N67,FIND("/",N67)-1)</f>
        <v>film &amp; video</v>
      </c>
      <c r="R67" s="1" t="str">
        <f t="shared" si="6"/>
        <v>shorts</v>
      </c>
      <c r="S67" s="2">
        <f t="shared" ref="S67:S130" si="10">(((J67/60)/60)/24)+DATE(1970,1,1)</f>
        <v>41835.821226851855</v>
      </c>
      <c r="T67" s="2">
        <f t="shared" ref="T67:T130" si="11">(((I67/60)/60)/24)+DATE(1970,1,1)</f>
        <v>41862.249305555553</v>
      </c>
      <c r="U67" s="1">
        <f t="shared" ref="U67:U130" si="12">ROUNDUP(T67-S67,0)</f>
        <v>27</v>
      </c>
    </row>
    <row r="68" spans="1:21" ht="95" customHeight="1">
      <c r="A68" s="1">
        <v>66</v>
      </c>
      <c r="B68" s="1" t="s">
        <v>68</v>
      </c>
      <c r="C68" s="1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4">
        <f t="shared" si="7"/>
        <v>118.6</v>
      </c>
      <c r="P68" s="1">
        <f t="shared" si="8"/>
        <v>91.230769230769226</v>
      </c>
      <c r="Q68" s="1" t="str">
        <f t="shared" si="9"/>
        <v>film &amp; video</v>
      </c>
      <c r="R68" s="1" t="str">
        <f t="shared" ref="R68:R131" si="13">RIGHT(N68,LEN(N68)-FIND("/",N68))</f>
        <v>shorts</v>
      </c>
      <c r="S68" s="2">
        <f t="shared" si="10"/>
        <v>42539.849768518514</v>
      </c>
      <c r="T68" s="2">
        <f t="shared" si="11"/>
        <v>42569.849768518514</v>
      </c>
      <c r="U68" s="1">
        <f t="shared" si="12"/>
        <v>30</v>
      </c>
    </row>
    <row r="69" spans="1:21" ht="95" customHeight="1">
      <c r="A69" s="1">
        <v>67</v>
      </c>
      <c r="B69" s="1" t="s">
        <v>69</v>
      </c>
      <c r="C69" s="1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4">
        <f t="shared" si="7"/>
        <v>116.25000000000001</v>
      </c>
      <c r="P69" s="1">
        <f t="shared" si="8"/>
        <v>116.25</v>
      </c>
      <c r="Q69" s="1" t="str">
        <f t="shared" si="9"/>
        <v>film &amp; video</v>
      </c>
      <c r="R69" s="1" t="str">
        <f t="shared" si="13"/>
        <v>shorts</v>
      </c>
      <c r="S69" s="2">
        <f t="shared" si="10"/>
        <v>41075.583379629628</v>
      </c>
      <c r="T69" s="2">
        <f t="shared" si="11"/>
        <v>41105.583379629628</v>
      </c>
      <c r="U69" s="1">
        <f t="shared" si="12"/>
        <v>30</v>
      </c>
    </row>
    <row r="70" spans="1:21" ht="95" customHeight="1">
      <c r="A70" s="1">
        <v>68</v>
      </c>
      <c r="B70" s="1" t="s">
        <v>70</v>
      </c>
      <c r="C70" s="1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4">
        <f t="shared" si="7"/>
        <v>127.16666666666667</v>
      </c>
      <c r="P70" s="1">
        <f t="shared" si="8"/>
        <v>21.194444444444443</v>
      </c>
      <c r="Q70" s="1" t="str">
        <f t="shared" si="9"/>
        <v>film &amp; video</v>
      </c>
      <c r="R70" s="1" t="str">
        <f t="shared" si="13"/>
        <v>shorts</v>
      </c>
      <c r="S70" s="2">
        <f t="shared" si="10"/>
        <v>41663.569340277776</v>
      </c>
      <c r="T70" s="2">
        <f t="shared" si="11"/>
        <v>41693.569340277776</v>
      </c>
      <c r="U70" s="1">
        <f t="shared" si="12"/>
        <v>30</v>
      </c>
    </row>
    <row r="71" spans="1:21" ht="95" customHeight="1">
      <c r="A71" s="1">
        <v>69</v>
      </c>
      <c r="B71" s="1" t="s">
        <v>71</v>
      </c>
      <c r="C71" s="1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4">
        <f t="shared" si="7"/>
        <v>110.9423</v>
      </c>
      <c r="P71" s="1">
        <f t="shared" si="8"/>
        <v>62.327134831460668</v>
      </c>
      <c r="Q71" s="1" t="str">
        <f t="shared" si="9"/>
        <v>film &amp; video</v>
      </c>
      <c r="R71" s="1" t="str">
        <f t="shared" si="13"/>
        <v>shorts</v>
      </c>
      <c r="S71" s="2">
        <f t="shared" si="10"/>
        <v>40786.187789351854</v>
      </c>
      <c r="T71" s="2">
        <f t="shared" si="11"/>
        <v>40818.290972222225</v>
      </c>
      <c r="U71" s="1">
        <f t="shared" si="12"/>
        <v>33</v>
      </c>
    </row>
    <row r="72" spans="1:21" ht="95" customHeight="1">
      <c r="A72" s="1">
        <v>70</v>
      </c>
      <c r="B72" s="1" t="s">
        <v>72</v>
      </c>
      <c r="C72" s="1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4">
        <f t="shared" si="7"/>
        <v>127.2</v>
      </c>
      <c r="P72" s="1">
        <f t="shared" si="8"/>
        <v>37.411764705882355</v>
      </c>
      <c r="Q72" s="1" t="str">
        <f t="shared" si="9"/>
        <v>film &amp; video</v>
      </c>
      <c r="R72" s="1" t="str">
        <f t="shared" si="13"/>
        <v>shorts</v>
      </c>
      <c r="S72" s="2">
        <f t="shared" si="10"/>
        <v>40730.896354166667</v>
      </c>
      <c r="T72" s="2">
        <f t="shared" si="11"/>
        <v>40790.896354166667</v>
      </c>
      <c r="U72" s="1">
        <f t="shared" si="12"/>
        <v>60</v>
      </c>
    </row>
    <row r="73" spans="1:21" ht="95" customHeight="1">
      <c r="A73" s="1">
        <v>71</v>
      </c>
      <c r="B73" s="1" t="s">
        <v>73</v>
      </c>
      <c r="C73" s="1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4">
        <f t="shared" si="7"/>
        <v>123.94444444444443</v>
      </c>
      <c r="P73" s="1">
        <f t="shared" si="8"/>
        <v>69.71875</v>
      </c>
      <c r="Q73" s="1" t="str">
        <f t="shared" si="9"/>
        <v>film &amp; video</v>
      </c>
      <c r="R73" s="1" t="str">
        <f t="shared" si="13"/>
        <v>shorts</v>
      </c>
      <c r="S73" s="2">
        <f t="shared" si="10"/>
        <v>40997.271493055552</v>
      </c>
      <c r="T73" s="2">
        <f t="shared" si="11"/>
        <v>41057.271493055552</v>
      </c>
      <c r="U73" s="1">
        <f t="shared" si="12"/>
        <v>60</v>
      </c>
    </row>
    <row r="74" spans="1:21" ht="95" customHeight="1">
      <c r="A74" s="1">
        <v>72</v>
      </c>
      <c r="B74" s="1" t="s">
        <v>74</v>
      </c>
      <c r="C74" s="1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4">
        <f t="shared" si="7"/>
        <v>108.40909090909091</v>
      </c>
      <c r="P74" s="1">
        <f t="shared" si="8"/>
        <v>58.170731707317074</v>
      </c>
      <c r="Q74" s="1" t="str">
        <f t="shared" si="9"/>
        <v>film &amp; video</v>
      </c>
      <c r="R74" s="1" t="str">
        <f t="shared" si="13"/>
        <v>shorts</v>
      </c>
      <c r="S74" s="2">
        <f t="shared" si="10"/>
        <v>41208.010196759256</v>
      </c>
      <c r="T74" s="2">
        <f t="shared" si="11"/>
        <v>41228</v>
      </c>
      <c r="U74" s="1">
        <f t="shared" si="12"/>
        <v>20</v>
      </c>
    </row>
    <row r="75" spans="1:21" ht="95" customHeight="1">
      <c r="A75" s="1">
        <v>73</v>
      </c>
      <c r="B75" s="1" t="s">
        <v>75</v>
      </c>
      <c r="C75" s="1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4">
        <f t="shared" si="7"/>
        <v>100</v>
      </c>
      <c r="P75" s="1">
        <f t="shared" si="8"/>
        <v>50</v>
      </c>
      <c r="Q75" s="1" t="str">
        <f t="shared" si="9"/>
        <v>film &amp; video</v>
      </c>
      <c r="R75" s="1" t="str">
        <f t="shared" si="13"/>
        <v>shorts</v>
      </c>
      <c r="S75" s="2">
        <f t="shared" si="10"/>
        <v>40587.75675925926</v>
      </c>
      <c r="T75" s="2">
        <f t="shared" si="11"/>
        <v>40666.165972222225</v>
      </c>
      <c r="U75" s="1">
        <f t="shared" si="12"/>
        <v>79</v>
      </c>
    </row>
    <row r="76" spans="1:21" ht="95" customHeight="1">
      <c r="A76" s="1">
        <v>74</v>
      </c>
      <c r="B76" s="1" t="s">
        <v>76</v>
      </c>
      <c r="C76" s="1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4">
        <f t="shared" si="7"/>
        <v>112.93199999999999</v>
      </c>
      <c r="P76" s="1">
        <f t="shared" si="8"/>
        <v>19.471034482758618</v>
      </c>
      <c r="Q76" s="1" t="str">
        <f t="shared" si="9"/>
        <v>film &amp; video</v>
      </c>
      <c r="R76" s="1" t="str">
        <f t="shared" si="13"/>
        <v>shorts</v>
      </c>
      <c r="S76" s="2">
        <f t="shared" si="10"/>
        <v>42360.487210648149</v>
      </c>
      <c r="T76" s="2">
        <f t="shared" si="11"/>
        <v>42390.487210648149</v>
      </c>
      <c r="U76" s="1">
        <f t="shared" si="12"/>
        <v>30</v>
      </c>
    </row>
    <row r="77" spans="1:21" ht="95" customHeight="1">
      <c r="A77" s="1">
        <v>75</v>
      </c>
      <c r="B77" s="1" t="s">
        <v>77</v>
      </c>
      <c r="C77" s="1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4">
        <f t="shared" si="7"/>
        <v>115.42857142857143</v>
      </c>
      <c r="P77" s="1">
        <f t="shared" si="8"/>
        <v>85.957446808510639</v>
      </c>
      <c r="Q77" s="1" t="str">
        <f t="shared" si="9"/>
        <v>film &amp; video</v>
      </c>
      <c r="R77" s="1" t="str">
        <f t="shared" si="13"/>
        <v>shorts</v>
      </c>
      <c r="S77" s="2">
        <f t="shared" si="10"/>
        <v>41357.209166666667</v>
      </c>
      <c r="T77" s="2">
        <f t="shared" si="11"/>
        <v>41387.209166666667</v>
      </c>
      <c r="U77" s="1">
        <f t="shared" si="12"/>
        <v>30</v>
      </c>
    </row>
    <row r="78" spans="1:21" ht="95" customHeight="1">
      <c r="A78" s="1">
        <v>76</v>
      </c>
      <c r="B78" s="1" t="s">
        <v>78</v>
      </c>
      <c r="C78" s="1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4">
        <f t="shared" si="7"/>
        <v>153.33333333333334</v>
      </c>
      <c r="P78" s="1">
        <f t="shared" si="8"/>
        <v>30.666666666666668</v>
      </c>
      <c r="Q78" s="1" t="str">
        <f t="shared" si="9"/>
        <v>film &amp; video</v>
      </c>
      <c r="R78" s="1" t="str">
        <f t="shared" si="13"/>
        <v>shorts</v>
      </c>
      <c r="S78" s="2">
        <f t="shared" si="10"/>
        <v>40844.691643518519</v>
      </c>
      <c r="T78" s="2">
        <f t="shared" si="11"/>
        <v>40904.733310185184</v>
      </c>
      <c r="U78" s="1">
        <f t="shared" si="12"/>
        <v>61</v>
      </c>
    </row>
    <row r="79" spans="1:21" ht="95" customHeight="1">
      <c r="A79" s="1">
        <v>77</v>
      </c>
      <c r="B79" s="1" t="s">
        <v>79</v>
      </c>
      <c r="C79" s="1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4">
        <f t="shared" si="7"/>
        <v>392.5</v>
      </c>
      <c r="P79" s="1">
        <f t="shared" si="8"/>
        <v>60.384615384615387</v>
      </c>
      <c r="Q79" s="1" t="str">
        <f t="shared" si="9"/>
        <v>film &amp; video</v>
      </c>
      <c r="R79" s="1" t="str">
        <f t="shared" si="13"/>
        <v>shorts</v>
      </c>
      <c r="S79" s="2">
        <f t="shared" si="10"/>
        <v>40997.144872685189</v>
      </c>
      <c r="T79" s="2">
        <f t="shared" si="11"/>
        <v>41050.124305555553</v>
      </c>
      <c r="U79" s="1">
        <f t="shared" si="12"/>
        <v>53</v>
      </c>
    </row>
    <row r="80" spans="1:21" ht="95" customHeight="1">
      <c r="A80" s="1">
        <v>78</v>
      </c>
      <c r="B80" s="1" t="s">
        <v>80</v>
      </c>
      <c r="C80" s="1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4">
        <f t="shared" si="7"/>
        <v>2702</v>
      </c>
      <c r="P80" s="1">
        <f t="shared" si="8"/>
        <v>38.6</v>
      </c>
      <c r="Q80" s="1" t="str">
        <f t="shared" si="9"/>
        <v>film &amp; video</v>
      </c>
      <c r="R80" s="1" t="str">
        <f t="shared" si="13"/>
        <v>shorts</v>
      </c>
      <c r="S80" s="2">
        <f t="shared" si="10"/>
        <v>42604.730567129634</v>
      </c>
      <c r="T80" s="2">
        <f t="shared" si="11"/>
        <v>42614.730567129634</v>
      </c>
      <c r="U80" s="1">
        <f t="shared" si="12"/>
        <v>10</v>
      </c>
    </row>
    <row r="81" spans="1:21" ht="95" customHeight="1">
      <c r="A81" s="1">
        <v>79</v>
      </c>
      <c r="B81" s="1" t="s">
        <v>81</v>
      </c>
      <c r="C81" s="1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4">
        <f t="shared" si="7"/>
        <v>127</v>
      </c>
      <c r="P81" s="1">
        <f t="shared" si="8"/>
        <v>40.268292682926827</v>
      </c>
      <c r="Q81" s="1" t="str">
        <f t="shared" si="9"/>
        <v>film &amp; video</v>
      </c>
      <c r="R81" s="1" t="str">
        <f t="shared" si="13"/>
        <v>shorts</v>
      </c>
      <c r="S81" s="2">
        <f t="shared" si="10"/>
        <v>41724.776539351849</v>
      </c>
      <c r="T81" s="2">
        <f t="shared" si="11"/>
        <v>41754.776539351849</v>
      </c>
      <c r="U81" s="1">
        <f t="shared" si="12"/>
        <v>30</v>
      </c>
    </row>
    <row r="82" spans="1:21" ht="95" customHeight="1">
      <c r="A82" s="1">
        <v>80</v>
      </c>
      <c r="B82" s="1" t="s">
        <v>82</v>
      </c>
      <c r="C82" s="1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4">
        <f t="shared" si="7"/>
        <v>107.25</v>
      </c>
      <c r="P82" s="1">
        <f t="shared" si="8"/>
        <v>273.82978723404256</v>
      </c>
      <c r="Q82" s="1" t="str">
        <f t="shared" si="9"/>
        <v>film &amp; video</v>
      </c>
      <c r="R82" s="1" t="str">
        <f t="shared" si="13"/>
        <v>shorts</v>
      </c>
      <c r="S82" s="2">
        <f t="shared" si="10"/>
        <v>41583.083981481483</v>
      </c>
      <c r="T82" s="2">
        <f t="shared" si="11"/>
        <v>41618.083981481483</v>
      </c>
      <c r="U82" s="1">
        <f t="shared" si="12"/>
        <v>35</v>
      </c>
    </row>
    <row r="83" spans="1:21" ht="95" customHeight="1">
      <c r="A83" s="1">
        <v>81</v>
      </c>
      <c r="B83" s="1" t="s">
        <v>83</v>
      </c>
      <c r="C83" s="1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4">
        <f t="shared" si="7"/>
        <v>198</v>
      </c>
      <c r="P83" s="1">
        <f t="shared" si="8"/>
        <v>53.035714285714285</v>
      </c>
      <c r="Q83" s="1" t="str">
        <f t="shared" si="9"/>
        <v>film &amp; video</v>
      </c>
      <c r="R83" s="1" t="str">
        <f t="shared" si="13"/>
        <v>shorts</v>
      </c>
      <c r="S83" s="2">
        <f t="shared" si="10"/>
        <v>41100.158877314818</v>
      </c>
      <c r="T83" s="2">
        <f t="shared" si="11"/>
        <v>41104.126388888886</v>
      </c>
      <c r="U83" s="1">
        <f t="shared" si="12"/>
        <v>4</v>
      </c>
    </row>
    <row r="84" spans="1:21" ht="95" customHeight="1">
      <c r="A84" s="1">
        <v>82</v>
      </c>
      <c r="B84" s="1" t="s">
        <v>84</v>
      </c>
      <c r="C84" s="1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4">
        <f t="shared" si="7"/>
        <v>100.01249999999999</v>
      </c>
      <c r="P84" s="1">
        <f t="shared" si="8"/>
        <v>40.005000000000003</v>
      </c>
      <c r="Q84" s="1" t="str">
        <f t="shared" si="9"/>
        <v>film &amp; video</v>
      </c>
      <c r="R84" s="1" t="str">
        <f t="shared" si="13"/>
        <v>shorts</v>
      </c>
      <c r="S84" s="2">
        <f t="shared" si="10"/>
        <v>40795.820150462961</v>
      </c>
      <c r="T84" s="2">
        <f t="shared" si="11"/>
        <v>40825.820150462961</v>
      </c>
      <c r="U84" s="1">
        <f t="shared" si="12"/>
        <v>30</v>
      </c>
    </row>
    <row r="85" spans="1:21" ht="95" customHeight="1">
      <c r="A85" s="1">
        <v>83</v>
      </c>
      <c r="B85" s="1" t="s">
        <v>85</v>
      </c>
      <c r="C85" s="1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4">
        <f t="shared" si="7"/>
        <v>102.49999999999999</v>
      </c>
      <c r="P85" s="1">
        <f t="shared" si="8"/>
        <v>15.76923076923077</v>
      </c>
      <c r="Q85" s="1" t="str">
        <f t="shared" si="9"/>
        <v>film &amp; video</v>
      </c>
      <c r="R85" s="1" t="str">
        <f t="shared" si="13"/>
        <v>shorts</v>
      </c>
      <c r="S85" s="2">
        <f t="shared" si="10"/>
        <v>42042.615613425922</v>
      </c>
      <c r="T85" s="2">
        <f t="shared" si="11"/>
        <v>42057.479166666672</v>
      </c>
      <c r="U85" s="1">
        <f t="shared" si="12"/>
        <v>15</v>
      </c>
    </row>
    <row r="86" spans="1:21" ht="95" customHeight="1">
      <c r="A86" s="1">
        <v>84</v>
      </c>
      <c r="B86" s="1" t="s">
        <v>86</v>
      </c>
      <c r="C86" s="1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4">
        <f t="shared" si="7"/>
        <v>100</v>
      </c>
      <c r="P86" s="1">
        <f t="shared" si="8"/>
        <v>71.428571428571431</v>
      </c>
      <c r="Q86" s="1" t="str">
        <f t="shared" si="9"/>
        <v>film &amp; video</v>
      </c>
      <c r="R86" s="1" t="str">
        <f t="shared" si="13"/>
        <v>shorts</v>
      </c>
      <c r="S86" s="2">
        <f t="shared" si="10"/>
        <v>40648.757939814815</v>
      </c>
      <c r="T86" s="2">
        <f t="shared" si="11"/>
        <v>40678.757939814815</v>
      </c>
      <c r="U86" s="1">
        <f t="shared" si="12"/>
        <v>30</v>
      </c>
    </row>
    <row r="87" spans="1:21" ht="95" customHeight="1">
      <c r="A87" s="1">
        <v>85</v>
      </c>
      <c r="B87" s="1" t="s">
        <v>87</v>
      </c>
      <c r="C87" s="1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4">
        <f t="shared" si="7"/>
        <v>125.49999999999999</v>
      </c>
      <c r="P87" s="1">
        <f t="shared" si="8"/>
        <v>71.714285714285708</v>
      </c>
      <c r="Q87" s="1" t="str">
        <f t="shared" si="9"/>
        <v>film &amp; video</v>
      </c>
      <c r="R87" s="1" t="str">
        <f t="shared" si="13"/>
        <v>shorts</v>
      </c>
      <c r="S87" s="2">
        <f t="shared" si="10"/>
        <v>40779.125428240739</v>
      </c>
      <c r="T87" s="2">
        <f t="shared" si="11"/>
        <v>40809.125428240739</v>
      </c>
      <c r="U87" s="1">
        <f t="shared" si="12"/>
        <v>30</v>
      </c>
    </row>
    <row r="88" spans="1:21" ht="95" customHeight="1">
      <c r="A88" s="1">
        <v>86</v>
      </c>
      <c r="B88" s="1" t="s">
        <v>88</v>
      </c>
      <c r="C88" s="1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4">
        <f t="shared" si="7"/>
        <v>106.46666666666667</v>
      </c>
      <c r="P88" s="1">
        <f t="shared" si="8"/>
        <v>375.76470588235293</v>
      </c>
      <c r="Q88" s="1" t="str">
        <f t="shared" si="9"/>
        <v>film &amp; video</v>
      </c>
      <c r="R88" s="1" t="str">
        <f t="shared" si="13"/>
        <v>shorts</v>
      </c>
      <c r="S88" s="2">
        <f t="shared" si="10"/>
        <v>42291.556076388893</v>
      </c>
      <c r="T88" s="2">
        <f t="shared" si="11"/>
        <v>42365.59774305555</v>
      </c>
      <c r="U88" s="1">
        <f t="shared" si="12"/>
        <v>75</v>
      </c>
    </row>
    <row r="89" spans="1:21" ht="95" customHeight="1">
      <c r="A89" s="1">
        <v>87</v>
      </c>
      <c r="B89" s="1" t="s">
        <v>89</v>
      </c>
      <c r="C89" s="1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4">
        <f t="shared" si="7"/>
        <v>104.60000000000001</v>
      </c>
      <c r="P89" s="1">
        <f t="shared" si="8"/>
        <v>104.6</v>
      </c>
      <c r="Q89" s="1" t="str">
        <f t="shared" si="9"/>
        <v>film &amp; video</v>
      </c>
      <c r="R89" s="1" t="str">
        <f t="shared" si="13"/>
        <v>shorts</v>
      </c>
      <c r="S89" s="2">
        <f t="shared" si="10"/>
        <v>40322.53938657407</v>
      </c>
      <c r="T89" s="2">
        <f t="shared" si="11"/>
        <v>40332.070138888892</v>
      </c>
      <c r="U89" s="1">
        <f t="shared" si="12"/>
        <v>10</v>
      </c>
    </row>
    <row r="90" spans="1:21" ht="95" customHeight="1">
      <c r="A90" s="1">
        <v>88</v>
      </c>
      <c r="B90" s="1" t="s">
        <v>90</v>
      </c>
      <c r="C90" s="1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4">
        <f t="shared" si="7"/>
        <v>102.85714285714285</v>
      </c>
      <c r="P90" s="1">
        <f t="shared" si="8"/>
        <v>60</v>
      </c>
      <c r="Q90" s="1" t="str">
        <f t="shared" si="9"/>
        <v>film &amp; video</v>
      </c>
      <c r="R90" s="1" t="str">
        <f t="shared" si="13"/>
        <v>shorts</v>
      </c>
      <c r="S90" s="2">
        <f t="shared" si="10"/>
        <v>41786.65892361111</v>
      </c>
      <c r="T90" s="2">
        <f t="shared" si="11"/>
        <v>41812.65892361111</v>
      </c>
      <c r="U90" s="1">
        <f t="shared" si="12"/>
        <v>26</v>
      </c>
    </row>
    <row r="91" spans="1:21" ht="95" customHeight="1">
      <c r="A91" s="1">
        <v>89</v>
      </c>
      <c r="B91" s="1" t="s">
        <v>91</v>
      </c>
      <c r="C91" s="1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4">
        <f t="shared" si="7"/>
        <v>115.06666666666668</v>
      </c>
      <c r="P91" s="1">
        <f t="shared" si="8"/>
        <v>123.28571428571429</v>
      </c>
      <c r="Q91" s="1" t="str">
        <f t="shared" si="9"/>
        <v>film &amp; video</v>
      </c>
      <c r="R91" s="1" t="str">
        <f t="shared" si="13"/>
        <v>shorts</v>
      </c>
      <c r="S91" s="2">
        <f t="shared" si="10"/>
        <v>41402.752222222225</v>
      </c>
      <c r="T91" s="2">
        <f t="shared" si="11"/>
        <v>41427.752222222225</v>
      </c>
      <c r="U91" s="1">
        <f t="shared" si="12"/>
        <v>25</v>
      </c>
    </row>
    <row r="92" spans="1:21" ht="95" customHeight="1">
      <c r="A92" s="1">
        <v>90</v>
      </c>
      <c r="B92" s="1" t="s">
        <v>92</v>
      </c>
      <c r="C92" s="1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4">
        <f t="shared" si="7"/>
        <v>100.4</v>
      </c>
      <c r="P92" s="1">
        <f t="shared" si="8"/>
        <v>31.375</v>
      </c>
      <c r="Q92" s="1" t="str">
        <f t="shared" si="9"/>
        <v>film &amp; video</v>
      </c>
      <c r="R92" s="1" t="str">
        <f t="shared" si="13"/>
        <v>shorts</v>
      </c>
      <c r="S92" s="2">
        <f t="shared" si="10"/>
        <v>40706.297442129631</v>
      </c>
      <c r="T92" s="2">
        <f t="shared" si="11"/>
        <v>40736.297442129631</v>
      </c>
      <c r="U92" s="1">
        <f t="shared" si="12"/>
        <v>30</v>
      </c>
    </row>
    <row r="93" spans="1:21" ht="95" customHeight="1">
      <c r="A93" s="1">
        <v>91</v>
      </c>
      <c r="B93" s="1" t="s">
        <v>93</v>
      </c>
      <c r="C93" s="1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4">
        <f t="shared" si="7"/>
        <v>120</v>
      </c>
      <c r="P93" s="1">
        <f t="shared" si="8"/>
        <v>78.260869565217391</v>
      </c>
      <c r="Q93" s="1" t="str">
        <f t="shared" si="9"/>
        <v>film &amp; video</v>
      </c>
      <c r="R93" s="1" t="str">
        <f t="shared" si="13"/>
        <v>shorts</v>
      </c>
      <c r="S93" s="2">
        <f t="shared" si="10"/>
        <v>40619.402361111112</v>
      </c>
      <c r="T93" s="2">
        <f t="shared" si="11"/>
        <v>40680.402361111112</v>
      </c>
      <c r="U93" s="1">
        <f t="shared" si="12"/>
        <v>61</v>
      </c>
    </row>
    <row r="94" spans="1:21" ht="95" customHeight="1">
      <c r="A94" s="1">
        <v>92</v>
      </c>
      <c r="B94" s="1" t="s">
        <v>94</v>
      </c>
      <c r="C94" s="1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4">
        <f t="shared" si="7"/>
        <v>105.2</v>
      </c>
      <c r="P94" s="1">
        <f t="shared" si="8"/>
        <v>122.32558139534883</v>
      </c>
      <c r="Q94" s="1" t="str">
        <f t="shared" si="9"/>
        <v>film &amp; video</v>
      </c>
      <c r="R94" s="1" t="str">
        <f t="shared" si="13"/>
        <v>shorts</v>
      </c>
      <c r="S94" s="2">
        <f t="shared" si="10"/>
        <v>42721.198877314819</v>
      </c>
      <c r="T94" s="2">
        <f t="shared" si="11"/>
        <v>42767.333333333328</v>
      </c>
      <c r="U94" s="1">
        <f t="shared" si="12"/>
        <v>47</v>
      </c>
    </row>
    <row r="95" spans="1:21" ht="95" customHeight="1">
      <c r="A95" s="1">
        <v>93</v>
      </c>
      <c r="B95" s="1" t="s">
        <v>95</v>
      </c>
      <c r="C95" s="1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4">
        <f t="shared" si="7"/>
        <v>110.60000000000001</v>
      </c>
      <c r="P95" s="1">
        <f t="shared" si="8"/>
        <v>73.733333333333334</v>
      </c>
      <c r="Q95" s="1" t="str">
        <f t="shared" si="9"/>
        <v>film &amp; video</v>
      </c>
      <c r="R95" s="1" t="str">
        <f t="shared" si="13"/>
        <v>shorts</v>
      </c>
      <c r="S95" s="2">
        <f t="shared" si="10"/>
        <v>41065.858067129629</v>
      </c>
      <c r="T95" s="2">
        <f t="shared" si="11"/>
        <v>41093.875</v>
      </c>
      <c r="U95" s="1">
        <f t="shared" si="12"/>
        <v>29</v>
      </c>
    </row>
    <row r="96" spans="1:21" ht="95" customHeight="1">
      <c r="A96" s="1">
        <v>94</v>
      </c>
      <c r="B96" s="1" t="s">
        <v>96</v>
      </c>
      <c r="C96" s="1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4">
        <f t="shared" si="7"/>
        <v>104</v>
      </c>
      <c r="P96" s="1">
        <f t="shared" si="8"/>
        <v>21.666666666666668</v>
      </c>
      <c r="Q96" s="1" t="str">
        <f t="shared" si="9"/>
        <v>film &amp; video</v>
      </c>
      <c r="R96" s="1" t="str">
        <f t="shared" si="13"/>
        <v>shorts</v>
      </c>
      <c r="S96" s="2">
        <f t="shared" si="10"/>
        <v>41716.717847222222</v>
      </c>
      <c r="T96" s="2">
        <f t="shared" si="11"/>
        <v>41736.717847222222</v>
      </c>
      <c r="U96" s="1">
        <f t="shared" si="12"/>
        <v>20</v>
      </c>
    </row>
    <row r="97" spans="1:21" ht="95" customHeight="1">
      <c r="A97" s="1">
        <v>95</v>
      </c>
      <c r="B97" s="1" t="s">
        <v>97</v>
      </c>
      <c r="C97" s="1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4">
        <f t="shared" si="7"/>
        <v>131.42857142857142</v>
      </c>
      <c r="P97" s="1">
        <f t="shared" si="8"/>
        <v>21.904761904761905</v>
      </c>
      <c r="Q97" s="1" t="str">
        <f t="shared" si="9"/>
        <v>film &amp; video</v>
      </c>
      <c r="R97" s="1" t="str">
        <f t="shared" si="13"/>
        <v>shorts</v>
      </c>
      <c r="S97" s="2">
        <f t="shared" si="10"/>
        <v>40935.005104166667</v>
      </c>
      <c r="T97" s="2">
        <f t="shared" si="11"/>
        <v>40965.005104166667</v>
      </c>
      <c r="U97" s="1">
        <f t="shared" si="12"/>
        <v>30</v>
      </c>
    </row>
    <row r="98" spans="1:21" ht="95" customHeight="1">
      <c r="A98" s="1">
        <v>96</v>
      </c>
      <c r="B98" s="1" t="s">
        <v>98</v>
      </c>
      <c r="C98" s="1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4">
        <f t="shared" si="7"/>
        <v>114.66666666666667</v>
      </c>
      <c r="P98" s="1">
        <f t="shared" si="8"/>
        <v>50.588235294117645</v>
      </c>
      <c r="Q98" s="1" t="str">
        <f t="shared" si="9"/>
        <v>film &amp; video</v>
      </c>
      <c r="R98" s="1" t="str">
        <f t="shared" si="13"/>
        <v>shorts</v>
      </c>
      <c r="S98" s="2">
        <f t="shared" si="10"/>
        <v>40324.662511574075</v>
      </c>
      <c r="T98" s="2">
        <f t="shared" si="11"/>
        <v>40391.125</v>
      </c>
      <c r="U98" s="1">
        <f t="shared" si="12"/>
        <v>67</v>
      </c>
    </row>
    <row r="99" spans="1:21" ht="95" customHeight="1">
      <c r="A99" s="1">
        <v>97</v>
      </c>
      <c r="B99" s="1" t="s">
        <v>99</v>
      </c>
      <c r="C99" s="1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4">
        <f t="shared" si="7"/>
        <v>106.25</v>
      </c>
      <c r="P99" s="1">
        <f t="shared" si="8"/>
        <v>53.125</v>
      </c>
      <c r="Q99" s="1" t="str">
        <f t="shared" si="9"/>
        <v>film &amp; video</v>
      </c>
      <c r="R99" s="1" t="str">
        <f t="shared" si="13"/>
        <v>shorts</v>
      </c>
      <c r="S99" s="2">
        <f t="shared" si="10"/>
        <v>40706.135208333333</v>
      </c>
      <c r="T99" s="2">
        <f t="shared" si="11"/>
        <v>40736.135208333333</v>
      </c>
      <c r="U99" s="1">
        <f t="shared" si="12"/>
        <v>30</v>
      </c>
    </row>
    <row r="100" spans="1:21" ht="95" customHeight="1">
      <c r="A100" s="1">
        <v>98</v>
      </c>
      <c r="B100" s="1" t="s">
        <v>100</v>
      </c>
      <c r="C100" s="1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4">
        <f t="shared" si="7"/>
        <v>106.25</v>
      </c>
      <c r="P100" s="1">
        <f t="shared" si="8"/>
        <v>56.666666666666664</v>
      </c>
      <c r="Q100" s="1" t="str">
        <f t="shared" si="9"/>
        <v>film &amp; video</v>
      </c>
      <c r="R100" s="1" t="str">
        <f t="shared" si="13"/>
        <v>shorts</v>
      </c>
      <c r="S100" s="2">
        <f t="shared" si="10"/>
        <v>41214.79483796296</v>
      </c>
      <c r="T100" s="2">
        <f t="shared" si="11"/>
        <v>41250.979166666664</v>
      </c>
      <c r="U100" s="1">
        <f t="shared" si="12"/>
        <v>37</v>
      </c>
    </row>
    <row r="101" spans="1:21" ht="95" customHeight="1">
      <c r="A101" s="1">
        <v>99</v>
      </c>
      <c r="B101" s="1" t="s">
        <v>101</v>
      </c>
      <c r="C101" s="1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4">
        <f t="shared" si="7"/>
        <v>106.01933333333334</v>
      </c>
      <c r="P101" s="1">
        <f t="shared" si="8"/>
        <v>40.776666666666664</v>
      </c>
      <c r="Q101" s="1" t="str">
        <f t="shared" si="9"/>
        <v>film &amp; video</v>
      </c>
      <c r="R101" s="1" t="str">
        <f t="shared" si="13"/>
        <v>shorts</v>
      </c>
      <c r="S101" s="2">
        <f t="shared" si="10"/>
        <v>41631.902766203704</v>
      </c>
      <c r="T101" s="2">
        <f t="shared" si="11"/>
        <v>41661.902766203704</v>
      </c>
      <c r="U101" s="1">
        <f t="shared" si="12"/>
        <v>30</v>
      </c>
    </row>
    <row r="102" spans="1:21" ht="95" customHeight="1">
      <c r="A102" s="1">
        <v>100</v>
      </c>
      <c r="B102" s="1" t="s">
        <v>102</v>
      </c>
      <c r="C102" s="1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4">
        <f t="shared" si="7"/>
        <v>100</v>
      </c>
      <c r="P102" s="1">
        <f t="shared" si="8"/>
        <v>192.30769230769232</v>
      </c>
      <c r="Q102" s="1" t="str">
        <f t="shared" si="9"/>
        <v>film &amp; video</v>
      </c>
      <c r="R102" s="1" t="str">
        <f t="shared" si="13"/>
        <v>shorts</v>
      </c>
      <c r="S102" s="2">
        <f t="shared" si="10"/>
        <v>41197.753310185188</v>
      </c>
      <c r="T102" s="2">
        <f t="shared" si="11"/>
        <v>41217.794976851852</v>
      </c>
      <c r="U102" s="1">
        <f t="shared" si="12"/>
        <v>21</v>
      </c>
    </row>
    <row r="103" spans="1:21" ht="95" customHeight="1">
      <c r="A103" s="1">
        <v>101</v>
      </c>
      <c r="B103" s="1" t="s">
        <v>103</v>
      </c>
      <c r="C103" s="1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4">
        <f t="shared" si="7"/>
        <v>100</v>
      </c>
      <c r="P103" s="1">
        <f t="shared" si="8"/>
        <v>100</v>
      </c>
      <c r="Q103" s="1" t="str">
        <f t="shared" si="9"/>
        <v>film &amp; video</v>
      </c>
      <c r="R103" s="1" t="str">
        <f t="shared" si="13"/>
        <v>shorts</v>
      </c>
      <c r="S103" s="2">
        <f t="shared" si="10"/>
        <v>41274.776736111111</v>
      </c>
      <c r="T103" s="2">
        <f t="shared" si="11"/>
        <v>41298.776736111111</v>
      </c>
      <c r="U103" s="1">
        <f t="shared" si="12"/>
        <v>24</v>
      </c>
    </row>
    <row r="104" spans="1:21" ht="95" customHeight="1">
      <c r="A104" s="1">
        <v>102</v>
      </c>
      <c r="B104" s="1" t="s">
        <v>104</v>
      </c>
      <c r="C104" s="1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4">
        <f t="shared" si="7"/>
        <v>127.75000000000001</v>
      </c>
      <c r="P104" s="1">
        <f t="shared" si="8"/>
        <v>117.92307692307692</v>
      </c>
      <c r="Q104" s="1" t="str">
        <f t="shared" si="9"/>
        <v>film &amp; video</v>
      </c>
      <c r="R104" s="1" t="str">
        <f t="shared" si="13"/>
        <v>shorts</v>
      </c>
      <c r="S104" s="2">
        <f t="shared" si="10"/>
        <v>40505.131168981483</v>
      </c>
      <c r="T104" s="2">
        <f t="shared" si="11"/>
        <v>40535.131168981483</v>
      </c>
      <c r="U104" s="1">
        <f t="shared" si="12"/>
        <v>30</v>
      </c>
    </row>
    <row r="105" spans="1:21" ht="95" customHeight="1">
      <c r="A105" s="1">
        <v>103</v>
      </c>
      <c r="B105" s="1" t="s">
        <v>105</v>
      </c>
      <c r="C105" s="1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4">
        <f t="shared" si="7"/>
        <v>105.15384615384616</v>
      </c>
      <c r="P105" s="1">
        <f t="shared" si="8"/>
        <v>27.897959183673468</v>
      </c>
      <c r="Q105" s="1" t="str">
        <f t="shared" si="9"/>
        <v>film &amp; video</v>
      </c>
      <c r="R105" s="1" t="str">
        <f t="shared" si="13"/>
        <v>shorts</v>
      </c>
      <c r="S105" s="2">
        <f t="shared" si="10"/>
        <v>41682.805902777778</v>
      </c>
      <c r="T105" s="2">
        <f t="shared" si="11"/>
        <v>41705.805902777778</v>
      </c>
      <c r="U105" s="1">
        <f t="shared" si="12"/>
        <v>23</v>
      </c>
    </row>
    <row r="106" spans="1:21" ht="95" customHeight="1">
      <c r="A106" s="1">
        <v>104</v>
      </c>
      <c r="B106" s="1" t="s">
        <v>106</v>
      </c>
      <c r="C106" s="1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4">
        <f t="shared" si="7"/>
        <v>120</v>
      </c>
      <c r="P106" s="1">
        <f t="shared" si="8"/>
        <v>60</v>
      </c>
      <c r="Q106" s="1" t="str">
        <f t="shared" si="9"/>
        <v>film &amp; video</v>
      </c>
      <c r="R106" s="1" t="str">
        <f t="shared" si="13"/>
        <v>shorts</v>
      </c>
      <c r="S106" s="2">
        <f t="shared" si="10"/>
        <v>40612.695208333331</v>
      </c>
      <c r="T106" s="2">
        <f t="shared" si="11"/>
        <v>40636.041666666664</v>
      </c>
      <c r="U106" s="1">
        <f t="shared" si="12"/>
        <v>24</v>
      </c>
    </row>
    <row r="107" spans="1:21" ht="95" customHeight="1">
      <c r="A107" s="1">
        <v>105</v>
      </c>
      <c r="B107" s="1" t="s">
        <v>107</v>
      </c>
      <c r="C107" s="1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4">
        <f t="shared" si="7"/>
        <v>107.40909090909089</v>
      </c>
      <c r="P107" s="1">
        <f t="shared" si="8"/>
        <v>39.383333333333333</v>
      </c>
      <c r="Q107" s="1" t="str">
        <f t="shared" si="9"/>
        <v>film &amp; video</v>
      </c>
      <c r="R107" s="1" t="str">
        <f t="shared" si="13"/>
        <v>shorts</v>
      </c>
      <c r="S107" s="2">
        <f t="shared" si="10"/>
        <v>42485.724768518514</v>
      </c>
      <c r="T107" s="2">
        <f t="shared" si="11"/>
        <v>42504</v>
      </c>
      <c r="U107" s="1">
        <f t="shared" si="12"/>
        <v>19</v>
      </c>
    </row>
    <row r="108" spans="1:21" ht="95" customHeight="1">
      <c r="A108" s="1">
        <v>106</v>
      </c>
      <c r="B108" s="1" t="s">
        <v>108</v>
      </c>
      <c r="C108" s="1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4">
        <f t="shared" si="7"/>
        <v>100.49999999999999</v>
      </c>
      <c r="P108" s="1">
        <f t="shared" si="8"/>
        <v>186.11111111111111</v>
      </c>
      <c r="Q108" s="1" t="str">
        <f t="shared" si="9"/>
        <v>film &amp; video</v>
      </c>
      <c r="R108" s="1" t="str">
        <f t="shared" si="13"/>
        <v>shorts</v>
      </c>
      <c r="S108" s="2">
        <f t="shared" si="10"/>
        <v>40987.776631944449</v>
      </c>
      <c r="T108" s="2">
        <f t="shared" si="11"/>
        <v>41001.776631944449</v>
      </c>
      <c r="U108" s="1">
        <f t="shared" si="12"/>
        <v>14</v>
      </c>
    </row>
    <row r="109" spans="1:21" ht="95" customHeight="1">
      <c r="A109" s="1">
        <v>107</v>
      </c>
      <c r="B109" s="1" t="s">
        <v>109</v>
      </c>
      <c r="C109" s="1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4">
        <f t="shared" si="7"/>
        <v>102.46666666666667</v>
      </c>
      <c r="P109" s="1">
        <f t="shared" si="8"/>
        <v>111.37681159420291</v>
      </c>
      <c r="Q109" s="1" t="str">
        <f t="shared" si="9"/>
        <v>film &amp; video</v>
      </c>
      <c r="R109" s="1" t="str">
        <f t="shared" si="13"/>
        <v>shorts</v>
      </c>
      <c r="S109" s="2">
        <f t="shared" si="10"/>
        <v>40635.982488425929</v>
      </c>
      <c r="T109" s="2">
        <f t="shared" si="11"/>
        <v>40657.982488425929</v>
      </c>
      <c r="U109" s="1">
        <f t="shared" si="12"/>
        <v>22</v>
      </c>
    </row>
    <row r="110" spans="1:21" ht="95" customHeight="1">
      <c r="A110" s="1">
        <v>108</v>
      </c>
      <c r="B110" s="1" t="s">
        <v>110</v>
      </c>
      <c r="C110" s="1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4">
        <f t="shared" si="7"/>
        <v>246.66666666666669</v>
      </c>
      <c r="P110" s="1">
        <f t="shared" si="8"/>
        <v>78.723404255319153</v>
      </c>
      <c r="Q110" s="1" t="str">
        <f t="shared" si="9"/>
        <v>film &amp; video</v>
      </c>
      <c r="R110" s="1" t="str">
        <f t="shared" si="13"/>
        <v>shorts</v>
      </c>
      <c r="S110" s="2">
        <f t="shared" si="10"/>
        <v>41365.613078703704</v>
      </c>
      <c r="T110" s="2">
        <f t="shared" si="11"/>
        <v>41425.613078703704</v>
      </c>
      <c r="U110" s="1">
        <f t="shared" si="12"/>
        <v>60</v>
      </c>
    </row>
    <row r="111" spans="1:21" ht="95" customHeight="1">
      <c r="A111" s="1">
        <v>109</v>
      </c>
      <c r="B111" s="1" t="s">
        <v>111</v>
      </c>
      <c r="C111" s="1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4">
        <f t="shared" si="7"/>
        <v>219.49999999999997</v>
      </c>
      <c r="P111" s="1">
        <f t="shared" si="8"/>
        <v>46.702127659574465</v>
      </c>
      <c r="Q111" s="1" t="str">
        <f t="shared" si="9"/>
        <v>film &amp; video</v>
      </c>
      <c r="R111" s="1" t="str">
        <f t="shared" si="13"/>
        <v>shorts</v>
      </c>
      <c r="S111" s="2">
        <f t="shared" si="10"/>
        <v>40570.025810185187</v>
      </c>
      <c r="T111" s="2">
        <f t="shared" si="11"/>
        <v>40600.025810185187</v>
      </c>
      <c r="U111" s="1">
        <f t="shared" si="12"/>
        <v>30</v>
      </c>
    </row>
    <row r="112" spans="1:21" ht="95" customHeight="1">
      <c r="A112" s="1">
        <v>110</v>
      </c>
      <c r="B112" s="1" t="s">
        <v>112</v>
      </c>
      <c r="C112" s="1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4">
        <f t="shared" si="7"/>
        <v>130.76923076923077</v>
      </c>
      <c r="P112" s="1">
        <f t="shared" si="8"/>
        <v>65.384615384615387</v>
      </c>
      <c r="Q112" s="1" t="str">
        <f t="shared" si="9"/>
        <v>film &amp; video</v>
      </c>
      <c r="R112" s="1" t="str">
        <f t="shared" si="13"/>
        <v>shorts</v>
      </c>
      <c r="S112" s="2">
        <f t="shared" si="10"/>
        <v>41557.949687500004</v>
      </c>
      <c r="T112" s="2">
        <f t="shared" si="11"/>
        <v>41592.249305555553</v>
      </c>
      <c r="U112" s="1">
        <f t="shared" si="12"/>
        <v>35</v>
      </c>
    </row>
    <row r="113" spans="1:21" ht="95" customHeight="1">
      <c r="A113" s="1">
        <v>111</v>
      </c>
      <c r="B113" s="1" t="s">
        <v>113</v>
      </c>
      <c r="C113" s="1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4">
        <f t="shared" si="7"/>
        <v>154.57142857142858</v>
      </c>
      <c r="P113" s="1">
        <f t="shared" si="8"/>
        <v>102.0754716981132</v>
      </c>
      <c r="Q113" s="1" t="str">
        <f t="shared" si="9"/>
        <v>film &amp; video</v>
      </c>
      <c r="R113" s="1" t="str">
        <f t="shared" si="13"/>
        <v>shorts</v>
      </c>
      <c r="S113" s="2">
        <f t="shared" si="10"/>
        <v>42125.333182870367</v>
      </c>
      <c r="T113" s="2">
        <f t="shared" si="11"/>
        <v>42155.333182870367</v>
      </c>
      <c r="U113" s="1">
        <f t="shared" si="12"/>
        <v>30</v>
      </c>
    </row>
    <row r="114" spans="1:21" ht="95" customHeight="1">
      <c r="A114" s="1">
        <v>112</v>
      </c>
      <c r="B114" s="1" t="s">
        <v>114</v>
      </c>
      <c r="C114" s="1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4">
        <f t="shared" si="7"/>
        <v>104</v>
      </c>
      <c r="P114" s="1">
        <f t="shared" si="8"/>
        <v>64.197530864197532</v>
      </c>
      <c r="Q114" s="1" t="str">
        <f t="shared" si="9"/>
        <v>film &amp; video</v>
      </c>
      <c r="R114" s="1" t="str">
        <f t="shared" si="13"/>
        <v>shorts</v>
      </c>
      <c r="S114" s="2">
        <f t="shared" si="10"/>
        <v>41718.043032407404</v>
      </c>
      <c r="T114" s="2">
        <f t="shared" si="11"/>
        <v>41742.083333333336</v>
      </c>
      <c r="U114" s="1">
        <f t="shared" si="12"/>
        <v>25</v>
      </c>
    </row>
    <row r="115" spans="1:21" ht="95" customHeight="1">
      <c r="A115" s="1">
        <v>113</v>
      </c>
      <c r="B115" s="1" t="s">
        <v>115</v>
      </c>
      <c r="C115" s="1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4">
        <f t="shared" si="7"/>
        <v>141</v>
      </c>
      <c r="P115" s="1">
        <f t="shared" si="8"/>
        <v>90.384615384615387</v>
      </c>
      <c r="Q115" s="1" t="str">
        <f t="shared" si="9"/>
        <v>film &amp; video</v>
      </c>
      <c r="R115" s="1" t="str">
        <f t="shared" si="13"/>
        <v>shorts</v>
      </c>
      <c r="S115" s="2">
        <f t="shared" si="10"/>
        <v>40753.758425925924</v>
      </c>
      <c r="T115" s="2">
        <f t="shared" si="11"/>
        <v>40761.625</v>
      </c>
      <c r="U115" s="1">
        <f t="shared" si="12"/>
        <v>8</v>
      </c>
    </row>
    <row r="116" spans="1:21" ht="95" customHeight="1">
      <c r="A116" s="1">
        <v>114</v>
      </c>
      <c r="B116" s="1" t="s">
        <v>116</v>
      </c>
      <c r="C116" s="1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4">
        <f t="shared" si="7"/>
        <v>103.33333333333334</v>
      </c>
      <c r="P116" s="1">
        <f t="shared" si="8"/>
        <v>88.571428571428569</v>
      </c>
      <c r="Q116" s="1" t="str">
        <f t="shared" si="9"/>
        <v>film &amp; video</v>
      </c>
      <c r="R116" s="1" t="str">
        <f t="shared" si="13"/>
        <v>shorts</v>
      </c>
      <c r="S116" s="2">
        <f t="shared" si="10"/>
        <v>40861.27416666667</v>
      </c>
      <c r="T116" s="2">
        <f t="shared" si="11"/>
        <v>40921.27416666667</v>
      </c>
      <c r="U116" s="1">
        <f t="shared" si="12"/>
        <v>60</v>
      </c>
    </row>
    <row r="117" spans="1:21" ht="95" customHeight="1">
      <c r="A117" s="1">
        <v>115</v>
      </c>
      <c r="B117" s="1" t="s">
        <v>117</v>
      </c>
      <c r="C117" s="1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4">
        <f t="shared" si="7"/>
        <v>140.44444444444443</v>
      </c>
      <c r="P117" s="1">
        <f t="shared" si="8"/>
        <v>28.727272727272727</v>
      </c>
      <c r="Q117" s="1" t="str">
        <f t="shared" si="9"/>
        <v>film &amp; video</v>
      </c>
      <c r="R117" s="1" t="str">
        <f t="shared" si="13"/>
        <v>shorts</v>
      </c>
      <c r="S117" s="2">
        <f t="shared" si="10"/>
        <v>40918.738935185182</v>
      </c>
      <c r="T117" s="2">
        <f t="shared" si="11"/>
        <v>40943.738935185182</v>
      </c>
      <c r="U117" s="1">
        <f t="shared" si="12"/>
        <v>25</v>
      </c>
    </row>
    <row r="118" spans="1:21" ht="95" customHeight="1">
      <c r="A118" s="1">
        <v>116</v>
      </c>
      <c r="B118" s="1" t="s">
        <v>118</v>
      </c>
      <c r="C118" s="1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4">
        <f t="shared" si="7"/>
        <v>113.65714285714286</v>
      </c>
      <c r="P118" s="1">
        <f t="shared" si="8"/>
        <v>69.78947368421052</v>
      </c>
      <c r="Q118" s="1" t="str">
        <f t="shared" si="9"/>
        <v>film &amp; video</v>
      </c>
      <c r="R118" s="1" t="str">
        <f t="shared" si="13"/>
        <v>shorts</v>
      </c>
      <c r="S118" s="2">
        <f t="shared" si="10"/>
        <v>40595.497164351851</v>
      </c>
      <c r="T118" s="2">
        <f t="shared" si="11"/>
        <v>40641.455497685187</v>
      </c>
      <c r="U118" s="1">
        <f t="shared" si="12"/>
        <v>46</v>
      </c>
    </row>
    <row r="119" spans="1:21" ht="95" customHeight="1">
      <c r="A119" s="1">
        <v>117</v>
      </c>
      <c r="B119" s="1" t="s">
        <v>119</v>
      </c>
      <c r="C119" s="1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4">
        <f t="shared" si="7"/>
        <v>100.49377777777779</v>
      </c>
      <c r="P119" s="1">
        <f t="shared" si="8"/>
        <v>167.48962962962963</v>
      </c>
      <c r="Q119" s="1" t="str">
        <f t="shared" si="9"/>
        <v>film &amp; video</v>
      </c>
      <c r="R119" s="1" t="str">
        <f t="shared" si="13"/>
        <v>shorts</v>
      </c>
      <c r="S119" s="2">
        <f t="shared" si="10"/>
        <v>40248.834999999999</v>
      </c>
      <c r="T119" s="2">
        <f t="shared" si="11"/>
        <v>40338.791666666664</v>
      </c>
      <c r="U119" s="1">
        <f t="shared" si="12"/>
        <v>90</v>
      </c>
    </row>
    <row r="120" spans="1:21" ht="95" customHeight="1">
      <c r="A120" s="1">
        <v>118</v>
      </c>
      <c r="B120" s="1" t="s">
        <v>120</v>
      </c>
      <c r="C120" s="1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4">
        <f t="shared" si="7"/>
        <v>113.03159999999998</v>
      </c>
      <c r="P120" s="1">
        <f t="shared" si="8"/>
        <v>144.91230769230768</v>
      </c>
      <c r="Q120" s="1" t="str">
        <f t="shared" si="9"/>
        <v>film &amp; video</v>
      </c>
      <c r="R120" s="1" t="str">
        <f t="shared" si="13"/>
        <v>shorts</v>
      </c>
      <c r="S120" s="2">
        <f t="shared" si="10"/>
        <v>40723.053657407407</v>
      </c>
      <c r="T120" s="2">
        <f t="shared" si="11"/>
        <v>40753.053657407407</v>
      </c>
      <c r="U120" s="1">
        <f t="shared" si="12"/>
        <v>30</v>
      </c>
    </row>
    <row r="121" spans="1:21" ht="95" customHeight="1">
      <c r="A121" s="1">
        <v>119</v>
      </c>
      <c r="B121" s="1" t="s">
        <v>121</v>
      </c>
      <c r="C121" s="1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4">
        <f t="shared" si="7"/>
        <v>104.55692307692308</v>
      </c>
      <c r="P121" s="1">
        <f t="shared" si="8"/>
        <v>91.840540540540545</v>
      </c>
      <c r="Q121" s="1" t="str">
        <f t="shared" si="9"/>
        <v>film &amp; video</v>
      </c>
      <c r="R121" s="1" t="str">
        <f t="shared" si="13"/>
        <v>shorts</v>
      </c>
      <c r="S121" s="2">
        <f t="shared" si="10"/>
        <v>40739.069282407407</v>
      </c>
      <c r="T121" s="2">
        <f t="shared" si="11"/>
        <v>40768.958333333336</v>
      </c>
      <c r="U121" s="1">
        <f t="shared" si="12"/>
        <v>30</v>
      </c>
    </row>
    <row r="122" spans="1:21" ht="95" customHeight="1">
      <c r="A122" s="1">
        <v>120</v>
      </c>
      <c r="B122" s="1" t="s">
        <v>122</v>
      </c>
      <c r="C122" s="1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4">
        <f t="shared" si="7"/>
        <v>1.4285714285714287E-2</v>
      </c>
      <c r="P122" s="1">
        <f t="shared" si="8"/>
        <v>10</v>
      </c>
      <c r="Q122" s="1" t="str">
        <f t="shared" si="9"/>
        <v>film &amp; video</v>
      </c>
      <c r="R122" s="1" t="str">
        <f t="shared" si="13"/>
        <v>science fiction</v>
      </c>
      <c r="S122" s="2">
        <f t="shared" si="10"/>
        <v>42616.049849537041</v>
      </c>
      <c r="T122" s="2">
        <f t="shared" si="11"/>
        <v>42646.049849537041</v>
      </c>
      <c r="U122" s="1">
        <f t="shared" si="12"/>
        <v>30</v>
      </c>
    </row>
    <row r="123" spans="1:21" ht="95" customHeight="1">
      <c r="A123" s="1">
        <v>121</v>
      </c>
      <c r="B123" s="1" t="s">
        <v>123</v>
      </c>
      <c r="C123" s="1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4">
        <f t="shared" si="7"/>
        <v>3.3333333333333333E-2</v>
      </c>
      <c r="P123" s="1">
        <f t="shared" si="8"/>
        <v>1</v>
      </c>
      <c r="Q123" s="1" t="str">
        <f t="shared" si="9"/>
        <v>film &amp; video</v>
      </c>
      <c r="R123" s="1" t="str">
        <f t="shared" si="13"/>
        <v>science fiction</v>
      </c>
      <c r="S123" s="2">
        <f t="shared" si="10"/>
        <v>42096.704976851848</v>
      </c>
      <c r="T123" s="2">
        <f t="shared" si="11"/>
        <v>42112.427777777775</v>
      </c>
      <c r="U123" s="1">
        <f t="shared" si="12"/>
        <v>16</v>
      </c>
    </row>
    <row r="124" spans="1:21" ht="95" customHeight="1">
      <c r="A124" s="1">
        <v>122</v>
      </c>
      <c r="B124" s="1" t="s">
        <v>124</v>
      </c>
      <c r="C124" s="1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4">
        <f t="shared" si="7"/>
        <v>0</v>
      </c>
      <c r="P124" s="1" t="e">
        <f t="shared" si="8"/>
        <v>#DIV/0!</v>
      </c>
      <c r="Q124" s="1" t="str">
        <f t="shared" si="9"/>
        <v>film &amp; video</v>
      </c>
      <c r="R124" s="1" t="str">
        <f t="shared" si="13"/>
        <v>science fiction</v>
      </c>
      <c r="S124" s="2">
        <f t="shared" si="10"/>
        <v>42593.431793981479</v>
      </c>
      <c r="T124" s="2">
        <f t="shared" si="11"/>
        <v>42653.431793981479</v>
      </c>
      <c r="U124" s="1">
        <f t="shared" si="12"/>
        <v>60</v>
      </c>
    </row>
    <row r="125" spans="1:21" ht="95" customHeight="1">
      <c r="A125" s="1">
        <v>123</v>
      </c>
      <c r="B125" s="1" t="s">
        <v>125</v>
      </c>
      <c r="C125" s="1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4">
        <f t="shared" si="7"/>
        <v>0.27454545454545454</v>
      </c>
      <c r="P125" s="1">
        <f t="shared" si="8"/>
        <v>25.166666666666668</v>
      </c>
      <c r="Q125" s="1" t="str">
        <f t="shared" si="9"/>
        <v>film &amp; video</v>
      </c>
      <c r="R125" s="1" t="str">
        <f t="shared" si="13"/>
        <v>science fiction</v>
      </c>
      <c r="S125" s="2">
        <f t="shared" si="10"/>
        <v>41904.781990740739</v>
      </c>
      <c r="T125" s="2">
        <f t="shared" si="11"/>
        <v>41940.916666666664</v>
      </c>
      <c r="U125" s="1">
        <f t="shared" si="12"/>
        <v>37</v>
      </c>
    </row>
    <row r="126" spans="1:21" ht="95" customHeight="1">
      <c r="A126" s="1">
        <v>124</v>
      </c>
      <c r="B126" s="1" t="s">
        <v>126</v>
      </c>
      <c r="C126" s="1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4">
        <f t="shared" si="7"/>
        <v>0</v>
      </c>
      <c r="P126" s="1" t="e">
        <f t="shared" si="8"/>
        <v>#DIV/0!</v>
      </c>
      <c r="Q126" s="1" t="str">
        <f t="shared" si="9"/>
        <v>film &amp; video</v>
      </c>
      <c r="R126" s="1" t="str">
        <f t="shared" si="13"/>
        <v>science fiction</v>
      </c>
      <c r="S126" s="2">
        <f t="shared" si="10"/>
        <v>42114.928726851853</v>
      </c>
      <c r="T126" s="2">
        <f t="shared" si="11"/>
        <v>42139.928726851853</v>
      </c>
      <c r="U126" s="1">
        <f t="shared" si="12"/>
        <v>25</v>
      </c>
    </row>
    <row r="127" spans="1:21" ht="95" customHeight="1">
      <c r="A127" s="1">
        <v>125</v>
      </c>
      <c r="B127" s="1" t="s">
        <v>127</v>
      </c>
      <c r="C127" s="1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4">
        <f t="shared" si="7"/>
        <v>14.000000000000002</v>
      </c>
      <c r="P127" s="1">
        <f t="shared" si="8"/>
        <v>11.666666666666666</v>
      </c>
      <c r="Q127" s="1" t="str">
        <f t="shared" si="9"/>
        <v>film &amp; video</v>
      </c>
      <c r="R127" s="1" t="str">
        <f t="shared" si="13"/>
        <v>science fiction</v>
      </c>
      <c r="S127" s="2">
        <f t="shared" si="10"/>
        <v>42709.993981481486</v>
      </c>
      <c r="T127" s="2">
        <f t="shared" si="11"/>
        <v>42769.993981481486</v>
      </c>
      <c r="U127" s="1">
        <f t="shared" si="12"/>
        <v>60</v>
      </c>
    </row>
    <row r="128" spans="1:21" ht="95" customHeight="1">
      <c r="A128" s="1">
        <v>126</v>
      </c>
      <c r="B128" s="1" t="s">
        <v>128</v>
      </c>
      <c r="C128" s="1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4">
        <f t="shared" si="7"/>
        <v>5.548</v>
      </c>
      <c r="P128" s="1">
        <f t="shared" si="8"/>
        <v>106.69230769230769</v>
      </c>
      <c r="Q128" s="1" t="str">
        <f t="shared" si="9"/>
        <v>film &amp; video</v>
      </c>
      <c r="R128" s="1" t="str">
        <f t="shared" si="13"/>
        <v>science fiction</v>
      </c>
      <c r="S128" s="2">
        <f t="shared" si="10"/>
        <v>42135.589548611111</v>
      </c>
      <c r="T128" s="2">
        <f t="shared" si="11"/>
        <v>42166.083333333328</v>
      </c>
      <c r="U128" s="1">
        <f t="shared" si="12"/>
        <v>31</v>
      </c>
    </row>
    <row r="129" spans="1:21" ht="95" customHeight="1">
      <c r="A129" s="1">
        <v>127</v>
      </c>
      <c r="B129" s="1" t="s">
        <v>129</v>
      </c>
      <c r="C129" s="1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4">
        <f t="shared" si="7"/>
        <v>2.375</v>
      </c>
      <c r="P129" s="1">
        <f t="shared" si="8"/>
        <v>47.5</v>
      </c>
      <c r="Q129" s="1" t="str">
        <f t="shared" si="9"/>
        <v>film &amp; video</v>
      </c>
      <c r="R129" s="1" t="str">
        <f t="shared" si="13"/>
        <v>science fiction</v>
      </c>
      <c r="S129" s="2">
        <f t="shared" si="10"/>
        <v>42067.62431712963</v>
      </c>
      <c r="T129" s="2">
        <f t="shared" si="11"/>
        <v>42097.582650462966</v>
      </c>
      <c r="U129" s="1">
        <f t="shared" si="12"/>
        <v>30</v>
      </c>
    </row>
    <row r="130" spans="1:21" ht="95" customHeight="1">
      <c r="A130" s="1">
        <v>128</v>
      </c>
      <c r="B130" s="1" t="s">
        <v>130</v>
      </c>
      <c r="C130" s="1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4">
        <f t="shared" si="7"/>
        <v>1.867</v>
      </c>
      <c r="P130" s="1">
        <f t="shared" si="8"/>
        <v>311.16666666666669</v>
      </c>
      <c r="Q130" s="1" t="str">
        <f t="shared" si="9"/>
        <v>film &amp; video</v>
      </c>
      <c r="R130" s="1" t="str">
        <f t="shared" si="13"/>
        <v>science fiction</v>
      </c>
      <c r="S130" s="2">
        <f t="shared" si="10"/>
        <v>42628.22792824074</v>
      </c>
      <c r="T130" s="2">
        <f t="shared" si="11"/>
        <v>42663.22792824074</v>
      </c>
      <c r="U130" s="1">
        <f t="shared" si="12"/>
        <v>35</v>
      </c>
    </row>
    <row r="131" spans="1:21" ht="95" customHeight="1">
      <c r="A131" s="1">
        <v>129</v>
      </c>
      <c r="B131" s="1" t="s">
        <v>131</v>
      </c>
      <c r="C131" s="1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4">
        <f t="shared" ref="O131:O194" si="14">E131/D131*100</f>
        <v>0</v>
      </c>
      <c r="P131" s="1" t="e">
        <f t="shared" ref="P131:P194" si="15">E131/L131</f>
        <v>#DIV/0!</v>
      </c>
      <c r="Q131" s="1" t="str">
        <f t="shared" ref="Q131:Q194" si="16">LEFT(N131,FIND("/",N131)-1)</f>
        <v>film &amp; video</v>
      </c>
      <c r="R131" s="1" t="str">
        <f t="shared" si="13"/>
        <v>science fiction</v>
      </c>
      <c r="S131" s="2">
        <f t="shared" ref="S131:S194" si="17">(((J131/60)/60)/24)+DATE(1970,1,1)</f>
        <v>41882.937303240738</v>
      </c>
      <c r="T131" s="2">
        <f t="shared" ref="T131:T194" si="18">(((I131/60)/60)/24)+DATE(1970,1,1)</f>
        <v>41942.937303240738</v>
      </c>
      <c r="U131" s="1">
        <f t="shared" ref="U131:U194" si="19">ROUNDUP(T131-S131,0)</f>
        <v>60</v>
      </c>
    </row>
    <row r="132" spans="1:21" ht="95" customHeight="1">
      <c r="A132" s="1">
        <v>130</v>
      </c>
      <c r="B132" s="1" t="s">
        <v>132</v>
      </c>
      <c r="C132" s="1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4">
        <f t="shared" si="14"/>
        <v>0</v>
      </c>
      <c r="P132" s="1" t="e">
        <f t="shared" si="15"/>
        <v>#DIV/0!</v>
      </c>
      <c r="Q132" s="1" t="str">
        <f t="shared" si="16"/>
        <v>film &amp; video</v>
      </c>
      <c r="R132" s="1" t="str">
        <f t="shared" ref="R132:R195" si="20">RIGHT(N132,LEN(N132)-FIND("/",N132))</f>
        <v>science fiction</v>
      </c>
      <c r="S132" s="2">
        <f t="shared" si="17"/>
        <v>41778.915416666663</v>
      </c>
      <c r="T132" s="2">
        <f t="shared" si="18"/>
        <v>41806.844444444447</v>
      </c>
      <c r="U132" s="1">
        <f t="shared" si="19"/>
        <v>28</v>
      </c>
    </row>
    <row r="133" spans="1:21" ht="95" customHeight="1">
      <c r="A133" s="1">
        <v>131</v>
      </c>
      <c r="B133" s="1" t="s">
        <v>133</v>
      </c>
      <c r="C133" s="1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4">
        <f t="shared" si="14"/>
        <v>0</v>
      </c>
      <c r="P133" s="1" t="e">
        <f t="shared" si="15"/>
        <v>#DIV/0!</v>
      </c>
      <c r="Q133" s="1" t="str">
        <f t="shared" si="16"/>
        <v>film &amp; video</v>
      </c>
      <c r="R133" s="1" t="str">
        <f t="shared" si="20"/>
        <v>science fiction</v>
      </c>
      <c r="S133" s="2">
        <f t="shared" si="17"/>
        <v>42541.837511574078</v>
      </c>
      <c r="T133" s="2">
        <f t="shared" si="18"/>
        <v>42557</v>
      </c>
      <c r="U133" s="1">
        <f t="shared" si="19"/>
        <v>16</v>
      </c>
    </row>
    <row r="134" spans="1:21" ht="95" customHeight="1">
      <c r="A134" s="1">
        <v>132</v>
      </c>
      <c r="B134" s="1" t="s">
        <v>134</v>
      </c>
      <c r="C134" s="1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4">
        <f t="shared" si="14"/>
        <v>9.5687499999999996</v>
      </c>
      <c r="P134" s="1">
        <f t="shared" si="15"/>
        <v>94.506172839506178</v>
      </c>
      <c r="Q134" s="1" t="str">
        <f t="shared" si="16"/>
        <v>film &amp; video</v>
      </c>
      <c r="R134" s="1" t="str">
        <f t="shared" si="20"/>
        <v>science fiction</v>
      </c>
      <c r="S134" s="2">
        <f t="shared" si="17"/>
        <v>41905.812581018516</v>
      </c>
      <c r="T134" s="2">
        <f t="shared" si="18"/>
        <v>41950.854247685187</v>
      </c>
      <c r="U134" s="1">
        <f t="shared" si="19"/>
        <v>46</v>
      </c>
    </row>
    <row r="135" spans="1:21" ht="95" customHeight="1">
      <c r="A135" s="1">
        <v>133</v>
      </c>
      <c r="B135" s="1" t="s">
        <v>135</v>
      </c>
      <c r="C135" s="1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4">
        <f t="shared" si="14"/>
        <v>0</v>
      </c>
      <c r="P135" s="1" t="e">
        <f t="shared" si="15"/>
        <v>#DIV/0!</v>
      </c>
      <c r="Q135" s="1" t="str">
        <f t="shared" si="16"/>
        <v>film &amp; video</v>
      </c>
      <c r="R135" s="1" t="str">
        <f t="shared" si="20"/>
        <v>science fiction</v>
      </c>
      <c r="S135" s="2">
        <f t="shared" si="17"/>
        <v>42491.80768518518</v>
      </c>
      <c r="T135" s="2">
        <f t="shared" si="18"/>
        <v>42521.729861111111</v>
      </c>
      <c r="U135" s="1">
        <f t="shared" si="19"/>
        <v>30</v>
      </c>
    </row>
    <row r="136" spans="1:21" ht="95" customHeight="1">
      <c r="A136" s="1">
        <v>134</v>
      </c>
      <c r="B136" s="1" t="s">
        <v>136</v>
      </c>
      <c r="C136" s="1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4">
        <f t="shared" si="14"/>
        <v>0</v>
      </c>
      <c r="P136" s="1" t="e">
        <f t="shared" si="15"/>
        <v>#DIV/0!</v>
      </c>
      <c r="Q136" s="1" t="str">
        <f t="shared" si="16"/>
        <v>film &amp; video</v>
      </c>
      <c r="R136" s="1" t="str">
        <f t="shared" si="20"/>
        <v>science fiction</v>
      </c>
      <c r="S136" s="2">
        <f t="shared" si="17"/>
        <v>42221.909930555557</v>
      </c>
      <c r="T136" s="2">
        <f t="shared" si="18"/>
        <v>42251.708333333328</v>
      </c>
      <c r="U136" s="1">
        <f t="shared" si="19"/>
        <v>30</v>
      </c>
    </row>
    <row r="137" spans="1:21" ht="95" customHeight="1">
      <c r="A137" s="1">
        <v>135</v>
      </c>
      <c r="B137" s="1" t="s">
        <v>137</v>
      </c>
      <c r="C137" s="1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4">
        <f t="shared" si="14"/>
        <v>13.433333333333334</v>
      </c>
      <c r="P137" s="1">
        <f t="shared" si="15"/>
        <v>80.599999999999994</v>
      </c>
      <c r="Q137" s="1" t="str">
        <f t="shared" si="16"/>
        <v>film &amp; video</v>
      </c>
      <c r="R137" s="1" t="str">
        <f t="shared" si="20"/>
        <v>science fiction</v>
      </c>
      <c r="S137" s="2">
        <f t="shared" si="17"/>
        <v>41788.381909722222</v>
      </c>
      <c r="T137" s="2">
        <f t="shared" si="18"/>
        <v>41821.791666666664</v>
      </c>
      <c r="U137" s="1">
        <f t="shared" si="19"/>
        <v>34</v>
      </c>
    </row>
    <row r="138" spans="1:21" ht="95" customHeight="1">
      <c r="A138" s="1">
        <v>136</v>
      </c>
      <c r="B138" s="1" t="s">
        <v>138</v>
      </c>
      <c r="C138" s="1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4">
        <f t="shared" si="14"/>
        <v>0</v>
      </c>
      <c r="P138" s="1" t="e">
        <f t="shared" si="15"/>
        <v>#DIV/0!</v>
      </c>
      <c r="Q138" s="1" t="str">
        <f t="shared" si="16"/>
        <v>film &amp; video</v>
      </c>
      <c r="R138" s="1" t="str">
        <f t="shared" si="20"/>
        <v>science fiction</v>
      </c>
      <c r="S138" s="2">
        <f t="shared" si="17"/>
        <v>42096.410115740742</v>
      </c>
      <c r="T138" s="2">
        <f t="shared" si="18"/>
        <v>42140.427777777775</v>
      </c>
      <c r="U138" s="1">
        <f t="shared" si="19"/>
        <v>45</v>
      </c>
    </row>
    <row r="139" spans="1:21" ht="95" customHeight="1">
      <c r="A139" s="1">
        <v>137</v>
      </c>
      <c r="B139" s="1" t="s">
        <v>139</v>
      </c>
      <c r="C139" s="1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4">
        <f t="shared" si="14"/>
        <v>0</v>
      </c>
      <c r="P139" s="1" t="e">
        <f t="shared" si="15"/>
        <v>#DIV/0!</v>
      </c>
      <c r="Q139" s="1" t="str">
        <f t="shared" si="16"/>
        <v>film &amp; video</v>
      </c>
      <c r="R139" s="1" t="str">
        <f t="shared" si="20"/>
        <v>science fiction</v>
      </c>
      <c r="S139" s="2">
        <f t="shared" si="17"/>
        <v>42239.573993055557</v>
      </c>
      <c r="T139" s="2">
        <f t="shared" si="18"/>
        <v>42289.573993055557</v>
      </c>
      <c r="U139" s="1">
        <f t="shared" si="19"/>
        <v>50</v>
      </c>
    </row>
    <row r="140" spans="1:21" ht="95" customHeight="1">
      <c r="A140" s="1">
        <v>138</v>
      </c>
      <c r="B140" s="1" t="s">
        <v>140</v>
      </c>
      <c r="C140" s="1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4">
        <f t="shared" si="14"/>
        <v>3.1413333333333333</v>
      </c>
      <c r="P140" s="1">
        <f t="shared" si="15"/>
        <v>81.241379310344826</v>
      </c>
      <c r="Q140" s="1" t="str">
        <f t="shared" si="16"/>
        <v>film &amp; video</v>
      </c>
      <c r="R140" s="1" t="str">
        <f t="shared" si="20"/>
        <v>science fiction</v>
      </c>
      <c r="S140" s="2">
        <f t="shared" si="17"/>
        <v>42186.257418981477</v>
      </c>
      <c r="T140" s="2">
        <f t="shared" si="18"/>
        <v>42217.207638888889</v>
      </c>
      <c r="U140" s="1">
        <f t="shared" si="19"/>
        <v>31</v>
      </c>
    </row>
    <row r="141" spans="1:21" ht="95" customHeight="1">
      <c r="A141" s="1">
        <v>139</v>
      </c>
      <c r="B141" s="1" t="s">
        <v>141</v>
      </c>
      <c r="C141" s="1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4">
        <f t="shared" si="14"/>
        <v>100</v>
      </c>
      <c r="P141" s="1">
        <f t="shared" si="15"/>
        <v>500</v>
      </c>
      <c r="Q141" s="1" t="str">
        <f t="shared" si="16"/>
        <v>film &amp; video</v>
      </c>
      <c r="R141" s="1" t="str">
        <f t="shared" si="20"/>
        <v>science fiction</v>
      </c>
      <c r="S141" s="2">
        <f t="shared" si="17"/>
        <v>42187.920972222222</v>
      </c>
      <c r="T141" s="2">
        <f t="shared" si="18"/>
        <v>42197.920972222222</v>
      </c>
      <c r="U141" s="1">
        <f t="shared" si="19"/>
        <v>10</v>
      </c>
    </row>
    <row r="142" spans="1:21" ht="95" customHeight="1">
      <c r="A142" s="1">
        <v>140</v>
      </c>
      <c r="B142" s="1" t="s">
        <v>142</v>
      </c>
      <c r="C142" s="1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4">
        <f t="shared" si="14"/>
        <v>0</v>
      </c>
      <c r="P142" s="1" t="e">
        <f t="shared" si="15"/>
        <v>#DIV/0!</v>
      </c>
      <c r="Q142" s="1" t="str">
        <f t="shared" si="16"/>
        <v>film &amp; video</v>
      </c>
      <c r="R142" s="1" t="str">
        <f t="shared" si="20"/>
        <v>science fiction</v>
      </c>
      <c r="S142" s="2">
        <f t="shared" si="17"/>
        <v>42053.198287037041</v>
      </c>
      <c r="T142" s="2">
        <f t="shared" si="18"/>
        <v>42083.15662037037</v>
      </c>
      <c r="U142" s="1">
        <f t="shared" si="19"/>
        <v>30</v>
      </c>
    </row>
    <row r="143" spans="1:21" ht="95" customHeight="1">
      <c r="A143" s="1">
        <v>141</v>
      </c>
      <c r="B143" s="1" t="s">
        <v>143</v>
      </c>
      <c r="C143" s="1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4">
        <f t="shared" si="14"/>
        <v>10.775</v>
      </c>
      <c r="P143" s="1">
        <f t="shared" si="15"/>
        <v>46.178571428571431</v>
      </c>
      <c r="Q143" s="1" t="str">
        <f t="shared" si="16"/>
        <v>film &amp; video</v>
      </c>
      <c r="R143" s="1" t="str">
        <f t="shared" si="20"/>
        <v>science fiction</v>
      </c>
      <c r="S143" s="2">
        <f t="shared" si="17"/>
        <v>42110.153043981481</v>
      </c>
      <c r="T143" s="2">
        <f t="shared" si="18"/>
        <v>42155.153043981481</v>
      </c>
      <c r="U143" s="1">
        <f t="shared" si="19"/>
        <v>45</v>
      </c>
    </row>
    <row r="144" spans="1:21" ht="95" customHeight="1">
      <c r="A144" s="1">
        <v>142</v>
      </c>
      <c r="B144" s="1" t="s">
        <v>144</v>
      </c>
      <c r="C144" s="1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4">
        <f t="shared" si="14"/>
        <v>0.33333333333333337</v>
      </c>
      <c r="P144" s="1">
        <f t="shared" si="15"/>
        <v>10</v>
      </c>
      <c r="Q144" s="1" t="str">
        <f t="shared" si="16"/>
        <v>film &amp; video</v>
      </c>
      <c r="R144" s="1" t="str">
        <f t="shared" si="20"/>
        <v>science fiction</v>
      </c>
      <c r="S144" s="2">
        <f t="shared" si="17"/>
        <v>41938.893263888887</v>
      </c>
      <c r="T144" s="2">
        <f t="shared" si="18"/>
        <v>41959.934930555552</v>
      </c>
      <c r="U144" s="1">
        <f t="shared" si="19"/>
        <v>22</v>
      </c>
    </row>
    <row r="145" spans="1:21" ht="95" customHeight="1">
      <c r="A145" s="1">
        <v>143</v>
      </c>
      <c r="B145" s="1" t="s">
        <v>145</v>
      </c>
      <c r="C145" s="1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4">
        <f t="shared" si="14"/>
        <v>0</v>
      </c>
      <c r="P145" s="1" t="e">
        <f t="shared" si="15"/>
        <v>#DIV/0!</v>
      </c>
      <c r="Q145" s="1" t="str">
        <f t="shared" si="16"/>
        <v>film &amp; video</v>
      </c>
      <c r="R145" s="1" t="str">
        <f t="shared" si="20"/>
        <v>science fiction</v>
      </c>
      <c r="S145" s="2">
        <f t="shared" si="17"/>
        <v>42559.064143518524</v>
      </c>
      <c r="T145" s="2">
        <f t="shared" si="18"/>
        <v>42616.246527777781</v>
      </c>
      <c r="U145" s="1">
        <f t="shared" si="19"/>
        <v>58</v>
      </c>
    </row>
    <row r="146" spans="1:21" ht="95" customHeight="1">
      <c r="A146" s="1">
        <v>144</v>
      </c>
      <c r="B146" s="1" t="s">
        <v>146</v>
      </c>
      <c r="C146" s="1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4">
        <f t="shared" si="14"/>
        <v>27.6</v>
      </c>
      <c r="P146" s="1">
        <f t="shared" si="15"/>
        <v>55.945945945945944</v>
      </c>
      <c r="Q146" s="1" t="str">
        <f t="shared" si="16"/>
        <v>film &amp; video</v>
      </c>
      <c r="R146" s="1" t="str">
        <f t="shared" si="20"/>
        <v>science fiction</v>
      </c>
      <c r="S146" s="2">
        <f t="shared" si="17"/>
        <v>42047.762407407412</v>
      </c>
      <c r="T146" s="2">
        <f t="shared" si="18"/>
        <v>42107.72074074074</v>
      </c>
      <c r="U146" s="1">
        <f t="shared" si="19"/>
        <v>60</v>
      </c>
    </row>
    <row r="147" spans="1:21" ht="95" customHeight="1">
      <c r="A147" s="1">
        <v>145</v>
      </c>
      <c r="B147" s="1" t="s">
        <v>147</v>
      </c>
      <c r="C147" s="1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4">
        <f t="shared" si="14"/>
        <v>7.5111111111111111</v>
      </c>
      <c r="P147" s="1">
        <f t="shared" si="15"/>
        <v>37.555555555555557</v>
      </c>
      <c r="Q147" s="1" t="str">
        <f t="shared" si="16"/>
        <v>film &amp; video</v>
      </c>
      <c r="R147" s="1" t="str">
        <f t="shared" si="20"/>
        <v>science fiction</v>
      </c>
      <c r="S147" s="2">
        <f t="shared" si="17"/>
        <v>42200.542268518519</v>
      </c>
      <c r="T147" s="2">
        <f t="shared" si="18"/>
        <v>42227.542268518519</v>
      </c>
      <c r="U147" s="1">
        <f t="shared" si="19"/>
        <v>27</v>
      </c>
    </row>
    <row r="148" spans="1:21" ht="95" customHeight="1">
      <c r="A148" s="1">
        <v>146</v>
      </c>
      <c r="B148" s="1" t="s">
        <v>148</v>
      </c>
      <c r="C148" s="1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4">
        <f t="shared" si="14"/>
        <v>0.57499999999999996</v>
      </c>
      <c r="P148" s="1">
        <f t="shared" si="15"/>
        <v>38.333333333333336</v>
      </c>
      <c r="Q148" s="1" t="str">
        <f t="shared" si="16"/>
        <v>film &amp; video</v>
      </c>
      <c r="R148" s="1" t="str">
        <f t="shared" si="20"/>
        <v>science fiction</v>
      </c>
      <c r="S148" s="2">
        <f t="shared" si="17"/>
        <v>42693.016180555554</v>
      </c>
      <c r="T148" s="2">
        <f t="shared" si="18"/>
        <v>42753.016180555554</v>
      </c>
      <c r="U148" s="1">
        <f t="shared" si="19"/>
        <v>60</v>
      </c>
    </row>
    <row r="149" spans="1:21" ht="95" customHeight="1">
      <c r="A149" s="1">
        <v>147</v>
      </c>
      <c r="B149" s="1" t="s">
        <v>149</v>
      </c>
      <c r="C149" s="1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4">
        <f t="shared" si="14"/>
        <v>0</v>
      </c>
      <c r="P149" s="1" t="e">
        <f t="shared" si="15"/>
        <v>#DIV/0!</v>
      </c>
      <c r="Q149" s="1" t="str">
        <f t="shared" si="16"/>
        <v>film &amp; video</v>
      </c>
      <c r="R149" s="1" t="str">
        <f t="shared" si="20"/>
        <v>science fiction</v>
      </c>
      <c r="S149" s="2">
        <f t="shared" si="17"/>
        <v>41969.767824074079</v>
      </c>
      <c r="T149" s="2">
        <f t="shared" si="18"/>
        <v>42012.762499999997</v>
      </c>
      <c r="U149" s="1">
        <f t="shared" si="19"/>
        <v>43</v>
      </c>
    </row>
    <row r="150" spans="1:21" ht="95" customHeight="1">
      <c r="A150" s="1">
        <v>148</v>
      </c>
      <c r="B150" s="1" t="s">
        <v>150</v>
      </c>
      <c r="C150" s="1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4">
        <f t="shared" si="14"/>
        <v>0.08</v>
      </c>
      <c r="P150" s="1">
        <f t="shared" si="15"/>
        <v>20</v>
      </c>
      <c r="Q150" s="1" t="str">
        <f t="shared" si="16"/>
        <v>film &amp; video</v>
      </c>
      <c r="R150" s="1" t="str">
        <f t="shared" si="20"/>
        <v>science fiction</v>
      </c>
      <c r="S150" s="2">
        <f t="shared" si="17"/>
        <v>42397.281666666662</v>
      </c>
      <c r="T150" s="2">
        <f t="shared" si="18"/>
        <v>42427.281666666662</v>
      </c>
      <c r="U150" s="1">
        <f t="shared" si="19"/>
        <v>30</v>
      </c>
    </row>
    <row r="151" spans="1:21" ht="95" customHeight="1">
      <c r="A151" s="1">
        <v>149</v>
      </c>
      <c r="B151" s="1" t="s">
        <v>151</v>
      </c>
      <c r="C151" s="1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4">
        <f t="shared" si="14"/>
        <v>0.91999999999999993</v>
      </c>
      <c r="P151" s="1">
        <f t="shared" si="15"/>
        <v>15.333333333333334</v>
      </c>
      <c r="Q151" s="1" t="str">
        <f t="shared" si="16"/>
        <v>film &amp; video</v>
      </c>
      <c r="R151" s="1" t="str">
        <f t="shared" si="20"/>
        <v>science fiction</v>
      </c>
      <c r="S151" s="2">
        <f t="shared" si="17"/>
        <v>41968.172106481477</v>
      </c>
      <c r="T151" s="2">
        <f t="shared" si="18"/>
        <v>41998.333333333328</v>
      </c>
      <c r="U151" s="1">
        <f t="shared" si="19"/>
        <v>31</v>
      </c>
    </row>
    <row r="152" spans="1:21" ht="95" customHeight="1">
      <c r="A152" s="1">
        <v>150</v>
      </c>
      <c r="B152" s="1" t="s">
        <v>152</v>
      </c>
      <c r="C152" s="1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4">
        <f t="shared" si="14"/>
        <v>23.163076923076922</v>
      </c>
      <c r="P152" s="1">
        <f t="shared" si="15"/>
        <v>449.43283582089555</v>
      </c>
      <c r="Q152" s="1" t="str">
        <f t="shared" si="16"/>
        <v>film &amp; video</v>
      </c>
      <c r="R152" s="1" t="str">
        <f t="shared" si="20"/>
        <v>science fiction</v>
      </c>
      <c r="S152" s="2">
        <f t="shared" si="17"/>
        <v>42090.161828703705</v>
      </c>
      <c r="T152" s="2">
        <f t="shared" si="18"/>
        <v>42150.161828703705</v>
      </c>
      <c r="U152" s="1">
        <f t="shared" si="19"/>
        <v>60</v>
      </c>
    </row>
    <row r="153" spans="1:21" ht="95" customHeight="1">
      <c r="A153" s="1">
        <v>151</v>
      </c>
      <c r="B153" s="1" t="s">
        <v>153</v>
      </c>
      <c r="C153" s="1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4">
        <f t="shared" si="14"/>
        <v>5.5999999999999994E-2</v>
      </c>
      <c r="P153" s="1">
        <f t="shared" si="15"/>
        <v>28</v>
      </c>
      <c r="Q153" s="1" t="str">
        <f t="shared" si="16"/>
        <v>film &amp; video</v>
      </c>
      <c r="R153" s="1" t="str">
        <f t="shared" si="20"/>
        <v>science fiction</v>
      </c>
      <c r="S153" s="2">
        <f t="shared" si="17"/>
        <v>42113.550821759258</v>
      </c>
      <c r="T153" s="2">
        <f t="shared" si="18"/>
        <v>42173.550821759258</v>
      </c>
      <c r="U153" s="1">
        <f t="shared" si="19"/>
        <v>60</v>
      </c>
    </row>
    <row r="154" spans="1:21" ht="95" customHeight="1">
      <c r="A154" s="1">
        <v>152</v>
      </c>
      <c r="B154" s="1" t="s">
        <v>154</v>
      </c>
      <c r="C154" s="1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4">
        <f t="shared" si="14"/>
        <v>7.8947368421052634E-3</v>
      </c>
      <c r="P154" s="1">
        <f t="shared" si="15"/>
        <v>15</v>
      </c>
      <c r="Q154" s="1" t="str">
        <f t="shared" si="16"/>
        <v>film &amp; video</v>
      </c>
      <c r="R154" s="1" t="str">
        <f t="shared" si="20"/>
        <v>science fiction</v>
      </c>
      <c r="S154" s="2">
        <f t="shared" si="17"/>
        <v>41875.077546296299</v>
      </c>
      <c r="T154" s="2">
        <f t="shared" si="18"/>
        <v>41905.077546296299</v>
      </c>
      <c r="U154" s="1">
        <f t="shared" si="19"/>
        <v>30</v>
      </c>
    </row>
    <row r="155" spans="1:21" ht="95" customHeight="1">
      <c r="A155" s="1">
        <v>153</v>
      </c>
      <c r="B155" s="1" t="s">
        <v>155</v>
      </c>
      <c r="C155" s="1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4">
        <f t="shared" si="14"/>
        <v>0.71799999999999997</v>
      </c>
      <c r="P155" s="1">
        <f t="shared" si="15"/>
        <v>35.9</v>
      </c>
      <c r="Q155" s="1" t="str">
        <f t="shared" si="16"/>
        <v>film &amp; video</v>
      </c>
      <c r="R155" s="1" t="str">
        <f t="shared" si="20"/>
        <v>science fiction</v>
      </c>
      <c r="S155" s="2">
        <f t="shared" si="17"/>
        <v>41933.586157407408</v>
      </c>
      <c r="T155" s="2">
        <f t="shared" si="18"/>
        <v>41975.627824074079</v>
      </c>
      <c r="U155" s="1">
        <f t="shared" si="19"/>
        <v>43</v>
      </c>
    </row>
    <row r="156" spans="1:21" ht="95" customHeight="1">
      <c r="A156" s="1">
        <v>154</v>
      </c>
      <c r="B156" s="1" t="s">
        <v>156</v>
      </c>
      <c r="C156" s="1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4">
        <f t="shared" si="14"/>
        <v>2.666666666666667</v>
      </c>
      <c r="P156" s="1">
        <f t="shared" si="15"/>
        <v>13.333333333333334</v>
      </c>
      <c r="Q156" s="1" t="str">
        <f t="shared" si="16"/>
        <v>film &amp; video</v>
      </c>
      <c r="R156" s="1" t="str">
        <f t="shared" si="20"/>
        <v>science fiction</v>
      </c>
      <c r="S156" s="2">
        <f t="shared" si="17"/>
        <v>42115.547395833331</v>
      </c>
      <c r="T156" s="2">
        <f t="shared" si="18"/>
        <v>42158.547395833331</v>
      </c>
      <c r="U156" s="1">
        <f t="shared" si="19"/>
        <v>43</v>
      </c>
    </row>
    <row r="157" spans="1:21" ht="95" customHeight="1">
      <c r="A157" s="1">
        <v>155</v>
      </c>
      <c r="B157" s="1" t="s">
        <v>157</v>
      </c>
      <c r="C157" s="1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4">
        <f t="shared" si="14"/>
        <v>6.0000000000000001E-3</v>
      </c>
      <c r="P157" s="1">
        <f t="shared" si="15"/>
        <v>20.25</v>
      </c>
      <c r="Q157" s="1" t="str">
        <f t="shared" si="16"/>
        <v>film &amp; video</v>
      </c>
      <c r="R157" s="1" t="str">
        <f t="shared" si="20"/>
        <v>science fiction</v>
      </c>
      <c r="S157" s="2">
        <f t="shared" si="17"/>
        <v>42168.559432870374</v>
      </c>
      <c r="T157" s="2">
        <f t="shared" si="18"/>
        <v>42208.559432870374</v>
      </c>
      <c r="U157" s="1">
        <f t="shared" si="19"/>
        <v>40</v>
      </c>
    </row>
    <row r="158" spans="1:21" ht="95" customHeight="1">
      <c r="A158" s="1">
        <v>156</v>
      </c>
      <c r="B158" s="1" t="s">
        <v>158</v>
      </c>
      <c r="C158" s="1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4">
        <f t="shared" si="14"/>
        <v>5.0999999999999996</v>
      </c>
      <c r="P158" s="1">
        <f t="shared" si="15"/>
        <v>119</v>
      </c>
      <c r="Q158" s="1" t="str">
        <f t="shared" si="16"/>
        <v>film &amp; video</v>
      </c>
      <c r="R158" s="1" t="str">
        <f t="shared" si="20"/>
        <v>science fiction</v>
      </c>
      <c r="S158" s="2">
        <f t="shared" si="17"/>
        <v>41794.124953703707</v>
      </c>
      <c r="T158" s="2">
        <f t="shared" si="18"/>
        <v>41854.124953703707</v>
      </c>
      <c r="U158" s="1">
        <f t="shared" si="19"/>
        <v>60</v>
      </c>
    </row>
    <row r="159" spans="1:21" ht="95" customHeight="1">
      <c r="A159" s="1">
        <v>157</v>
      </c>
      <c r="B159" s="1" t="s">
        <v>159</v>
      </c>
      <c r="C159" s="1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4">
        <f t="shared" si="14"/>
        <v>0.26711185308848079</v>
      </c>
      <c r="P159" s="1">
        <f t="shared" si="15"/>
        <v>4</v>
      </c>
      <c r="Q159" s="1" t="str">
        <f t="shared" si="16"/>
        <v>film &amp; video</v>
      </c>
      <c r="R159" s="1" t="str">
        <f t="shared" si="20"/>
        <v>science fiction</v>
      </c>
      <c r="S159" s="2">
        <f t="shared" si="17"/>
        <v>42396.911712962959</v>
      </c>
      <c r="T159" s="2">
        <f t="shared" si="18"/>
        <v>42426.911712962959</v>
      </c>
      <c r="U159" s="1">
        <f t="shared" si="19"/>
        <v>30</v>
      </c>
    </row>
    <row r="160" spans="1:21" ht="95" customHeight="1">
      <c r="A160" s="1">
        <v>158</v>
      </c>
      <c r="B160" s="1" t="s">
        <v>160</v>
      </c>
      <c r="C160" s="1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4">
        <f t="shared" si="14"/>
        <v>0</v>
      </c>
      <c r="P160" s="1" t="e">
        <f t="shared" si="15"/>
        <v>#DIV/0!</v>
      </c>
      <c r="Q160" s="1" t="str">
        <f t="shared" si="16"/>
        <v>film &amp; video</v>
      </c>
      <c r="R160" s="1" t="str">
        <f t="shared" si="20"/>
        <v>science fiction</v>
      </c>
      <c r="S160" s="2">
        <f t="shared" si="17"/>
        <v>41904.07671296296</v>
      </c>
      <c r="T160" s="2">
        <f t="shared" si="18"/>
        <v>41934.07671296296</v>
      </c>
      <c r="U160" s="1">
        <f t="shared" si="19"/>
        <v>30</v>
      </c>
    </row>
    <row r="161" spans="1:21" ht="95" customHeight="1">
      <c r="A161" s="1">
        <v>159</v>
      </c>
      <c r="B161" s="1" t="s">
        <v>161</v>
      </c>
      <c r="C161" s="1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4">
        <f t="shared" si="14"/>
        <v>2E-3</v>
      </c>
      <c r="P161" s="1">
        <f t="shared" si="15"/>
        <v>10</v>
      </c>
      <c r="Q161" s="1" t="str">
        <f t="shared" si="16"/>
        <v>film &amp; video</v>
      </c>
      <c r="R161" s="1" t="str">
        <f t="shared" si="20"/>
        <v>science fiction</v>
      </c>
      <c r="S161" s="2">
        <f t="shared" si="17"/>
        <v>42514.434548611112</v>
      </c>
      <c r="T161" s="2">
        <f t="shared" si="18"/>
        <v>42554.434548611112</v>
      </c>
      <c r="U161" s="1">
        <f t="shared" si="19"/>
        <v>40</v>
      </c>
    </row>
    <row r="162" spans="1:21" ht="95" customHeight="1">
      <c r="A162" s="1">
        <v>160</v>
      </c>
      <c r="B162" s="1" t="s">
        <v>162</v>
      </c>
      <c r="C162" s="1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4">
        <f t="shared" si="14"/>
        <v>0</v>
      </c>
      <c r="P162" s="1" t="e">
        <f t="shared" si="15"/>
        <v>#DIV/0!</v>
      </c>
      <c r="Q162" s="1" t="str">
        <f t="shared" si="16"/>
        <v>film &amp; video</v>
      </c>
      <c r="R162" s="1" t="str">
        <f t="shared" si="20"/>
        <v>drama</v>
      </c>
      <c r="S162" s="2">
        <f t="shared" si="17"/>
        <v>42171.913090277783</v>
      </c>
      <c r="T162" s="2">
        <f t="shared" si="18"/>
        <v>42231.913090277783</v>
      </c>
      <c r="U162" s="1">
        <f t="shared" si="19"/>
        <v>60</v>
      </c>
    </row>
    <row r="163" spans="1:21" ht="95" customHeight="1">
      <c r="A163" s="1">
        <v>161</v>
      </c>
      <c r="B163" s="1" t="s">
        <v>163</v>
      </c>
      <c r="C163" s="1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4">
        <f t="shared" si="14"/>
        <v>0.01</v>
      </c>
      <c r="P163" s="1">
        <f t="shared" si="15"/>
        <v>5</v>
      </c>
      <c r="Q163" s="1" t="str">
        <f t="shared" si="16"/>
        <v>film &amp; video</v>
      </c>
      <c r="R163" s="1" t="str">
        <f t="shared" si="20"/>
        <v>drama</v>
      </c>
      <c r="S163" s="2">
        <f t="shared" si="17"/>
        <v>41792.687442129631</v>
      </c>
      <c r="T163" s="2">
        <f t="shared" si="18"/>
        <v>41822.687442129631</v>
      </c>
      <c r="U163" s="1">
        <f t="shared" si="19"/>
        <v>30</v>
      </c>
    </row>
    <row r="164" spans="1:21" ht="95" customHeight="1">
      <c r="A164" s="1">
        <v>162</v>
      </c>
      <c r="B164" s="1" t="s">
        <v>164</v>
      </c>
      <c r="C164" s="1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4">
        <f t="shared" si="14"/>
        <v>15.535714285714286</v>
      </c>
      <c r="P164" s="1">
        <f t="shared" si="15"/>
        <v>43.5</v>
      </c>
      <c r="Q164" s="1" t="str">
        <f t="shared" si="16"/>
        <v>film &amp; video</v>
      </c>
      <c r="R164" s="1" t="str">
        <f t="shared" si="20"/>
        <v>drama</v>
      </c>
      <c r="S164" s="2">
        <f t="shared" si="17"/>
        <v>41835.126805555556</v>
      </c>
      <c r="T164" s="2">
        <f t="shared" si="18"/>
        <v>41867.987500000003</v>
      </c>
      <c r="U164" s="1">
        <f t="shared" si="19"/>
        <v>33</v>
      </c>
    </row>
    <row r="165" spans="1:21" ht="95" customHeight="1">
      <c r="A165" s="1">
        <v>163</v>
      </c>
      <c r="B165" s="1" t="s">
        <v>165</v>
      </c>
      <c r="C165" s="1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4">
        <f t="shared" si="14"/>
        <v>0</v>
      </c>
      <c r="P165" s="1" t="e">
        <f t="shared" si="15"/>
        <v>#DIV/0!</v>
      </c>
      <c r="Q165" s="1" t="str">
        <f t="shared" si="16"/>
        <v>film &amp; video</v>
      </c>
      <c r="R165" s="1" t="str">
        <f t="shared" si="20"/>
        <v>drama</v>
      </c>
      <c r="S165" s="2">
        <f t="shared" si="17"/>
        <v>42243.961273148147</v>
      </c>
      <c r="T165" s="2">
        <f t="shared" si="18"/>
        <v>42278</v>
      </c>
      <c r="U165" s="1">
        <f t="shared" si="19"/>
        <v>35</v>
      </c>
    </row>
    <row r="166" spans="1:21" ht="95" customHeight="1">
      <c r="A166" s="1">
        <v>164</v>
      </c>
      <c r="B166" s="1" t="s">
        <v>166</v>
      </c>
      <c r="C166" s="1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4">
        <f t="shared" si="14"/>
        <v>0.53333333333333333</v>
      </c>
      <c r="P166" s="1">
        <f t="shared" si="15"/>
        <v>91.428571428571431</v>
      </c>
      <c r="Q166" s="1" t="str">
        <f t="shared" si="16"/>
        <v>film &amp; video</v>
      </c>
      <c r="R166" s="1" t="str">
        <f t="shared" si="20"/>
        <v>drama</v>
      </c>
      <c r="S166" s="2">
        <f t="shared" si="17"/>
        <v>41841.762743055559</v>
      </c>
      <c r="T166" s="2">
        <f t="shared" si="18"/>
        <v>41901.762743055559</v>
      </c>
      <c r="U166" s="1">
        <f t="shared" si="19"/>
        <v>60</v>
      </c>
    </row>
    <row r="167" spans="1:21" ht="95" customHeight="1">
      <c r="A167" s="1">
        <v>165</v>
      </c>
      <c r="B167" s="1" t="s">
        <v>167</v>
      </c>
      <c r="C167" s="1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4">
        <f t="shared" si="14"/>
        <v>0</v>
      </c>
      <c r="P167" s="1" t="e">
        <f t="shared" si="15"/>
        <v>#DIV/0!</v>
      </c>
      <c r="Q167" s="1" t="str">
        <f t="shared" si="16"/>
        <v>film &amp; video</v>
      </c>
      <c r="R167" s="1" t="str">
        <f t="shared" si="20"/>
        <v>drama</v>
      </c>
      <c r="S167" s="2">
        <f t="shared" si="17"/>
        <v>42351.658842592587</v>
      </c>
      <c r="T167" s="2">
        <f t="shared" si="18"/>
        <v>42381.658842592587</v>
      </c>
      <c r="U167" s="1">
        <f t="shared" si="19"/>
        <v>30</v>
      </c>
    </row>
    <row r="168" spans="1:21" ht="95" customHeight="1">
      <c r="A168" s="1">
        <v>166</v>
      </c>
      <c r="B168" s="1" t="s">
        <v>168</v>
      </c>
      <c r="C168" s="1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4">
        <f t="shared" si="14"/>
        <v>60</v>
      </c>
      <c r="P168" s="1">
        <f t="shared" si="15"/>
        <v>3000</v>
      </c>
      <c r="Q168" s="1" t="str">
        <f t="shared" si="16"/>
        <v>film &amp; video</v>
      </c>
      <c r="R168" s="1" t="str">
        <f t="shared" si="20"/>
        <v>drama</v>
      </c>
      <c r="S168" s="2">
        <f t="shared" si="17"/>
        <v>42721.075949074075</v>
      </c>
      <c r="T168" s="2">
        <f t="shared" si="18"/>
        <v>42751.075949074075</v>
      </c>
      <c r="U168" s="1">
        <f t="shared" si="19"/>
        <v>30</v>
      </c>
    </row>
    <row r="169" spans="1:21" ht="95" customHeight="1">
      <c r="A169" s="1">
        <v>167</v>
      </c>
      <c r="B169" s="1" t="s">
        <v>169</v>
      </c>
      <c r="C169" s="1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4">
        <f t="shared" si="14"/>
        <v>0.01</v>
      </c>
      <c r="P169" s="1">
        <f t="shared" si="15"/>
        <v>5.5</v>
      </c>
      <c r="Q169" s="1" t="str">
        <f t="shared" si="16"/>
        <v>film &amp; video</v>
      </c>
      <c r="R169" s="1" t="str">
        <f t="shared" si="20"/>
        <v>drama</v>
      </c>
      <c r="S169" s="2">
        <f t="shared" si="17"/>
        <v>42160.927488425921</v>
      </c>
      <c r="T169" s="2">
        <f t="shared" si="18"/>
        <v>42220.927488425921</v>
      </c>
      <c r="U169" s="1">
        <f t="shared" si="19"/>
        <v>60</v>
      </c>
    </row>
    <row r="170" spans="1:21" ht="95" customHeight="1">
      <c r="A170" s="1">
        <v>168</v>
      </c>
      <c r="B170" s="1" t="s">
        <v>170</v>
      </c>
      <c r="C170" s="1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4">
        <f t="shared" si="14"/>
        <v>4.0625</v>
      </c>
      <c r="P170" s="1">
        <f t="shared" si="15"/>
        <v>108.33333333333333</v>
      </c>
      <c r="Q170" s="1" t="str">
        <f t="shared" si="16"/>
        <v>film &amp; video</v>
      </c>
      <c r="R170" s="1" t="str">
        <f t="shared" si="20"/>
        <v>drama</v>
      </c>
      <c r="S170" s="2">
        <f t="shared" si="17"/>
        <v>42052.83530092593</v>
      </c>
      <c r="T170" s="2">
        <f t="shared" si="18"/>
        <v>42082.793634259258</v>
      </c>
      <c r="U170" s="1">
        <f t="shared" si="19"/>
        <v>30</v>
      </c>
    </row>
    <row r="171" spans="1:21" ht="95" customHeight="1">
      <c r="A171" s="1">
        <v>169</v>
      </c>
      <c r="B171" s="1" t="s">
        <v>171</v>
      </c>
      <c r="C171" s="1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4">
        <f t="shared" si="14"/>
        <v>22.400000000000002</v>
      </c>
      <c r="P171" s="1">
        <f t="shared" si="15"/>
        <v>56</v>
      </c>
      <c r="Q171" s="1" t="str">
        <f t="shared" si="16"/>
        <v>film &amp; video</v>
      </c>
      <c r="R171" s="1" t="str">
        <f t="shared" si="20"/>
        <v>drama</v>
      </c>
      <c r="S171" s="2">
        <f t="shared" si="17"/>
        <v>41900.505312499998</v>
      </c>
      <c r="T171" s="2">
        <f t="shared" si="18"/>
        <v>41930.505312499998</v>
      </c>
      <c r="U171" s="1">
        <f t="shared" si="19"/>
        <v>30</v>
      </c>
    </row>
    <row r="172" spans="1:21" ht="95" customHeight="1">
      <c r="A172" s="1">
        <v>170</v>
      </c>
      <c r="B172" s="1" t="s">
        <v>172</v>
      </c>
      <c r="C172" s="1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4">
        <f t="shared" si="14"/>
        <v>3.25</v>
      </c>
      <c r="P172" s="1">
        <f t="shared" si="15"/>
        <v>32.5</v>
      </c>
      <c r="Q172" s="1" t="str">
        <f t="shared" si="16"/>
        <v>film &amp; video</v>
      </c>
      <c r="R172" s="1" t="str">
        <f t="shared" si="20"/>
        <v>drama</v>
      </c>
      <c r="S172" s="2">
        <f t="shared" si="17"/>
        <v>42216.977812500001</v>
      </c>
      <c r="T172" s="2">
        <f t="shared" si="18"/>
        <v>42246.227777777778</v>
      </c>
      <c r="U172" s="1">
        <f t="shared" si="19"/>
        <v>30</v>
      </c>
    </row>
    <row r="173" spans="1:21" ht="95" customHeight="1">
      <c r="A173" s="1">
        <v>171</v>
      </c>
      <c r="B173" s="1" t="s">
        <v>173</v>
      </c>
      <c r="C173" s="1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4">
        <f t="shared" si="14"/>
        <v>2E-3</v>
      </c>
      <c r="P173" s="1">
        <f t="shared" si="15"/>
        <v>1</v>
      </c>
      <c r="Q173" s="1" t="str">
        <f t="shared" si="16"/>
        <v>film &amp; video</v>
      </c>
      <c r="R173" s="1" t="str">
        <f t="shared" si="20"/>
        <v>drama</v>
      </c>
      <c r="S173" s="2">
        <f t="shared" si="17"/>
        <v>42534.180717592593</v>
      </c>
      <c r="T173" s="2">
        <f t="shared" si="18"/>
        <v>42594.180717592593</v>
      </c>
      <c r="U173" s="1">
        <f t="shared" si="19"/>
        <v>60</v>
      </c>
    </row>
    <row r="174" spans="1:21" ht="95" customHeight="1">
      <c r="A174" s="1">
        <v>172</v>
      </c>
      <c r="B174" s="1" t="s">
        <v>174</v>
      </c>
      <c r="C174" s="1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4">
        <f t="shared" si="14"/>
        <v>0</v>
      </c>
      <c r="P174" s="1" t="e">
        <f t="shared" si="15"/>
        <v>#DIV/0!</v>
      </c>
      <c r="Q174" s="1" t="str">
        <f t="shared" si="16"/>
        <v>film &amp; video</v>
      </c>
      <c r="R174" s="1" t="str">
        <f t="shared" si="20"/>
        <v>drama</v>
      </c>
      <c r="S174" s="2">
        <f t="shared" si="17"/>
        <v>42047.394942129627</v>
      </c>
      <c r="T174" s="2">
        <f t="shared" si="18"/>
        <v>42082.353275462956</v>
      </c>
      <c r="U174" s="1">
        <f t="shared" si="19"/>
        <v>35</v>
      </c>
    </row>
    <row r="175" spans="1:21" ht="95" customHeight="1">
      <c r="A175" s="1">
        <v>173</v>
      </c>
      <c r="B175" s="1" t="s">
        <v>175</v>
      </c>
      <c r="C175" s="1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4">
        <f t="shared" si="14"/>
        <v>0</v>
      </c>
      <c r="P175" s="1" t="e">
        <f t="shared" si="15"/>
        <v>#DIV/0!</v>
      </c>
      <c r="Q175" s="1" t="str">
        <f t="shared" si="16"/>
        <v>film &amp; video</v>
      </c>
      <c r="R175" s="1" t="str">
        <f t="shared" si="20"/>
        <v>drama</v>
      </c>
      <c r="S175" s="2">
        <f t="shared" si="17"/>
        <v>42033.573009259257</v>
      </c>
      <c r="T175" s="2">
        <f t="shared" si="18"/>
        <v>42063.573009259257</v>
      </c>
      <c r="U175" s="1">
        <f t="shared" si="19"/>
        <v>30</v>
      </c>
    </row>
    <row r="176" spans="1:21" ht="95" customHeight="1">
      <c r="A176" s="1">
        <v>174</v>
      </c>
      <c r="B176" s="1" t="s">
        <v>176</v>
      </c>
      <c r="C176" s="1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4">
        <f t="shared" si="14"/>
        <v>0</v>
      </c>
      <c r="P176" s="1" t="e">
        <f t="shared" si="15"/>
        <v>#DIV/0!</v>
      </c>
      <c r="Q176" s="1" t="str">
        <f t="shared" si="16"/>
        <v>film &amp; video</v>
      </c>
      <c r="R176" s="1" t="str">
        <f t="shared" si="20"/>
        <v>drama</v>
      </c>
      <c r="S176" s="2">
        <f t="shared" si="17"/>
        <v>42072.758981481486</v>
      </c>
      <c r="T176" s="2">
        <f t="shared" si="18"/>
        <v>42132.758981481486</v>
      </c>
      <c r="U176" s="1">
        <f t="shared" si="19"/>
        <v>60</v>
      </c>
    </row>
    <row r="177" spans="1:21" ht="95" customHeight="1">
      <c r="A177" s="1">
        <v>175</v>
      </c>
      <c r="B177" s="1" t="s">
        <v>177</v>
      </c>
      <c r="C177" s="1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4">
        <f t="shared" si="14"/>
        <v>6.4850000000000003</v>
      </c>
      <c r="P177" s="1">
        <f t="shared" si="15"/>
        <v>49.884615384615387</v>
      </c>
      <c r="Q177" s="1" t="str">
        <f t="shared" si="16"/>
        <v>film &amp; video</v>
      </c>
      <c r="R177" s="1" t="str">
        <f t="shared" si="20"/>
        <v>drama</v>
      </c>
      <c r="S177" s="2">
        <f t="shared" si="17"/>
        <v>41855.777905092589</v>
      </c>
      <c r="T177" s="2">
        <f t="shared" si="18"/>
        <v>41880.777905092589</v>
      </c>
      <c r="U177" s="1">
        <f t="shared" si="19"/>
        <v>25</v>
      </c>
    </row>
    <row r="178" spans="1:21" ht="95" customHeight="1">
      <c r="A178" s="1">
        <v>176</v>
      </c>
      <c r="B178" s="1" t="s">
        <v>178</v>
      </c>
      <c r="C178" s="1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4">
        <f t="shared" si="14"/>
        <v>0</v>
      </c>
      <c r="P178" s="1" t="e">
        <f t="shared" si="15"/>
        <v>#DIV/0!</v>
      </c>
      <c r="Q178" s="1" t="str">
        <f t="shared" si="16"/>
        <v>film &amp; video</v>
      </c>
      <c r="R178" s="1" t="str">
        <f t="shared" si="20"/>
        <v>drama</v>
      </c>
      <c r="S178" s="2">
        <f t="shared" si="17"/>
        <v>42191.824062500003</v>
      </c>
      <c r="T178" s="2">
        <f t="shared" si="18"/>
        <v>42221.824062500003</v>
      </c>
      <c r="U178" s="1">
        <f t="shared" si="19"/>
        <v>30</v>
      </c>
    </row>
    <row r="179" spans="1:21" ht="95" customHeight="1">
      <c r="A179" s="1">
        <v>177</v>
      </c>
      <c r="B179" s="1" t="s">
        <v>179</v>
      </c>
      <c r="C179" s="1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4">
        <f t="shared" si="14"/>
        <v>40</v>
      </c>
      <c r="P179" s="1">
        <f t="shared" si="15"/>
        <v>25.714285714285715</v>
      </c>
      <c r="Q179" s="1" t="str">
        <f t="shared" si="16"/>
        <v>film &amp; video</v>
      </c>
      <c r="R179" s="1" t="str">
        <f t="shared" si="20"/>
        <v>drama</v>
      </c>
      <c r="S179" s="2">
        <f t="shared" si="17"/>
        <v>42070.047754629632</v>
      </c>
      <c r="T179" s="2">
        <f t="shared" si="18"/>
        <v>42087.00608796296</v>
      </c>
      <c r="U179" s="1">
        <f t="shared" si="19"/>
        <v>17</v>
      </c>
    </row>
    <row r="180" spans="1:21" ht="95" customHeight="1">
      <c r="A180" s="1">
        <v>178</v>
      </c>
      <c r="B180" s="1" t="s">
        <v>180</v>
      </c>
      <c r="C180" s="1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4">
        <f t="shared" si="14"/>
        <v>0</v>
      </c>
      <c r="P180" s="1" t="e">
        <f t="shared" si="15"/>
        <v>#DIV/0!</v>
      </c>
      <c r="Q180" s="1" t="str">
        <f t="shared" si="16"/>
        <v>film &amp; video</v>
      </c>
      <c r="R180" s="1" t="str">
        <f t="shared" si="20"/>
        <v>drama</v>
      </c>
      <c r="S180" s="2">
        <f t="shared" si="17"/>
        <v>42304.955381944441</v>
      </c>
      <c r="T180" s="2">
        <f t="shared" si="18"/>
        <v>42334.997048611112</v>
      </c>
      <c r="U180" s="1">
        <f t="shared" si="19"/>
        <v>31</v>
      </c>
    </row>
    <row r="181" spans="1:21" ht="95" customHeight="1">
      <c r="A181" s="1">
        <v>179</v>
      </c>
      <c r="B181" s="1" t="s">
        <v>181</v>
      </c>
      <c r="C181" s="1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4">
        <f t="shared" si="14"/>
        <v>20</v>
      </c>
      <c r="P181" s="1">
        <f t="shared" si="15"/>
        <v>100</v>
      </c>
      <c r="Q181" s="1" t="str">
        <f t="shared" si="16"/>
        <v>film &amp; video</v>
      </c>
      <c r="R181" s="1" t="str">
        <f t="shared" si="20"/>
        <v>drama</v>
      </c>
      <c r="S181" s="2">
        <f t="shared" si="17"/>
        <v>42403.080497685187</v>
      </c>
      <c r="T181" s="2">
        <f t="shared" si="18"/>
        <v>42433.080497685187</v>
      </c>
      <c r="U181" s="1">
        <f t="shared" si="19"/>
        <v>30</v>
      </c>
    </row>
    <row r="182" spans="1:21" ht="95" customHeight="1">
      <c r="A182" s="1">
        <v>180</v>
      </c>
      <c r="B182" s="1" t="s">
        <v>182</v>
      </c>
      <c r="C182" s="1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4">
        <f t="shared" si="14"/>
        <v>33.416666666666664</v>
      </c>
      <c r="P182" s="1">
        <f t="shared" si="15"/>
        <v>30.846153846153847</v>
      </c>
      <c r="Q182" s="1" t="str">
        <f t="shared" si="16"/>
        <v>film &amp; video</v>
      </c>
      <c r="R182" s="1" t="str">
        <f t="shared" si="20"/>
        <v>drama</v>
      </c>
      <c r="S182" s="2">
        <f t="shared" si="17"/>
        <v>42067.991238425922</v>
      </c>
      <c r="T182" s="2">
        <f t="shared" si="18"/>
        <v>42107.791666666672</v>
      </c>
      <c r="U182" s="1">
        <f t="shared" si="19"/>
        <v>40</v>
      </c>
    </row>
    <row r="183" spans="1:21" ht="95" customHeight="1">
      <c r="A183" s="1">
        <v>181</v>
      </c>
      <c r="B183" s="1" t="s">
        <v>183</v>
      </c>
      <c r="C183" s="1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4">
        <f t="shared" si="14"/>
        <v>21.092608822670172</v>
      </c>
      <c r="P183" s="1">
        <f t="shared" si="15"/>
        <v>180.5</v>
      </c>
      <c r="Q183" s="1" t="str">
        <f t="shared" si="16"/>
        <v>film &amp; video</v>
      </c>
      <c r="R183" s="1" t="str">
        <f t="shared" si="20"/>
        <v>drama</v>
      </c>
      <c r="S183" s="2">
        <f t="shared" si="17"/>
        <v>42147.741840277777</v>
      </c>
      <c r="T183" s="2">
        <f t="shared" si="18"/>
        <v>42177.741840277777</v>
      </c>
      <c r="U183" s="1">
        <f t="shared" si="19"/>
        <v>30</v>
      </c>
    </row>
    <row r="184" spans="1:21" ht="95" customHeight="1">
      <c r="A184" s="1">
        <v>182</v>
      </c>
      <c r="B184" s="1" t="s">
        <v>184</v>
      </c>
      <c r="C184" s="1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4">
        <f t="shared" si="14"/>
        <v>0</v>
      </c>
      <c r="P184" s="1" t="e">
        <f t="shared" si="15"/>
        <v>#DIV/0!</v>
      </c>
      <c r="Q184" s="1" t="str">
        <f t="shared" si="16"/>
        <v>film &amp; video</v>
      </c>
      <c r="R184" s="1" t="str">
        <f t="shared" si="20"/>
        <v>drama</v>
      </c>
      <c r="S184" s="2">
        <f t="shared" si="17"/>
        <v>42712.011944444443</v>
      </c>
      <c r="T184" s="2">
        <f t="shared" si="18"/>
        <v>42742.011944444443</v>
      </c>
      <c r="U184" s="1">
        <f t="shared" si="19"/>
        <v>30</v>
      </c>
    </row>
    <row r="185" spans="1:21" ht="95" customHeight="1">
      <c r="A185" s="1">
        <v>183</v>
      </c>
      <c r="B185" s="1" t="s">
        <v>185</v>
      </c>
      <c r="C185" s="1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4">
        <f t="shared" si="14"/>
        <v>35.856000000000002</v>
      </c>
      <c r="P185" s="1">
        <f t="shared" si="15"/>
        <v>373.5</v>
      </c>
      <c r="Q185" s="1" t="str">
        <f t="shared" si="16"/>
        <v>film &amp; video</v>
      </c>
      <c r="R185" s="1" t="str">
        <f t="shared" si="20"/>
        <v>drama</v>
      </c>
      <c r="S185" s="2">
        <f t="shared" si="17"/>
        <v>41939.810300925928</v>
      </c>
      <c r="T185" s="2">
        <f t="shared" si="18"/>
        <v>41969.851967592593</v>
      </c>
      <c r="U185" s="1">
        <f t="shared" si="19"/>
        <v>31</v>
      </c>
    </row>
    <row r="186" spans="1:21" ht="95" customHeight="1">
      <c r="A186" s="1">
        <v>184</v>
      </c>
      <c r="B186" s="1" t="s">
        <v>186</v>
      </c>
      <c r="C186" s="1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4">
        <f t="shared" si="14"/>
        <v>3.4000000000000004</v>
      </c>
      <c r="P186" s="1">
        <f t="shared" si="15"/>
        <v>25.5</v>
      </c>
      <c r="Q186" s="1" t="str">
        <f t="shared" si="16"/>
        <v>film &amp; video</v>
      </c>
      <c r="R186" s="1" t="str">
        <f t="shared" si="20"/>
        <v>drama</v>
      </c>
      <c r="S186" s="2">
        <f t="shared" si="17"/>
        <v>41825.791226851856</v>
      </c>
      <c r="T186" s="2">
        <f t="shared" si="18"/>
        <v>41883.165972222225</v>
      </c>
      <c r="U186" s="1">
        <f t="shared" si="19"/>
        <v>58</v>
      </c>
    </row>
    <row r="187" spans="1:21" ht="95" customHeight="1">
      <c r="A187" s="1">
        <v>185</v>
      </c>
      <c r="B187" s="1" t="s">
        <v>187</v>
      </c>
      <c r="C187" s="1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4">
        <f t="shared" si="14"/>
        <v>5.5</v>
      </c>
      <c r="P187" s="1">
        <f t="shared" si="15"/>
        <v>220</v>
      </c>
      <c r="Q187" s="1" t="str">
        <f t="shared" si="16"/>
        <v>film &amp; video</v>
      </c>
      <c r="R187" s="1" t="str">
        <f t="shared" si="20"/>
        <v>drama</v>
      </c>
      <c r="S187" s="2">
        <f t="shared" si="17"/>
        <v>42570.91133101852</v>
      </c>
      <c r="T187" s="2">
        <f t="shared" si="18"/>
        <v>42600.91133101852</v>
      </c>
      <c r="U187" s="1">
        <f t="shared" si="19"/>
        <v>30</v>
      </c>
    </row>
    <row r="188" spans="1:21" ht="95" customHeight="1">
      <c r="A188" s="1">
        <v>186</v>
      </c>
      <c r="B188" s="1" t="s">
        <v>188</v>
      </c>
      <c r="C188" s="1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4">
        <f t="shared" si="14"/>
        <v>0</v>
      </c>
      <c r="P188" s="1" t="e">
        <f t="shared" si="15"/>
        <v>#DIV/0!</v>
      </c>
      <c r="Q188" s="1" t="str">
        <f t="shared" si="16"/>
        <v>film &amp; video</v>
      </c>
      <c r="R188" s="1" t="str">
        <f t="shared" si="20"/>
        <v>drama</v>
      </c>
      <c r="S188" s="2">
        <f t="shared" si="17"/>
        <v>42767.812893518523</v>
      </c>
      <c r="T188" s="2">
        <f t="shared" si="18"/>
        <v>42797.833333333328</v>
      </c>
      <c r="U188" s="1">
        <f t="shared" si="19"/>
        <v>31</v>
      </c>
    </row>
    <row r="189" spans="1:21" ht="95" customHeight="1">
      <c r="A189" s="1">
        <v>187</v>
      </c>
      <c r="B189" s="1" t="s">
        <v>189</v>
      </c>
      <c r="C189" s="1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4">
        <f t="shared" si="14"/>
        <v>16</v>
      </c>
      <c r="P189" s="1">
        <f t="shared" si="15"/>
        <v>160</v>
      </c>
      <c r="Q189" s="1" t="str">
        <f t="shared" si="16"/>
        <v>film &amp; video</v>
      </c>
      <c r="R189" s="1" t="str">
        <f t="shared" si="20"/>
        <v>drama</v>
      </c>
      <c r="S189" s="2">
        <f t="shared" si="17"/>
        <v>42182.234456018516</v>
      </c>
      <c r="T189" s="2">
        <f t="shared" si="18"/>
        <v>42206.290972222225</v>
      </c>
      <c r="U189" s="1">
        <f t="shared" si="19"/>
        <v>25</v>
      </c>
    </row>
    <row r="190" spans="1:21" ht="95" customHeight="1">
      <c r="A190" s="1">
        <v>188</v>
      </c>
      <c r="B190" s="1" t="s">
        <v>190</v>
      </c>
      <c r="C190" s="1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4">
        <f t="shared" si="14"/>
        <v>0</v>
      </c>
      <c r="P190" s="1" t="e">
        <f t="shared" si="15"/>
        <v>#DIV/0!</v>
      </c>
      <c r="Q190" s="1" t="str">
        <f t="shared" si="16"/>
        <v>film &amp; video</v>
      </c>
      <c r="R190" s="1" t="str">
        <f t="shared" si="20"/>
        <v>drama</v>
      </c>
      <c r="S190" s="2">
        <f t="shared" si="17"/>
        <v>41857.18304398148</v>
      </c>
      <c r="T190" s="2">
        <f t="shared" si="18"/>
        <v>41887.18304398148</v>
      </c>
      <c r="U190" s="1">
        <f t="shared" si="19"/>
        <v>30</v>
      </c>
    </row>
    <row r="191" spans="1:21" ht="95" customHeight="1">
      <c r="A191" s="1">
        <v>189</v>
      </c>
      <c r="B191" s="1" t="s">
        <v>191</v>
      </c>
      <c r="C191" s="1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4">
        <f t="shared" si="14"/>
        <v>6.8999999999999992E-2</v>
      </c>
      <c r="P191" s="1">
        <f t="shared" si="15"/>
        <v>69</v>
      </c>
      <c r="Q191" s="1" t="str">
        <f t="shared" si="16"/>
        <v>film &amp; video</v>
      </c>
      <c r="R191" s="1" t="str">
        <f t="shared" si="20"/>
        <v>drama</v>
      </c>
      <c r="S191" s="2">
        <f t="shared" si="17"/>
        <v>42556.690706018519</v>
      </c>
      <c r="T191" s="2">
        <f t="shared" si="18"/>
        <v>42616.690706018519</v>
      </c>
      <c r="U191" s="1">
        <f t="shared" si="19"/>
        <v>60</v>
      </c>
    </row>
    <row r="192" spans="1:21" ht="95" customHeight="1">
      <c r="A192" s="1">
        <v>190</v>
      </c>
      <c r="B192" s="1" t="s">
        <v>192</v>
      </c>
      <c r="C192" s="1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4">
        <f t="shared" si="14"/>
        <v>0.41666666666666669</v>
      </c>
      <c r="P192" s="1">
        <f t="shared" si="15"/>
        <v>50</v>
      </c>
      <c r="Q192" s="1" t="str">
        <f t="shared" si="16"/>
        <v>film &amp; video</v>
      </c>
      <c r="R192" s="1" t="str">
        <f t="shared" si="20"/>
        <v>drama</v>
      </c>
      <c r="S192" s="2">
        <f t="shared" si="17"/>
        <v>42527.650995370372</v>
      </c>
      <c r="T192" s="2">
        <f t="shared" si="18"/>
        <v>42537.650995370372</v>
      </c>
      <c r="U192" s="1">
        <f t="shared" si="19"/>
        <v>10</v>
      </c>
    </row>
    <row r="193" spans="1:21" ht="95" customHeight="1">
      <c r="A193" s="1">
        <v>191</v>
      </c>
      <c r="B193" s="1" t="s">
        <v>193</v>
      </c>
      <c r="C193" s="1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4">
        <f t="shared" si="14"/>
        <v>5</v>
      </c>
      <c r="P193" s="1">
        <f t="shared" si="15"/>
        <v>83.333333333333329</v>
      </c>
      <c r="Q193" s="1" t="str">
        <f t="shared" si="16"/>
        <v>film &amp; video</v>
      </c>
      <c r="R193" s="1" t="str">
        <f t="shared" si="20"/>
        <v>drama</v>
      </c>
      <c r="S193" s="2">
        <f t="shared" si="17"/>
        <v>42239.441412037035</v>
      </c>
      <c r="T193" s="2">
        <f t="shared" si="18"/>
        <v>42279.441412037035</v>
      </c>
      <c r="U193" s="1">
        <f t="shared" si="19"/>
        <v>40</v>
      </c>
    </row>
    <row r="194" spans="1:21" ht="95" customHeight="1">
      <c r="A194" s="1">
        <v>192</v>
      </c>
      <c r="B194" s="1" t="s">
        <v>194</v>
      </c>
      <c r="C194" s="1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4">
        <f t="shared" si="14"/>
        <v>1.6999999999999999E-3</v>
      </c>
      <c r="P194" s="1">
        <f t="shared" si="15"/>
        <v>5.666666666666667</v>
      </c>
      <c r="Q194" s="1" t="str">
        <f t="shared" si="16"/>
        <v>film &amp; video</v>
      </c>
      <c r="R194" s="1" t="str">
        <f t="shared" si="20"/>
        <v>drama</v>
      </c>
      <c r="S194" s="2">
        <f t="shared" si="17"/>
        <v>41899.792037037041</v>
      </c>
      <c r="T194" s="2">
        <f t="shared" si="18"/>
        <v>41929.792037037041</v>
      </c>
      <c r="U194" s="1">
        <f t="shared" si="19"/>
        <v>30</v>
      </c>
    </row>
    <row r="195" spans="1:21" ht="95" customHeight="1">
      <c r="A195" s="1">
        <v>193</v>
      </c>
      <c r="B195" s="1" t="s">
        <v>195</v>
      </c>
      <c r="C195" s="1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4">
        <f t="shared" ref="O195:O258" si="21">E195/D195*100</f>
        <v>0</v>
      </c>
      <c r="P195" s="1" t="e">
        <f t="shared" ref="P195:P258" si="22">E195/L195</f>
        <v>#DIV/0!</v>
      </c>
      <c r="Q195" s="1" t="str">
        <f t="shared" ref="Q195:Q258" si="23">LEFT(N195,FIND("/",N195)-1)</f>
        <v>film &amp; video</v>
      </c>
      <c r="R195" s="1" t="str">
        <f t="shared" si="20"/>
        <v>drama</v>
      </c>
      <c r="S195" s="2">
        <f t="shared" ref="S195:S258" si="24">(((J195/60)/60)/24)+DATE(1970,1,1)</f>
        <v>41911.934791666667</v>
      </c>
      <c r="T195" s="2">
        <f t="shared" ref="T195:T258" si="25">(((I195/60)/60)/24)+DATE(1970,1,1)</f>
        <v>41971.976458333331</v>
      </c>
      <c r="U195" s="1">
        <f t="shared" ref="U195:U258" si="26">ROUNDUP(T195-S195,0)</f>
        <v>61</v>
      </c>
    </row>
    <row r="196" spans="1:21" ht="95" customHeight="1">
      <c r="A196" s="1">
        <v>194</v>
      </c>
      <c r="B196" s="1" t="s">
        <v>196</v>
      </c>
      <c r="C196" s="1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4">
        <f t="shared" si="21"/>
        <v>0.12</v>
      </c>
      <c r="P196" s="1">
        <f t="shared" si="22"/>
        <v>1</v>
      </c>
      <c r="Q196" s="1" t="str">
        <f t="shared" si="23"/>
        <v>film &amp; video</v>
      </c>
      <c r="R196" s="1" t="str">
        <f t="shared" ref="R196:R259" si="27">RIGHT(N196,LEN(N196)-FIND("/",N196))</f>
        <v>drama</v>
      </c>
      <c r="S196" s="2">
        <f t="shared" si="24"/>
        <v>42375.996886574074</v>
      </c>
      <c r="T196" s="2">
        <f t="shared" si="25"/>
        <v>42435.996886574074</v>
      </c>
      <c r="U196" s="1">
        <f t="shared" si="26"/>
        <v>60</v>
      </c>
    </row>
    <row r="197" spans="1:21" ht="95" customHeight="1">
      <c r="A197" s="1">
        <v>195</v>
      </c>
      <c r="B197" s="1" t="s">
        <v>197</v>
      </c>
      <c r="C197" s="1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4">
        <f t="shared" si="21"/>
        <v>0</v>
      </c>
      <c r="P197" s="1" t="e">
        <f t="shared" si="22"/>
        <v>#DIV/0!</v>
      </c>
      <c r="Q197" s="1" t="str">
        <f t="shared" si="23"/>
        <v>film &amp; video</v>
      </c>
      <c r="R197" s="1" t="str">
        <f t="shared" si="27"/>
        <v>drama</v>
      </c>
      <c r="S197" s="2">
        <f t="shared" si="24"/>
        <v>42135.67050925926</v>
      </c>
      <c r="T197" s="2">
        <f t="shared" si="25"/>
        <v>42195.67050925926</v>
      </c>
      <c r="U197" s="1">
        <f t="shared" si="26"/>
        <v>60</v>
      </c>
    </row>
    <row r="198" spans="1:21" ht="95" customHeight="1">
      <c r="A198" s="1">
        <v>196</v>
      </c>
      <c r="B198" s="1" t="s">
        <v>198</v>
      </c>
      <c r="C198" s="1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4">
        <f t="shared" si="21"/>
        <v>41.857142857142861</v>
      </c>
      <c r="P198" s="1">
        <f t="shared" si="22"/>
        <v>77.10526315789474</v>
      </c>
      <c r="Q198" s="1" t="str">
        <f t="shared" si="23"/>
        <v>film &amp; video</v>
      </c>
      <c r="R198" s="1" t="str">
        <f t="shared" si="27"/>
        <v>drama</v>
      </c>
      <c r="S198" s="2">
        <f t="shared" si="24"/>
        <v>42259.542800925927</v>
      </c>
      <c r="T198" s="2">
        <f t="shared" si="25"/>
        <v>42287.875</v>
      </c>
      <c r="U198" s="1">
        <f t="shared" si="26"/>
        <v>29</v>
      </c>
    </row>
    <row r="199" spans="1:21" ht="95" customHeight="1">
      <c r="A199" s="1">
        <v>197</v>
      </c>
      <c r="B199" s="1" t="s">
        <v>199</v>
      </c>
      <c r="C199" s="1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4">
        <f t="shared" si="21"/>
        <v>10.48</v>
      </c>
      <c r="P199" s="1">
        <f t="shared" si="22"/>
        <v>32.75</v>
      </c>
      <c r="Q199" s="1" t="str">
        <f t="shared" si="23"/>
        <v>film &amp; video</v>
      </c>
      <c r="R199" s="1" t="str">
        <f t="shared" si="27"/>
        <v>drama</v>
      </c>
      <c r="S199" s="2">
        <f t="shared" si="24"/>
        <v>42741.848379629635</v>
      </c>
      <c r="T199" s="2">
        <f t="shared" si="25"/>
        <v>42783.875</v>
      </c>
      <c r="U199" s="1">
        <f t="shared" si="26"/>
        <v>43</v>
      </c>
    </row>
    <row r="200" spans="1:21" ht="95" customHeight="1">
      <c r="A200" s="1">
        <v>198</v>
      </c>
      <c r="B200" s="1" t="s">
        <v>200</v>
      </c>
      <c r="C200" s="1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4">
        <f t="shared" si="21"/>
        <v>1.1159999999999999</v>
      </c>
      <c r="P200" s="1">
        <f t="shared" si="22"/>
        <v>46.5</v>
      </c>
      <c r="Q200" s="1" t="str">
        <f t="shared" si="23"/>
        <v>film &amp; video</v>
      </c>
      <c r="R200" s="1" t="str">
        <f t="shared" si="27"/>
        <v>drama</v>
      </c>
      <c r="S200" s="2">
        <f t="shared" si="24"/>
        <v>41887.383356481485</v>
      </c>
      <c r="T200" s="2">
        <f t="shared" si="25"/>
        <v>41917.383356481485</v>
      </c>
      <c r="U200" s="1">
        <f t="shared" si="26"/>
        <v>30</v>
      </c>
    </row>
    <row r="201" spans="1:21" ht="95" customHeight="1">
      <c r="A201" s="1">
        <v>199</v>
      </c>
      <c r="B201" s="1" t="s">
        <v>201</v>
      </c>
      <c r="C201" s="1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4">
        <f t="shared" si="21"/>
        <v>0</v>
      </c>
      <c r="P201" s="1" t="e">
        <f t="shared" si="22"/>
        <v>#DIV/0!</v>
      </c>
      <c r="Q201" s="1" t="str">
        <f t="shared" si="23"/>
        <v>film &amp; video</v>
      </c>
      <c r="R201" s="1" t="str">
        <f t="shared" si="27"/>
        <v>drama</v>
      </c>
      <c r="S201" s="2">
        <f t="shared" si="24"/>
        <v>42584.123865740738</v>
      </c>
      <c r="T201" s="2">
        <f t="shared" si="25"/>
        <v>42614.123865740738</v>
      </c>
      <c r="U201" s="1">
        <f t="shared" si="26"/>
        <v>30</v>
      </c>
    </row>
    <row r="202" spans="1:21" ht="95" customHeight="1">
      <c r="A202" s="1">
        <v>200</v>
      </c>
      <c r="B202" s="1" t="s">
        <v>202</v>
      </c>
      <c r="C202" s="1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4">
        <f t="shared" si="21"/>
        <v>26.192500000000003</v>
      </c>
      <c r="P202" s="1">
        <f t="shared" si="22"/>
        <v>87.308333333333337</v>
      </c>
      <c r="Q202" s="1" t="str">
        <f t="shared" si="23"/>
        <v>film &amp; video</v>
      </c>
      <c r="R202" s="1" t="str">
        <f t="shared" si="27"/>
        <v>drama</v>
      </c>
      <c r="S202" s="2">
        <f t="shared" si="24"/>
        <v>41867.083368055559</v>
      </c>
      <c r="T202" s="2">
        <f t="shared" si="25"/>
        <v>41897.083368055559</v>
      </c>
      <c r="U202" s="1">
        <f t="shared" si="26"/>
        <v>30</v>
      </c>
    </row>
    <row r="203" spans="1:21" ht="95" customHeight="1">
      <c r="A203" s="1">
        <v>201</v>
      </c>
      <c r="B203" s="1" t="s">
        <v>203</v>
      </c>
      <c r="C203" s="1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4">
        <f t="shared" si="21"/>
        <v>58.461538461538467</v>
      </c>
      <c r="P203" s="1">
        <f t="shared" si="22"/>
        <v>54.285714285714285</v>
      </c>
      <c r="Q203" s="1" t="str">
        <f t="shared" si="23"/>
        <v>film &amp; video</v>
      </c>
      <c r="R203" s="1" t="str">
        <f t="shared" si="27"/>
        <v>drama</v>
      </c>
      <c r="S203" s="2">
        <f t="shared" si="24"/>
        <v>42023.818622685183</v>
      </c>
      <c r="T203" s="2">
        <f t="shared" si="25"/>
        <v>42043.818622685183</v>
      </c>
      <c r="U203" s="1">
        <f t="shared" si="26"/>
        <v>20</v>
      </c>
    </row>
    <row r="204" spans="1:21" ht="95" customHeight="1">
      <c r="A204" s="1">
        <v>202</v>
      </c>
      <c r="B204" s="1" t="s">
        <v>204</v>
      </c>
      <c r="C204" s="1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4">
        <f t="shared" si="21"/>
        <v>0</v>
      </c>
      <c r="P204" s="1" t="e">
        <f t="shared" si="22"/>
        <v>#DIV/0!</v>
      </c>
      <c r="Q204" s="1" t="str">
        <f t="shared" si="23"/>
        <v>film &amp; video</v>
      </c>
      <c r="R204" s="1" t="str">
        <f t="shared" si="27"/>
        <v>drama</v>
      </c>
      <c r="S204" s="2">
        <f t="shared" si="24"/>
        <v>42255.927824074075</v>
      </c>
      <c r="T204" s="2">
        <f t="shared" si="25"/>
        <v>42285.874305555553</v>
      </c>
      <c r="U204" s="1">
        <f t="shared" si="26"/>
        <v>30</v>
      </c>
    </row>
    <row r="205" spans="1:21" ht="95" customHeight="1">
      <c r="A205" s="1">
        <v>203</v>
      </c>
      <c r="B205" s="1" t="s">
        <v>205</v>
      </c>
      <c r="C205" s="1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4">
        <f t="shared" si="21"/>
        <v>29.84</v>
      </c>
      <c r="P205" s="1">
        <f t="shared" si="22"/>
        <v>93.25</v>
      </c>
      <c r="Q205" s="1" t="str">
        <f t="shared" si="23"/>
        <v>film &amp; video</v>
      </c>
      <c r="R205" s="1" t="str">
        <f t="shared" si="27"/>
        <v>drama</v>
      </c>
      <c r="S205" s="2">
        <f t="shared" si="24"/>
        <v>41973.847962962958</v>
      </c>
      <c r="T205" s="2">
        <f t="shared" si="25"/>
        <v>42033.847962962958</v>
      </c>
      <c r="U205" s="1">
        <f t="shared" si="26"/>
        <v>60</v>
      </c>
    </row>
    <row r="206" spans="1:21" ht="95" customHeight="1">
      <c r="A206" s="1">
        <v>204</v>
      </c>
      <c r="B206" s="1" t="s">
        <v>206</v>
      </c>
      <c r="C206" s="1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4">
        <f t="shared" si="21"/>
        <v>50.721666666666664</v>
      </c>
      <c r="P206" s="1">
        <f t="shared" si="22"/>
        <v>117.68368136117556</v>
      </c>
      <c r="Q206" s="1" t="str">
        <f t="shared" si="23"/>
        <v>film &amp; video</v>
      </c>
      <c r="R206" s="1" t="str">
        <f t="shared" si="27"/>
        <v>drama</v>
      </c>
      <c r="S206" s="2">
        <f t="shared" si="24"/>
        <v>42556.583368055552</v>
      </c>
      <c r="T206" s="2">
        <f t="shared" si="25"/>
        <v>42586.583368055552</v>
      </c>
      <c r="U206" s="1">
        <f t="shared" si="26"/>
        <v>30</v>
      </c>
    </row>
    <row r="207" spans="1:21" ht="95" customHeight="1">
      <c r="A207" s="1">
        <v>205</v>
      </c>
      <c r="B207" s="1" t="s">
        <v>207</v>
      </c>
      <c r="C207" s="1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4">
        <f t="shared" si="21"/>
        <v>16.25</v>
      </c>
      <c r="P207" s="1">
        <f t="shared" si="22"/>
        <v>76.470588235294116</v>
      </c>
      <c r="Q207" s="1" t="str">
        <f t="shared" si="23"/>
        <v>film &amp; video</v>
      </c>
      <c r="R207" s="1" t="str">
        <f t="shared" si="27"/>
        <v>drama</v>
      </c>
      <c r="S207" s="2">
        <f t="shared" si="24"/>
        <v>42248.632199074069</v>
      </c>
      <c r="T207" s="2">
        <f t="shared" si="25"/>
        <v>42283.632199074069</v>
      </c>
      <c r="U207" s="1">
        <f t="shared" si="26"/>
        <v>35</v>
      </c>
    </row>
    <row r="208" spans="1:21" ht="95" customHeight="1">
      <c r="A208" s="1">
        <v>206</v>
      </c>
      <c r="B208" s="1" t="s">
        <v>208</v>
      </c>
      <c r="C208" s="1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4">
        <f t="shared" si="21"/>
        <v>0</v>
      </c>
      <c r="P208" s="1" t="e">
        <f t="shared" si="22"/>
        <v>#DIV/0!</v>
      </c>
      <c r="Q208" s="1" t="str">
        <f t="shared" si="23"/>
        <v>film &amp; video</v>
      </c>
      <c r="R208" s="1" t="str">
        <f t="shared" si="27"/>
        <v>drama</v>
      </c>
      <c r="S208" s="2">
        <f t="shared" si="24"/>
        <v>42567.004432870366</v>
      </c>
      <c r="T208" s="2">
        <f t="shared" si="25"/>
        <v>42588.004432870366</v>
      </c>
      <c r="U208" s="1">
        <f t="shared" si="26"/>
        <v>21</v>
      </c>
    </row>
    <row r="209" spans="1:21" ht="95" customHeight="1">
      <c r="A209" s="1">
        <v>207</v>
      </c>
      <c r="B209" s="1" t="s">
        <v>209</v>
      </c>
      <c r="C209" s="1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4">
        <f t="shared" si="21"/>
        <v>15.214285714285714</v>
      </c>
      <c r="P209" s="1">
        <f t="shared" si="22"/>
        <v>163.84615384615384</v>
      </c>
      <c r="Q209" s="1" t="str">
        <f t="shared" si="23"/>
        <v>film &amp; video</v>
      </c>
      <c r="R209" s="1" t="str">
        <f t="shared" si="27"/>
        <v>drama</v>
      </c>
      <c r="S209" s="2">
        <f t="shared" si="24"/>
        <v>41978.197199074071</v>
      </c>
      <c r="T209" s="2">
        <f t="shared" si="25"/>
        <v>42008.197199074071</v>
      </c>
      <c r="U209" s="1">
        <f t="shared" si="26"/>
        <v>30</v>
      </c>
    </row>
    <row r="210" spans="1:21" ht="95" customHeight="1">
      <c r="A210" s="1">
        <v>208</v>
      </c>
      <c r="B210" s="1" t="s">
        <v>210</v>
      </c>
      <c r="C210" s="1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4">
        <f t="shared" si="21"/>
        <v>0</v>
      </c>
      <c r="P210" s="1" t="e">
        <f t="shared" si="22"/>
        <v>#DIV/0!</v>
      </c>
      <c r="Q210" s="1" t="str">
        <f t="shared" si="23"/>
        <v>film &amp; video</v>
      </c>
      <c r="R210" s="1" t="str">
        <f t="shared" si="27"/>
        <v>drama</v>
      </c>
      <c r="S210" s="2">
        <f t="shared" si="24"/>
        <v>41959.369988425926</v>
      </c>
      <c r="T210" s="2">
        <f t="shared" si="25"/>
        <v>41989.369988425926</v>
      </c>
      <c r="U210" s="1">
        <f t="shared" si="26"/>
        <v>30</v>
      </c>
    </row>
    <row r="211" spans="1:21" ht="95" customHeight="1">
      <c r="A211" s="1">
        <v>209</v>
      </c>
      <c r="B211" s="1" t="s">
        <v>211</v>
      </c>
      <c r="C211" s="1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4">
        <f t="shared" si="21"/>
        <v>0</v>
      </c>
      <c r="P211" s="1" t="e">
        <f t="shared" si="22"/>
        <v>#DIV/0!</v>
      </c>
      <c r="Q211" s="1" t="str">
        <f t="shared" si="23"/>
        <v>film &amp; video</v>
      </c>
      <c r="R211" s="1" t="str">
        <f t="shared" si="27"/>
        <v>drama</v>
      </c>
      <c r="S211" s="2">
        <f t="shared" si="24"/>
        <v>42165.922858796301</v>
      </c>
      <c r="T211" s="2">
        <f t="shared" si="25"/>
        <v>42195.922858796301</v>
      </c>
      <c r="U211" s="1">
        <f t="shared" si="26"/>
        <v>30</v>
      </c>
    </row>
    <row r="212" spans="1:21" ht="95" customHeight="1">
      <c r="A212" s="1">
        <v>210</v>
      </c>
      <c r="B212" s="1" t="s">
        <v>212</v>
      </c>
      <c r="C212" s="1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4">
        <f t="shared" si="21"/>
        <v>25.25</v>
      </c>
      <c r="P212" s="1">
        <f t="shared" si="22"/>
        <v>91.818181818181813</v>
      </c>
      <c r="Q212" s="1" t="str">
        <f t="shared" si="23"/>
        <v>film &amp; video</v>
      </c>
      <c r="R212" s="1" t="str">
        <f t="shared" si="27"/>
        <v>drama</v>
      </c>
      <c r="S212" s="2">
        <f t="shared" si="24"/>
        <v>42249.064722222218</v>
      </c>
      <c r="T212" s="2">
        <f t="shared" si="25"/>
        <v>42278.208333333328</v>
      </c>
      <c r="U212" s="1">
        <f t="shared" si="26"/>
        <v>30</v>
      </c>
    </row>
    <row r="213" spans="1:21" ht="95" customHeight="1">
      <c r="A213" s="1">
        <v>211</v>
      </c>
      <c r="B213" s="1" t="s">
        <v>213</v>
      </c>
      <c r="C213" s="1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4">
        <f t="shared" si="21"/>
        <v>44.6</v>
      </c>
      <c r="P213" s="1">
        <f t="shared" si="22"/>
        <v>185.83333333333334</v>
      </c>
      <c r="Q213" s="1" t="str">
        <f t="shared" si="23"/>
        <v>film &amp; video</v>
      </c>
      <c r="R213" s="1" t="str">
        <f t="shared" si="27"/>
        <v>drama</v>
      </c>
      <c r="S213" s="2">
        <f t="shared" si="24"/>
        <v>42236.159918981488</v>
      </c>
      <c r="T213" s="2">
        <f t="shared" si="25"/>
        <v>42266.159918981488</v>
      </c>
      <c r="U213" s="1">
        <f t="shared" si="26"/>
        <v>30</v>
      </c>
    </row>
    <row r="214" spans="1:21" ht="95" customHeight="1">
      <c r="A214" s="1">
        <v>212</v>
      </c>
      <c r="B214" s="1" t="s">
        <v>214</v>
      </c>
      <c r="C214" s="1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4">
        <f t="shared" si="21"/>
        <v>1.5873015873015872E-2</v>
      </c>
      <c r="P214" s="1">
        <f t="shared" si="22"/>
        <v>1</v>
      </c>
      <c r="Q214" s="1" t="str">
        <f t="shared" si="23"/>
        <v>film &amp; video</v>
      </c>
      <c r="R214" s="1" t="str">
        <f t="shared" si="27"/>
        <v>drama</v>
      </c>
      <c r="S214" s="2">
        <f t="shared" si="24"/>
        <v>42416.881018518514</v>
      </c>
      <c r="T214" s="2">
        <f t="shared" si="25"/>
        <v>42476.839351851857</v>
      </c>
      <c r="U214" s="1">
        <f t="shared" si="26"/>
        <v>60</v>
      </c>
    </row>
    <row r="215" spans="1:21" ht="95" customHeight="1">
      <c r="A215" s="1">
        <v>213</v>
      </c>
      <c r="B215" s="1" t="s">
        <v>215</v>
      </c>
      <c r="C215" s="1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4">
        <f t="shared" si="21"/>
        <v>0.04</v>
      </c>
      <c r="P215" s="1">
        <f t="shared" si="22"/>
        <v>20</v>
      </c>
      <c r="Q215" s="1" t="str">
        <f t="shared" si="23"/>
        <v>film &amp; video</v>
      </c>
      <c r="R215" s="1" t="str">
        <f t="shared" si="27"/>
        <v>drama</v>
      </c>
      <c r="S215" s="2">
        <f t="shared" si="24"/>
        <v>42202.594293981485</v>
      </c>
      <c r="T215" s="2">
        <f t="shared" si="25"/>
        <v>42232.587974537033</v>
      </c>
      <c r="U215" s="1">
        <f t="shared" si="26"/>
        <v>30</v>
      </c>
    </row>
    <row r="216" spans="1:21" ht="95" customHeight="1">
      <c r="A216" s="1">
        <v>214</v>
      </c>
      <c r="B216" s="1" t="s">
        <v>216</v>
      </c>
      <c r="C216" s="1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4">
        <f t="shared" si="21"/>
        <v>8.0000000000000002E-3</v>
      </c>
      <c r="P216" s="1">
        <f t="shared" si="22"/>
        <v>1</v>
      </c>
      <c r="Q216" s="1" t="str">
        <f t="shared" si="23"/>
        <v>film &amp; video</v>
      </c>
      <c r="R216" s="1" t="str">
        <f t="shared" si="27"/>
        <v>drama</v>
      </c>
      <c r="S216" s="2">
        <f t="shared" si="24"/>
        <v>42009.64061342593</v>
      </c>
      <c r="T216" s="2">
        <f t="shared" si="25"/>
        <v>42069.64061342593</v>
      </c>
      <c r="U216" s="1">
        <f t="shared" si="26"/>
        <v>60</v>
      </c>
    </row>
    <row r="217" spans="1:21" ht="95" customHeight="1">
      <c r="A217" s="1">
        <v>215</v>
      </c>
      <c r="B217" s="1" t="s">
        <v>217</v>
      </c>
      <c r="C217" s="1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4">
        <f t="shared" si="21"/>
        <v>0.22727272727272727</v>
      </c>
      <c r="P217" s="1">
        <f t="shared" si="22"/>
        <v>10</v>
      </c>
      <c r="Q217" s="1" t="str">
        <f t="shared" si="23"/>
        <v>film &amp; video</v>
      </c>
      <c r="R217" s="1" t="str">
        <f t="shared" si="27"/>
        <v>drama</v>
      </c>
      <c r="S217" s="2">
        <f t="shared" si="24"/>
        <v>42375.230115740742</v>
      </c>
      <c r="T217" s="2">
        <f t="shared" si="25"/>
        <v>42417.999305555553</v>
      </c>
      <c r="U217" s="1">
        <f t="shared" si="26"/>
        <v>43</v>
      </c>
    </row>
    <row r="218" spans="1:21" ht="95" customHeight="1">
      <c r="A218" s="1">
        <v>216</v>
      </c>
      <c r="B218" s="1" t="s">
        <v>218</v>
      </c>
      <c r="C218" s="1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4">
        <f t="shared" si="21"/>
        <v>55.698440000000005</v>
      </c>
      <c r="P218" s="1">
        <f t="shared" si="22"/>
        <v>331.53833333333336</v>
      </c>
      <c r="Q218" s="1" t="str">
        <f t="shared" si="23"/>
        <v>film &amp; video</v>
      </c>
      <c r="R218" s="1" t="str">
        <f t="shared" si="27"/>
        <v>drama</v>
      </c>
      <c r="S218" s="2">
        <f t="shared" si="24"/>
        <v>42066.958761574075</v>
      </c>
      <c r="T218" s="2">
        <f t="shared" si="25"/>
        <v>42116.917094907403</v>
      </c>
      <c r="U218" s="1">
        <f t="shared" si="26"/>
        <v>50</v>
      </c>
    </row>
    <row r="219" spans="1:21" ht="95" customHeight="1">
      <c r="A219" s="1">
        <v>217</v>
      </c>
      <c r="B219" s="1" t="s">
        <v>219</v>
      </c>
      <c r="C219" s="1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4">
        <f t="shared" si="21"/>
        <v>11.943</v>
      </c>
      <c r="P219" s="1">
        <f t="shared" si="22"/>
        <v>314.28947368421052</v>
      </c>
      <c r="Q219" s="1" t="str">
        <f t="shared" si="23"/>
        <v>film &amp; video</v>
      </c>
      <c r="R219" s="1" t="str">
        <f t="shared" si="27"/>
        <v>drama</v>
      </c>
      <c r="S219" s="2">
        <f t="shared" si="24"/>
        <v>41970.64061342593</v>
      </c>
      <c r="T219" s="2">
        <f t="shared" si="25"/>
        <v>42001.64061342593</v>
      </c>
      <c r="U219" s="1">
        <f t="shared" si="26"/>
        <v>31</v>
      </c>
    </row>
    <row r="220" spans="1:21" ht="95" customHeight="1">
      <c r="A220" s="1">
        <v>218</v>
      </c>
      <c r="B220" s="1" t="s">
        <v>220</v>
      </c>
      <c r="C220" s="1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4">
        <f t="shared" si="21"/>
        <v>2</v>
      </c>
      <c r="P220" s="1">
        <f t="shared" si="22"/>
        <v>100</v>
      </c>
      <c r="Q220" s="1" t="str">
        <f t="shared" si="23"/>
        <v>film &amp; video</v>
      </c>
      <c r="R220" s="1" t="str">
        <f t="shared" si="27"/>
        <v>drama</v>
      </c>
      <c r="S220" s="2">
        <f t="shared" si="24"/>
        <v>42079.628344907411</v>
      </c>
      <c r="T220" s="2">
        <f t="shared" si="25"/>
        <v>42139.628344907411</v>
      </c>
      <c r="U220" s="1">
        <f t="shared" si="26"/>
        <v>60</v>
      </c>
    </row>
    <row r="221" spans="1:21" ht="95" customHeight="1">
      <c r="A221" s="1">
        <v>219</v>
      </c>
      <c r="B221" s="1" t="s">
        <v>221</v>
      </c>
      <c r="C221" s="1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4">
        <f t="shared" si="21"/>
        <v>17.630000000000003</v>
      </c>
      <c r="P221" s="1">
        <f t="shared" si="22"/>
        <v>115.98684210526316</v>
      </c>
      <c r="Q221" s="1" t="str">
        <f t="shared" si="23"/>
        <v>film &amp; video</v>
      </c>
      <c r="R221" s="1" t="str">
        <f t="shared" si="27"/>
        <v>drama</v>
      </c>
      <c r="S221" s="2">
        <f t="shared" si="24"/>
        <v>42429.326678240745</v>
      </c>
      <c r="T221" s="2">
        <f t="shared" si="25"/>
        <v>42461.290972222225</v>
      </c>
      <c r="U221" s="1">
        <f t="shared" si="26"/>
        <v>32</v>
      </c>
    </row>
    <row r="222" spans="1:21" ht="95" customHeight="1">
      <c r="A222" s="1">
        <v>220</v>
      </c>
      <c r="B222" s="1" t="s">
        <v>222</v>
      </c>
      <c r="C222" s="1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4">
        <f t="shared" si="21"/>
        <v>0.72</v>
      </c>
      <c r="P222" s="1">
        <f t="shared" si="22"/>
        <v>120</v>
      </c>
      <c r="Q222" s="1" t="str">
        <f t="shared" si="23"/>
        <v>film &amp; video</v>
      </c>
      <c r="R222" s="1" t="str">
        <f t="shared" si="27"/>
        <v>drama</v>
      </c>
      <c r="S222" s="2">
        <f t="shared" si="24"/>
        <v>42195.643865740742</v>
      </c>
      <c r="T222" s="2">
        <f t="shared" si="25"/>
        <v>42236.837499999994</v>
      </c>
      <c r="U222" s="1">
        <f t="shared" si="26"/>
        <v>42</v>
      </c>
    </row>
    <row r="223" spans="1:21" ht="95" customHeight="1">
      <c r="A223" s="1">
        <v>221</v>
      </c>
      <c r="B223" s="1" t="s">
        <v>223</v>
      </c>
      <c r="C223" s="1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4">
        <f t="shared" si="21"/>
        <v>0</v>
      </c>
      <c r="P223" s="1" t="e">
        <f t="shared" si="22"/>
        <v>#DIV/0!</v>
      </c>
      <c r="Q223" s="1" t="str">
        <f t="shared" si="23"/>
        <v>film &amp; video</v>
      </c>
      <c r="R223" s="1" t="str">
        <f t="shared" si="27"/>
        <v>drama</v>
      </c>
      <c r="S223" s="2">
        <f t="shared" si="24"/>
        <v>42031.837546296301</v>
      </c>
      <c r="T223" s="2">
        <f t="shared" si="25"/>
        <v>42091.79587962963</v>
      </c>
      <c r="U223" s="1">
        <f t="shared" si="26"/>
        <v>60</v>
      </c>
    </row>
    <row r="224" spans="1:21" ht="95" customHeight="1">
      <c r="A224" s="1">
        <v>222</v>
      </c>
      <c r="B224" s="1" t="s">
        <v>224</v>
      </c>
      <c r="C224" s="1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4">
        <f t="shared" si="21"/>
        <v>13</v>
      </c>
      <c r="P224" s="1">
        <f t="shared" si="22"/>
        <v>65</v>
      </c>
      <c r="Q224" s="1" t="str">
        <f t="shared" si="23"/>
        <v>film &amp; video</v>
      </c>
      <c r="R224" s="1" t="str">
        <f t="shared" si="27"/>
        <v>drama</v>
      </c>
      <c r="S224" s="2">
        <f t="shared" si="24"/>
        <v>42031.769884259258</v>
      </c>
      <c r="T224" s="2">
        <f t="shared" si="25"/>
        <v>42090.110416666663</v>
      </c>
      <c r="U224" s="1">
        <f t="shared" si="26"/>
        <v>59</v>
      </c>
    </row>
    <row r="225" spans="1:21" ht="95" customHeight="1">
      <c r="A225" s="1">
        <v>223</v>
      </c>
      <c r="B225" s="1" t="s">
        <v>225</v>
      </c>
      <c r="C225" s="1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4">
        <f t="shared" si="21"/>
        <v>0</v>
      </c>
      <c r="P225" s="1" t="e">
        <f t="shared" si="22"/>
        <v>#DIV/0!</v>
      </c>
      <c r="Q225" s="1" t="str">
        <f t="shared" si="23"/>
        <v>film &amp; video</v>
      </c>
      <c r="R225" s="1" t="str">
        <f t="shared" si="27"/>
        <v>drama</v>
      </c>
      <c r="S225" s="2">
        <f t="shared" si="24"/>
        <v>42482.048032407409</v>
      </c>
      <c r="T225" s="2">
        <f t="shared" si="25"/>
        <v>42512.045138888891</v>
      </c>
      <c r="U225" s="1">
        <f t="shared" si="26"/>
        <v>30</v>
      </c>
    </row>
    <row r="226" spans="1:21" ht="95" customHeight="1">
      <c r="A226" s="1">
        <v>224</v>
      </c>
      <c r="B226" s="1" t="s">
        <v>226</v>
      </c>
      <c r="C226" s="1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4">
        <f t="shared" si="21"/>
        <v>0</v>
      </c>
      <c r="P226" s="1" t="e">
        <f t="shared" si="22"/>
        <v>#DIV/0!</v>
      </c>
      <c r="Q226" s="1" t="str">
        <f t="shared" si="23"/>
        <v>film &amp; video</v>
      </c>
      <c r="R226" s="1" t="str">
        <f t="shared" si="27"/>
        <v>drama</v>
      </c>
      <c r="S226" s="2">
        <f t="shared" si="24"/>
        <v>42135.235254629632</v>
      </c>
      <c r="T226" s="2">
        <f t="shared" si="25"/>
        <v>42195.235254629632</v>
      </c>
      <c r="U226" s="1">
        <f t="shared" si="26"/>
        <v>60</v>
      </c>
    </row>
    <row r="227" spans="1:21" ht="95" customHeight="1">
      <c r="A227" s="1">
        <v>225</v>
      </c>
      <c r="B227" s="1" t="s">
        <v>227</v>
      </c>
      <c r="C227" s="1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4">
        <f t="shared" si="21"/>
        <v>0</v>
      </c>
      <c r="P227" s="1" t="e">
        <f t="shared" si="22"/>
        <v>#DIV/0!</v>
      </c>
      <c r="Q227" s="1" t="str">
        <f t="shared" si="23"/>
        <v>film &amp; video</v>
      </c>
      <c r="R227" s="1" t="str">
        <f t="shared" si="27"/>
        <v>drama</v>
      </c>
      <c r="S227" s="2">
        <f t="shared" si="24"/>
        <v>42438.961273148147</v>
      </c>
      <c r="T227" s="2">
        <f t="shared" si="25"/>
        <v>42468.919606481482</v>
      </c>
      <c r="U227" s="1">
        <f t="shared" si="26"/>
        <v>30</v>
      </c>
    </row>
    <row r="228" spans="1:21" ht="95" customHeight="1">
      <c r="A228" s="1">
        <v>226</v>
      </c>
      <c r="B228" s="1" t="s">
        <v>228</v>
      </c>
      <c r="C228" s="1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4">
        <f t="shared" si="21"/>
        <v>0.86206896551724133</v>
      </c>
      <c r="P228" s="1">
        <f t="shared" si="22"/>
        <v>125</v>
      </c>
      <c r="Q228" s="1" t="str">
        <f t="shared" si="23"/>
        <v>film &amp; video</v>
      </c>
      <c r="R228" s="1" t="str">
        <f t="shared" si="27"/>
        <v>drama</v>
      </c>
      <c r="S228" s="2">
        <f t="shared" si="24"/>
        <v>42106.666018518517</v>
      </c>
      <c r="T228" s="2">
        <f t="shared" si="25"/>
        <v>42155.395138888889</v>
      </c>
      <c r="U228" s="1">
        <f t="shared" si="26"/>
        <v>49</v>
      </c>
    </row>
    <row r="229" spans="1:21" ht="95" customHeight="1">
      <c r="A229" s="1">
        <v>227</v>
      </c>
      <c r="B229" s="1" t="s">
        <v>229</v>
      </c>
      <c r="C229" s="1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4">
        <f t="shared" si="21"/>
        <v>0</v>
      </c>
      <c r="P229" s="1" t="e">
        <f t="shared" si="22"/>
        <v>#DIV/0!</v>
      </c>
      <c r="Q229" s="1" t="str">
        <f t="shared" si="23"/>
        <v>film &amp; video</v>
      </c>
      <c r="R229" s="1" t="str">
        <f t="shared" si="27"/>
        <v>drama</v>
      </c>
      <c r="S229" s="2">
        <f t="shared" si="24"/>
        <v>42164.893993055557</v>
      </c>
      <c r="T229" s="2">
        <f t="shared" si="25"/>
        <v>42194.893993055557</v>
      </c>
      <c r="U229" s="1">
        <f t="shared" si="26"/>
        <v>30</v>
      </c>
    </row>
    <row r="230" spans="1:21" ht="95" customHeight="1">
      <c r="A230" s="1">
        <v>228</v>
      </c>
      <c r="B230" s="1" t="s">
        <v>230</v>
      </c>
      <c r="C230" s="1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4">
        <f t="shared" si="21"/>
        <v>0</v>
      </c>
      <c r="P230" s="1" t="e">
        <f t="shared" si="22"/>
        <v>#DIV/0!</v>
      </c>
      <c r="Q230" s="1" t="str">
        <f t="shared" si="23"/>
        <v>film &amp; video</v>
      </c>
      <c r="R230" s="1" t="str">
        <f t="shared" si="27"/>
        <v>drama</v>
      </c>
      <c r="S230" s="2">
        <f t="shared" si="24"/>
        <v>42096.686400462961</v>
      </c>
      <c r="T230" s="2">
        <f t="shared" si="25"/>
        <v>42156.686400462961</v>
      </c>
      <c r="U230" s="1">
        <f t="shared" si="26"/>
        <v>60</v>
      </c>
    </row>
    <row r="231" spans="1:21" ht="95" customHeight="1">
      <c r="A231" s="1">
        <v>229</v>
      </c>
      <c r="B231" s="1" t="s">
        <v>231</v>
      </c>
      <c r="C231" s="1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4">
        <f t="shared" si="21"/>
        <v>0</v>
      </c>
      <c r="P231" s="1" t="e">
        <f t="shared" si="22"/>
        <v>#DIV/0!</v>
      </c>
      <c r="Q231" s="1" t="str">
        <f t="shared" si="23"/>
        <v>film &amp; video</v>
      </c>
      <c r="R231" s="1" t="str">
        <f t="shared" si="27"/>
        <v>drama</v>
      </c>
      <c r="S231" s="2">
        <f t="shared" si="24"/>
        <v>42383.933993055558</v>
      </c>
      <c r="T231" s="2">
        <f t="shared" si="25"/>
        <v>42413.933993055558</v>
      </c>
      <c r="U231" s="1">
        <f t="shared" si="26"/>
        <v>30</v>
      </c>
    </row>
    <row r="232" spans="1:21" ht="95" customHeight="1">
      <c r="A232" s="1">
        <v>230</v>
      </c>
      <c r="B232" s="1" t="s">
        <v>232</v>
      </c>
      <c r="C232" s="1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4">
        <f t="shared" si="21"/>
        <v>0.4</v>
      </c>
      <c r="P232" s="1">
        <f t="shared" si="22"/>
        <v>30</v>
      </c>
      <c r="Q232" s="1" t="str">
        <f t="shared" si="23"/>
        <v>film &amp; video</v>
      </c>
      <c r="R232" s="1" t="str">
        <f t="shared" si="27"/>
        <v>drama</v>
      </c>
      <c r="S232" s="2">
        <f t="shared" si="24"/>
        <v>42129.777210648142</v>
      </c>
      <c r="T232" s="2">
        <f t="shared" si="25"/>
        <v>42159.777210648142</v>
      </c>
      <c r="U232" s="1">
        <f t="shared" si="26"/>
        <v>30</v>
      </c>
    </row>
    <row r="233" spans="1:21" ht="95" customHeight="1">
      <c r="A233" s="1">
        <v>231</v>
      </c>
      <c r="B233" s="1" t="s">
        <v>233</v>
      </c>
      <c r="C233" s="1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4">
        <f t="shared" si="21"/>
        <v>0</v>
      </c>
      <c r="P233" s="1" t="e">
        <f t="shared" si="22"/>
        <v>#DIV/0!</v>
      </c>
      <c r="Q233" s="1" t="str">
        <f t="shared" si="23"/>
        <v>film &amp; video</v>
      </c>
      <c r="R233" s="1" t="str">
        <f t="shared" si="27"/>
        <v>drama</v>
      </c>
      <c r="S233" s="2">
        <f t="shared" si="24"/>
        <v>42341.958923611113</v>
      </c>
      <c r="T233" s="2">
        <f t="shared" si="25"/>
        <v>42371.958923611113</v>
      </c>
      <c r="U233" s="1">
        <f t="shared" si="26"/>
        <v>30</v>
      </c>
    </row>
    <row r="234" spans="1:21" ht="95" customHeight="1">
      <c r="A234" s="1">
        <v>232</v>
      </c>
      <c r="B234" s="1" t="s">
        <v>234</v>
      </c>
      <c r="C234" s="1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4">
        <f t="shared" si="21"/>
        <v>2.75</v>
      </c>
      <c r="P234" s="1">
        <f t="shared" si="22"/>
        <v>15.714285714285714</v>
      </c>
      <c r="Q234" s="1" t="str">
        <f t="shared" si="23"/>
        <v>film &amp; video</v>
      </c>
      <c r="R234" s="1" t="str">
        <f t="shared" si="27"/>
        <v>drama</v>
      </c>
      <c r="S234" s="2">
        <f t="shared" si="24"/>
        <v>42032.82576388889</v>
      </c>
      <c r="T234" s="2">
        <f t="shared" si="25"/>
        <v>42062.82576388889</v>
      </c>
      <c r="U234" s="1">
        <f t="shared" si="26"/>
        <v>30</v>
      </c>
    </row>
    <row r="235" spans="1:21" ht="95" customHeight="1">
      <c r="A235" s="1">
        <v>233</v>
      </c>
      <c r="B235" s="1" t="s">
        <v>235</v>
      </c>
      <c r="C235" s="1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4">
        <f t="shared" si="21"/>
        <v>0</v>
      </c>
      <c r="P235" s="1" t="e">
        <f t="shared" si="22"/>
        <v>#DIV/0!</v>
      </c>
      <c r="Q235" s="1" t="str">
        <f t="shared" si="23"/>
        <v>film &amp; video</v>
      </c>
      <c r="R235" s="1" t="str">
        <f t="shared" si="27"/>
        <v>drama</v>
      </c>
      <c r="S235" s="2">
        <f t="shared" si="24"/>
        <v>42612.911712962959</v>
      </c>
      <c r="T235" s="2">
        <f t="shared" si="25"/>
        <v>42642.911712962959</v>
      </c>
      <c r="U235" s="1">
        <f t="shared" si="26"/>
        <v>30</v>
      </c>
    </row>
    <row r="236" spans="1:21" ht="95" customHeight="1">
      <c r="A236" s="1">
        <v>234</v>
      </c>
      <c r="B236" s="1" t="s">
        <v>236</v>
      </c>
      <c r="C236" s="1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4">
        <f t="shared" si="21"/>
        <v>40.1</v>
      </c>
      <c r="P236" s="1">
        <f t="shared" si="22"/>
        <v>80.2</v>
      </c>
      <c r="Q236" s="1" t="str">
        <f t="shared" si="23"/>
        <v>film &amp; video</v>
      </c>
      <c r="R236" s="1" t="str">
        <f t="shared" si="27"/>
        <v>drama</v>
      </c>
      <c r="S236" s="2">
        <f t="shared" si="24"/>
        <v>42136.035405092596</v>
      </c>
      <c r="T236" s="2">
        <f t="shared" si="25"/>
        <v>42176.035405092596</v>
      </c>
      <c r="U236" s="1">
        <f t="shared" si="26"/>
        <v>40</v>
      </c>
    </row>
    <row r="237" spans="1:21" ht="95" customHeight="1">
      <c r="A237" s="1">
        <v>235</v>
      </c>
      <c r="B237" s="1" t="s">
        <v>237</v>
      </c>
      <c r="C237" s="1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4">
        <f t="shared" si="21"/>
        <v>0</v>
      </c>
      <c r="P237" s="1" t="e">
        <f t="shared" si="22"/>
        <v>#DIV/0!</v>
      </c>
      <c r="Q237" s="1" t="str">
        <f t="shared" si="23"/>
        <v>film &amp; video</v>
      </c>
      <c r="R237" s="1" t="str">
        <f t="shared" si="27"/>
        <v>drama</v>
      </c>
      <c r="S237" s="2">
        <f t="shared" si="24"/>
        <v>42164.908530092594</v>
      </c>
      <c r="T237" s="2">
        <f t="shared" si="25"/>
        <v>42194.908530092594</v>
      </c>
      <c r="U237" s="1">
        <f t="shared" si="26"/>
        <v>30</v>
      </c>
    </row>
    <row r="238" spans="1:21" ht="95" customHeight="1">
      <c r="A238" s="1">
        <v>236</v>
      </c>
      <c r="B238" s="1" t="s">
        <v>238</v>
      </c>
      <c r="C238" s="1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4">
        <f t="shared" si="21"/>
        <v>0</v>
      </c>
      <c r="P238" s="1" t="e">
        <f t="shared" si="22"/>
        <v>#DIV/0!</v>
      </c>
      <c r="Q238" s="1" t="str">
        <f t="shared" si="23"/>
        <v>film &amp; video</v>
      </c>
      <c r="R238" s="1" t="str">
        <f t="shared" si="27"/>
        <v>drama</v>
      </c>
      <c r="S238" s="2">
        <f t="shared" si="24"/>
        <v>42321.08447916666</v>
      </c>
      <c r="T238" s="2">
        <f t="shared" si="25"/>
        <v>42374</v>
      </c>
      <c r="U238" s="1">
        <f t="shared" si="26"/>
        <v>53</v>
      </c>
    </row>
    <row r="239" spans="1:21" ht="95" customHeight="1">
      <c r="A239" s="1">
        <v>237</v>
      </c>
      <c r="B239" s="1" t="s">
        <v>239</v>
      </c>
      <c r="C239" s="1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4">
        <f t="shared" si="21"/>
        <v>0.33333333333333337</v>
      </c>
      <c r="P239" s="1">
        <f t="shared" si="22"/>
        <v>50</v>
      </c>
      <c r="Q239" s="1" t="str">
        <f t="shared" si="23"/>
        <v>film &amp; video</v>
      </c>
      <c r="R239" s="1" t="str">
        <f t="shared" si="27"/>
        <v>drama</v>
      </c>
      <c r="S239" s="2">
        <f t="shared" si="24"/>
        <v>42377.577187499999</v>
      </c>
      <c r="T239" s="2">
        <f t="shared" si="25"/>
        <v>42437.577187499999</v>
      </c>
      <c r="U239" s="1">
        <f t="shared" si="26"/>
        <v>60</v>
      </c>
    </row>
    <row r="240" spans="1:21" ht="95" customHeight="1">
      <c r="A240" s="1">
        <v>238</v>
      </c>
      <c r="B240" s="1" t="s">
        <v>240</v>
      </c>
      <c r="C240" s="1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4">
        <f t="shared" si="21"/>
        <v>0</v>
      </c>
      <c r="P240" s="1" t="e">
        <f t="shared" si="22"/>
        <v>#DIV/0!</v>
      </c>
      <c r="Q240" s="1" t="str">
        <f t="shared" si="23"/>
        <v>film &amp; video</v>
      </c>
      <c r="R240" s="1" t="str">
        <f t="shared" si="27"/>
        <v>drama</v>
      </c>
      <c r="S240" s="2">
        <f t="shared" si="24"/>
        <v>42713.962499999994</v>
      </c>
      <c r="T240" s="2">
        <f t="shared" si="25"/>
        <v>42734.375</v>
      </c>
      <c r="U240" s="1">
        <f t="shared" si="26"/>
        <v>21</v>
      </c>
    </row>
    <row r="241" spans="1:21" ht="95" customHeight="1">
      <c r="A241" s="1">
        <v>239</v>
      </c>
      <c r="B241" s="1" t="s">
        <v>241</v>
      </c>
      <c r="C241" s="1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4">
        <f t="shared" si="21"/>
        <v>25</v>
      </c>
      <c r="P241" s="1">
        <f t="shared" si="22"/>
        <v>50</v>
      </c>
      <c r="Q241" s="1" t="str">
        <f t="shared" si="23"/>
        <v>film &amp; video</v>
      </c>
      <c r="R241" s="1" t="str">
        <f t="shared" si="27"/>
        <v>drama</v>
      </c>
      <c r="S241" s="2">
        <f t="shared" si="24"/>
        <v>42297.110300925924</v>
      </c>
      <c r="T241" s="2">
        <f t="shared" si="25"/>
        <v>42316.5</v>
      </c>
      <c r="U241" s="1">
        <f t="shared" si="26"/>
        <v>20</v>
      </c>
    </row>
    <row r="242" spans="1:21" ht="95" customHeight="1">
      <c r="A242" s="1">
        <v>240</v>
      </c>
      <c r="B242" s="1" t="s">
        <v>242</v>
      </c>
      <c r="C242" s="1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4">
        <f t="shared" si="21"/>
        <v>107.63413333333334</v>
      </c>
      <c r="P242" s="1">
        <f t="shared" si="22"/>
        <v>117.84759124087591</v>
      </c>
      <c r="Q242" s="1" t="str">
        <f t="shared" si="23"/>
        <v>film &amp; video</v>
      </c>
      <c r="R242" s="1" t="str">
        <f t="shared" si="27"/>
        <v>documentary</v>
      </c>
      <c r="S242" s="2">
        <f t="shared" si="24"/>
        <v>41354.708460648151</v>
      </c>
      <c r="T242" s="2">
        <f t="shared" si="25"/>
        <v>41399.708460648151</v>
      </c>
      <c r="U242" s="1">
        <f t="shared" si="26"/>
        <v>45</v>
      </c>
    </row>
    <row r="243" spans="1:21" ht="95" customHeight="1">
      <c r="A243" s="1">
        <v>241</v>
      </c>
      <c r="B243" s="1" t="s">
        <v>243</v>
      </c>
      <c r="C243" s="1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4">
        <f t="shared" si="21"/>
        <v>112.63736263736264</v>
      </c>
      <c r="P243" s="1">
        <f t="shared" si="22"/>
        <v>109.04255319148936</v>
      </c>
      <c r="Q243" s="1" t="str">
        <f t="shared" si="23"/>
        <v>film &amp; video</v>
      </c>
      <c r="R243" s="1" t="str">
        <f t="shared" si="27"/>
        <v>documentary</v>
      </c>
      <c r="S243" s="2">
        <f t="shared" si="24"/>
        <v>41949.697962962964</v>
      </c>
      <c r="T243" s="2">
        <f t="shared" si="25"/>
        <v>41994.697962962964</v>
      </c>
      <c r="U243" s="1">
        <f t="shared" si="26"/>
        <v>45</v>
      </c>
    </row>
    <row r="244" spans="1:21" ht="95" customHeight="1">
      <c r="A244" s="1">
        <v>242</v>
      </c>
      <c r="B244" s="1" t="s">
        <v>244</v>
      </c>
      <c r="C244" s="1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4">
        <f t="shared" si="21"/>
        <v>113.46153846153845</v>
      </c>
      <c r="P244" s="1">
        <f t="shared" si="22"/>
        <v>73.019801980198025</v>
      </c>
      <c r="Q244" s="1" t="str">
        <f t="shared" si="23"/>
        <v>film &amp; video</v>
      </c>
      <c r="R244" s="1" t="str">
        <f t="shared" si="27"/>
        <v>documentary</v>
      </c>
      <c r="S244" s="2">
        <f t="shared" si="24"/>
        <v>40862.492939814816</v>
      </c>
      <c r="T244" s="2">
        <f t="shared" si="25"/>
        <v>40897.492939814816</v>
      </c>
      <c r="U244" s="1">
        <f t="shared" si="26"/>
        <v>35</v>
      </c>
    </row>
    <row r="245" spans="1:21" ht="95" customHeight="1">
      <c r="A245" s="1">
        <v>243</v>
      </c>
      <c r="B245" s="1" t="s">
        <v>245</v>
      </c>
      <c r="C245" s="1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4">
        <f t="shared" si="21"/>
        <v>102.592</v>
      </c>
      <c r="P245" s="1">
        <f t="shared" si="22"/>
        <v>78.195121951219505</v>
      </c>
      <c r="Q245" s="1" t="str">
        <f t="shared" si="23"/>
        <v>film &amp; video</v>
      </c>
      <c r="R245" s="1" t="str">
        <f t="shared" si="27"/>
        <v>documentary</v>
      </c>
      <c r="S245" s="2">
        <f t="shared" si="24"/>
        <v>41662.047500000001</v>
      </c>
      <c r="T245" s="2">
        <f t="shared" si="25"/>
        <v>41692.047500000001</v>
      </c>
      <c r="U245" s="1">
        <f t="shared" si="26"/>
        <v>30</v>
      </c>
    </row>
    <row r="246" spans="1:21" ht="95" customHeight="1">
      <c r="A246" s="1">
        <v>244</v>
      </c>
      <c r="B246" s="2">
        <v>39756</v>
      </c>
      <c r="C246" s="1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4">
        <f t="shared" si="21"/>
        <v>113.75714285714287</v>
      </c>
      <c r="P246" s="1">
        <f t="shared" si="22"/>
        <v>47.398809523809526</v>
      </c>
      <c r="Q246" s="1" t="str">
        <f t="shared" si="23"/>
        <v>film &amp; video</v>
      </c>
      <c r="R246" s="1" t="str">
        <f t="shared" si="27"/>
        <v>documentary</v>
      </c>
      <c r="S246" s="2">
        <f t="shared" si="24"/>
        <v>40213.323599537034</v>
      </c>
      <c r="T246" s="2">
        <f t="shared" si="25"/>
        <v>40253.29583333333</v>
      </c>
      <c r="U246" s="1">
        <f t="shared" si="26"/>
        <v>40</v>
      </c>
    </row>
    <row r="247" spans="1:21" ht="95" customHeight="1">
      <c r="A247" s="1">
        <v>245</v>
      </c>
      <c r="B247" s="1" t="s">
        <v>246</v>
      </c>
      <c r="C247" s="1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4">
        <f t="shared" si="21"/>
        <v>103.71999999999998</v>
      </c>
      <c r="P247" s="1">
        <f t="shared" si="22"/>
        <v>54.020833333333336</v>
      </c>
      <c r="Q247" s="1" t="str">
        <f t="shared" si="23"/>
        <v>film &amp; video</v>
      </c>
      <c r="R247" s="1" t="str">
        <f t="shared" si="27"/>
        <v>documentary</v>
      </c>
      <c r="S247" s="2">
        <f t="shared" si="24"/>
        <v>41107.053067129629</v>
      </c>
      <c r="T247" s="2">
        <f t="shared" si="25"/>
        <v>41137.053067129629</v>
      </c>
      <c r="U247" s="1">
        <f t="shared" si="26"/>
        <v>30</v>
      </c>
    </row>
    <row r="248" spans="1:21" ht="95" customHeight="1">
      <c r="A248" s="1">
        <v>246</v>
      </c>
      <c r="B248" s="1" t="s">
        <v>247</v>
      </c>
      <c r="C248" s="1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4">
        <f t="shared" si="21"/>
        <v>305.46000000000004</v>
      </c>
      <c r="P248" s="1">
        <f t="shared" si="22"/>
        <v>68.488789237668158</v>
      </c>
      <c r="Q248" s="1" t="str">
        <f t="shared" si="23"/>
        <v>film &amp; video</v>
      </c>
      <c r="R248" s="1" t="str">
        <f t="shared" si="27"/>
        <v>documentary</v>
      </c>
      <c r="S248" s="2">
        <f t="shared" si="24"/>
        <v>40480.363483796296</v>
      </c>
      <c r="T248" s="2">
        <f t="shared" si="25"/>
        <v>40530.405150462961</v>
      </c>
      <c r="U248" s="1">
        <f t="shared" si="26"/>
        <v>51</v>
      </c>
    </row>
    <row r="249" spans="1:21" ht="95" customHeight="1">
      <c r="A249" s="1">
        <v>247</v>
      </c>
      <c r="B249" s="1" t="s">
        <v>248</v>
      </c>
      <c r="C249" s="1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4">
        <f t="shared" si="21"/>
        <v>134.1</v>
      </c>
      <c r="P249" s="1">
        <f t="shared" si="22"/>
        <v>108.14516129032258</v>
      </c>
      <c r="Q249" s="1" t="str">
        <f t="shared" si="23"/>
        <v>film &amp; video</v>
      </c>
      <c r="R249" s="1" t="str">
        <f t="shared" si="27"/>
        <v>documentary</v>
      </c>
      <c r="S249" s="2">
        <f t="shared" si="24"/>
        <v>40430.604328703703</v>
      </c>
      <c r="T249" s="2">
        <f t="shared" si="25"/>
        <v>40467.152083333334</v>
      </c>
      <c r="U249" s="1">
        <f t="shared" si="26"/>
        <v>37</v>
      </c>
    </row>
    <row r="250" spans="1:21" ht="95" customHeight="1">
      <c r="A250" s="1">
        <v>248</v>
      </c>
      <c r="B250" s="1" t="s">
        <v>249</v>
      </c>
      <c r="C250" s="1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4">
        <f t="shared" si="21"/>
        <v>101.33294117647058</v>
      </c>
      <c r="P250" s="1">
        <f t="shared" si="22"/>
        <v>589.95205479452056</v>
      </c>
      <c r="Q250" s="1" t="str">
        <f t="shared" si="23"/>
        <v>film &amp; video</v>
      </c>
      <c r="R250" s="1" t="str">
        <f t="shared" si="27"/>
        <v>documentary</v>
      </c>
      <c r="S250" s="2">
        <f t="shared" si="24"/>
        <v>40870.774409722224</v>
      </c>
      <c r="T250" s="2">
        <f t="shared" si="25"/>
        <v>40915.774409722224</v>
      </c>
      <c r="U250" s="1">
        <f t="shared" si="26"/>
        <v>45</v>
      </c>
    </row>
    <row r="251" spans="1:21" ht="95" customHeight="1">
      <c r="A251" s="1">
        <v>249</v>
      </c>
      <c r="B251" s="1" t="s">
        <v>250</v>
      </c>
      <c r="C251" s="1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4">
        <f t="shared" si="21"/>
        <v>112.92</v>
      </c>
      <c r="P251" s="1">
        <f t="shared" si="22"/>
        <v>48.051063829787232</v>
      </c>
      <c r="Q251" s="1" t="str">
        <f t="shared" si="23"/>
        <v>film &amp; video</v>
      </c>
      <c r="R251" s="1" t="str">
        <f t="shared" si="27"/>
        <v>documentary</v>
      </c>
      <c r="S251" s="2">
        <f t="shared" si="24"/>
        <v>40332.923842592594</v>
      </c>
      <c r="T251" s="2">
        <f t="shared" si="25"/>
        <v>40412.736111111109</v>
      </c>
      <c r="U251" s="1">
        <f t="shared" si="26"/>
        <v>80</v>
      </c>
    </row>
    <row r="252" spans="1:21" ht="95" customHeight="1">
      <c r="A252" s="1">
        <v>250</v>
      </c>
      <c r="B252" s="1" t="s">
        <v>251</v>
      </c>
      <c r="C252" s="1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4">
        <f t="shared" si="21"/>
        <v>105.58333333333334</v>
      </c>
      <c r="P252" s="1">
        <f t="shared" si="22"/>
        <v>72.482837528604122</v>
      </c>
      <c r="Q252" s="1" t="str">
        <f t="shared" si="23"/>
        <v>film &amp; video</v>
      </c>
      <c r="R252" s="1" t="str">
        <f t="shared" si="27"/>
        <v>documentary</v>
      </c>
      <c r="S252" s="2">
        <f t="shared" si="24"/>
        <v>41401.565868055557</v>
      </c>
      <c r="T252" s="2">
        <f t="shared" si="25"/>
        <v>41431.565868055557</v>
      </c>
      <c r="U252" s="1">
        <f t="shared" si="26"/>
        <v>30</v>
      </c>
    </row>
    <row r="253" spans="1:21" ht="95" customHeight="1">
      <c r="A253" s="1">
        <v>251</v>
      </c>
      <c r="B253" s="1" t="s">
        <v>252</v>
      </c>
      <c r="C253" s="1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4">
        <f t="shared" si="21"/>
        <v>125.57142857142858</v>
      </c>
      <c r="P253" s="1">
        <f t="shared" si="22"/>
        <v>57.077922077922075</v>
      </c>
      <c r="Q253" s="1" t="str">
        <f t="shared" si="23"/>
        <v>film &amp; video</v>
      </c>
      <c r="R253" s="1" t="str">
        <f t="shared" si="27"/>
        <v>documentary</v>
      </c>
      <c r="S253" s="2">
        <f t="shared" si="24"/>
        <v>41013.787569444445</v>
      </c>
      <c r="T253" s="2">
        <f t="shared" si="25"/>
        <v>41045.791666666664</v>
      </c>
      <c r="U253" s="1">
        <f t="shared" si="26"/>
        <v>33</v>
      </c>
    </row>
    <row r="254" spans="1:21" ht="95" customHeight="1">
      <c r="A254" s="1">
        <v>252</v>
      </c>
      <c r="B254" s="1" t="s">
        <v>253</v>
      </c>
      <c r="C254" s="1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4">
        <f t="shared" si="21"/>
        <v>184.56</v>
      </c>
      <c r="P254" s="1">
        <f t="shared" si="22"/>
        <v>85.444444444444443</v>
      </c>
      <c r="Q254" s="1" t="str">
        <f t="shared" si="23"/>
        <v>film &amp; video</v>
      </c>
      <c r="R254" s="1" t="str">
        <f t="shared" si="27"/>
        <v>documentary</v>
      </c>
      <c r="S254" s="2">
        <f t="shared" si="24"/>
        <v>40266.662708333337</v>
      </c>
      <c r="T254" s="2">
        <f t="shared" si="25"/>
        <v>40330.165972222225</v>
      </c>
      <c r="U254" s="1">
        <f t="shared" si="26"/>
        <v>64</v>
      </c>
    </row>
    <row r="255" spans="1:21" ht="95" customHeight="1">
      <c r="A255" s="1">
        <v>253</v>
      </c>
      <c r="B255" s="1" t="s">
        <v>254</v>
      </c>
      <c r="C255" s="1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4">
        <f t="shared" si="21"/>
        <v>100.73333333333335</v>
      </c>
      <c r="P255" s="1">
        <f t="shared" si="22"/>
        <v>215.85714285714286</v>
      </c>
      <c r="Q255" s="1" t="str">
        <f t="shared" si="23"/>
        <v>film &amp; video</v>
      </c>
      <c r="R255" s="1" t="str">
        <f t="shared" si="27"/>
        <v>documentary</v>
      </c>
      <c r="S255" s="2">
        <f t="shared" si="24"/>
        <v>40924.650868055556</v>
      </c>
      <c r="T255" s="2">
        <f t="shared" si="25"/>
        <v>40954.650868055556</v>
      </c>
      <c r="U255" s="1">
        <f t="shared" si="26"/>
        <v>30</v>
      </c>
    </row>
    <row r="256" spans="1:21" ht="95" customHeight="1">
      <c r="A256" s="1">
        <v>254</v>
      </c>
      <c r="B256" s="1" t="s">
        <v>255</v>
      </c>
      <c r="C256" s="1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4">
        <f t="shared" si="21"/>
        <v>116.94725</v>
      </c>
      <c r="P256" s="1">
        <f t="shared" si="22"/>
        <v>89.38643312101911</v>
      </c>
      <c r="Q256" s="1" t="str">
        <f t="shared" si="23"/>
        <v>film &amp; video</v>
      </c>
      <c r="R256" s="1" t="str">
        <f t="shared" si="27"/>
        <v>documentary</v>
      </c>
      <c r="S256" s="2">
        <f t="shared" si="24"/>
        <v>42263.952662037031</v>
      </c>
      <c r="T256" s="2">
        <f t="shared" si="25"/>
        <v>42294.083333333328</v>
      </c>
      <c r="U256" s="1">
        <f t="shared" si="26"/>
        <v>31</v>
      </c>
    </row>
    <row r="257" spans="1:21" ht="95" customHeight="1">
      <c r="A257" s="1">
        <v>255</v>
      </c>
      <c r="B257" s="1" t="s">
        <v>256</v>
      </c>
      <c r="C257" s="1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4">
        <f t="shared" si="21"/>
        <v>106.73325</v>
      </c>
      <c r="P257" s="1">
        <f t="shared" si="22"/>
        <v>45.418404255319146</v>
      </c>
      <c r="Q257" s="1" t="str">
        <f t="shared" si="23"/>
        <v>film &amp; video</v>
      </c>
      <c r="R257" s="1" t="str">
        <f t="shared" si="27"/>
        <v>documentary</v>
      </c>
      <c r="S257" s="2">
        <f t="shared" si="24"/>
        <v>40588.526412037041</v>
      </c>
      <c r="T257" s="2">
        <f t="shared" si="25"/>
        <v>40618.48474537037</v>
      </c>
      <c r="U257" s="1">
        <f t="shared" si="26"/>
        <v>30</v>
      </c>
    </row>
    <row r="258" spans="1:21" ht="95" customHeight="1">
      <c r="A258" s="1">
        <v>256</v>
      </c>
      <c r="B258" s="1" t="s">
        <v>257</v>
      </c>
      <c r="C258" s="1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4">
        <f t="shared" si="21"/>
        <v>139.1</v>
      </c>
      <c r="P258" s="1">
        <f t="shared" si="22"/>
        <v>65.756363636363631</v>
      </c>
      <c r="Q258" s="1" t="str">
        <f t="shared" si="23"/>
        <v>film &amp; video</v>
      </c>
      <c r="R258" s="1" t="str">
        <f t="shared" si="27"/>
        <v>documentary</v>
      </c>
      <c r="S258" s="2">
        <f t="shared" si="24"/>
        <v>41319.769293981481</v>
      </c>
      <c r="T258" s="2">
        <f t="shared" si="25"/>
        <v>41349.769293981481</v>
      </c>
      <c r="U258" s="1">
        <f t="shared" si="26"/>
        <v>30</v>
      </c>
    </row>
    <row r="259" spans="1:21" ht="95" customHeight="1">
      <c r="A259" s="1">
        <v>257</v>
      </c>
      <c r="B259" s="1" t="s">
        <v>258</v>
      </c>
      <c r="C259" s="1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4">
        <f t="shared" ref="O259:O322" si="28">E259/D259*100</f>
        <v>106.72648571428572</v>
      </c>
      <c r="P259" s="1">
        <f t="shared" ref="P259:P322" si="29">E259/L259</f>
        <v>66.70405357142856</v>
      </c>
      <c r="Q259" s="1" t="str">
        <f t="shared" ref="Q259:Q322" si="30">LEFT(N259,FIND("/",N259)-1)</f>
        <v>film &amp; video</v>
      </c>
      <c r="R259" s="1" t="str">
        <f t="shared" si="27"/>
        <v>documentary</v>
      </c>
      <c r="S259" s="2">
        <f t="shared" ref="S259:S322" si="31">(((J259/60)/60)/24)+DATE(1970,1,1)</f>
        <v>42479.626875000002</v>
      </c>
      <c r="T259" s="2">
        <f t="shared" ref="T259:T322" si="32">(((I259/60)/60)/24)+DATE(1970,1,1)</f>
        <v>42509.626875000002</v>
      </c>
      <c r="U259" s="1">
        <f t="shared" ref="U259:U322" si="33">ROUNDUP(T259-S259,0)</f>
        <v>30</v>
      </c>
    </row>
    <row r="260" spans="1:21" ht="95" customHeight="1">
      <c r="A260" s="1">
        <v>258</v>
      </c>
      <c r="B260" s="1" t="s">
        <v>259</v>
      </c>
      <c r="C260" s="1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4">
        <f t="shared" si="28"/>
        <v>191.14</v>
      </c>
      <c r="P260" s="1">
        <f t="shared" si="29"/>
        <v>83.345930232558146</v>
      </c>
      <c r="Q260" s="1" t="str">
        <f t="shared" si="30"/>
        <v>film &amp; video</v>
      </c>
      <c r="R260" s="1" t="str">
        <f t="shared" ref="R260:R323" si="34">RIGHT(N260,LEN(N260)-FIND("/",N260))</f>
        <v>documentary</v>
      </c>
      <c r="S260" s="2">
        <f t="shared" si="31"/>
        <v>40682.051689814813</v>
      </c>
      <c r="T260" s="2">
        <f t="shared" si="32"/>
        <v>40712.051689814813</v>
      </c>
      <c r="U260" s="1">
        <f t="shared" si="33"/>
        <v>30</v>
      </c>
    </row>
    <row r="261" spans="1:21" ht="95" customHeight="1">
      <c r="A261" s="1">
        <v>259</v>
      </c>
      <c r="B261" s="1" t="s">
        <v>260</v>
      </c>
      <c r="C261" s="1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4">
        <f t="shared" si="28"/>
        <v>131.93789333333334</v>
      </c>
      <c r="P261" s="1">
        <f t="shared" si="29"/>
        <v>105.04609341825902</v>
      </c>
      <c r="Q261" s="1" t="str">
        <f t="shared" si="30"/>
        <v>film &amp; video</v>
      </c>
      <c r="R261" s="1" t="str">
        <f t="shared" si="34"/>
        <v>documentary</v>
      </c>
      <c r="S261" s="2">
        <f t="shared" si="31"/>
        <v>42072.738067129627</v>
      </c>
      <c r="T261" s="2">
        <f t="shared" si="32"/>
        <v>42102.738067129627</v>
      </c>
      <c r="U261" s="1">
        <f t="shared" si="33"/>
        <v>30</v>
      </c>
    </row>
    <row r="262" spans="1:21" ht="95" customHeight="1">
      <c r="A262" s="1">
        <v>260</v>
      </c>
      <c r="B262" s="1" t="s">
        <v>261</v>
      </c>
      <c r="C262" s="1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4">
        <f t="shared" si="28"/>
        <v>106.4</v>
      </c>
      <c r="P262" s="1">
        <f t="shared" si="29"/>
        <v>120.90909090909091</v>
      </c>
      <c r="Q262" s="1" t="str">
        <f t="shared" si="30"/>
        <v>film &amp; video</v>
      </c>
      <c r="R262" s="1" t="str">
        <f t="shared" si="34"/>
        <v>documentary</v>
      </c>
      <c r="S262" s="2">
        <f t="shared" si="31"/>
        <v>40330.755543981482</v>
      </c>
      <c r="T262" s="2">
        <f t="shared" si="32"/>
        <v>40376.415972222225</v>
      </c>
      <c r="U262" s="1">
        <f t="shared" si="33"/>
        <v>46</v>
      </c>
    </row>
    <row r="263" spans="1:21" ht="95" customHeight="1">
      <c r="A263" s="1">
        <v>261</v>
      </c>
      <c r="B263" s="1" t="s">
        <v>262</v>
      </c>
      <c r="C263" s="1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4">
        <f t="shared" si="28"/>
        <v>107.4</v>
      </c>
      <c r="P263" s="1">
        <f t="shared" si="29"/>
        <v>97.63636363636364</v>
      </c>
      <c r="Q263" s="1" t="str">
        <f t="shared" si="30"/>
        <v>film &amp; video</v>
      </c>
      <c r="R263" s="1" t="str">
        <f t="shared" si="34"/>
        <v>documentary</v>
      </c>
      <c r="S263" s="2">
        <f t="shared" si="31"/>
        <v>41017.885462962964</v>
      </c>
      <c r="T263" s="2">
        <f t="shared" si="32"/>
        <v>41067.621527777781</v>
      </c>
      <c r="U263" s="1">
        <f t="shared" si="33"/>
        <v>50</v>
      </c>
    </row>
    <row r="264" spans="1:21" ht="95" customHeight="1">
      <c r="A264" s="1">
        <v>262</v>
      </c>
      <c r="B264" s="1" t="s">
        <v>263</v>
      </c>
      <c r="C264" s="1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4">
        <f t="shared" si="28"/>
        <v>240</v>
      </c>
      <c r="P264" s="1">
        <f t="shared" si="29"/>
        <v>41.379310344827587</v>
      </c>
      <c r="Q264" s="1" t="str">
        <f t="shared" si="30"/>
        <v>film &amp; video</v>
      </c>
      <c r="R264" s="1" t="str">
        <f t="shared" si="34"/>
        <v>documentary</v>
      </c>
      <c r="S264" s="2">
        <f t="shared" si="31"/>
        <v>40555.24800925926</v>
      </c>
      <c r="T264" s="2">
        <f t="shared" si="32"/>
        <v>40600.24800925926</v>
      </c>
      <c r="U264" s="1">
        <f t="shared" si="33"/>
        <v>45</v>
      </c>
    </row>
    <row r="265" spans="1:21" ht="95" customHeight="1">
      <c r="A265" s="1">
        <v>263</v>
      </c>
      <c r="B265" s="1" t="s">
        <v>264</v>
      </c>
      <c r="C265" s="1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4">
        <f t="shared" si="28"/>
        <v>118.08108</v>
      </c>
      <c r="P265" s="1">
        <f t="shared" si="29"/>
        <v>30.654485981308412</v>
      </c>
      <c r="Q265" s="1" t="str">
        <f t="shared" si="30"/>
        <v>film &amp; video</v>
      </c>
      <c r="R265" s="1" t="str">
        <f t="shared" si="34"/>
        <v>documentary</v>
      </c>
      <c r="S265" s="2">
        <f t="shared" si="31"/>
        <v>41149.954791666663</v>
      </c>
      <c r="T265" s="2">
        <f t="shared" si="32"/>
        <v>41179.954791666663</v>
      </c>
      <c r="U265" s="1">
        <f t="shared" si="33"/>
        <v>30</v>
      </c>
    </row>
    <row r="266" spans="1:21" ht="95" customHeight="1">
      <c r="A266" s="1">
        <v>264</v>
      </c>
      <c r="B266" s="1" t="s">
        <v>265</v>
      </c>
      <c r="C266" s="1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4">
        <f t="shared" si="28"/>
        <v>118.19999999999999</v>
      </c>
      <c r="P266" s="1">
        <f t="shared" si="29"/>
        <v>64.945054945054949</v>
      </c>
      <c r="Q266" s="1" t="str">
        <f t="shared" si="30"/>
        <v>film &amp; video</v>
      </c>
      <c r="R266" s="1" t="str">
        <f t="shared" si="34"/>
        <v>documentary</v>
      </c>
      <c r="S266" s="2">
        <f t="shared" si="31"/>
        <v>41010.620312500003</v>
      </c>
      <c r="T266" s="2">
        <f t="shared" si="32"/>
        <v>41040.620312500003</v>
      </c>
      <c r="U266" s="1">
        <f t="shared" si="33"/>
        <v>30</v>
      </c>
    </row>
    <row r="267" spans="1:21" ht="95" customHeight="1">
      <c r="A267" s="1">
        <v>265</v>
      </c>
      <c r="B267" s="1" t="s">
        <v>266</v>
      </c>
      <c r="C267" s="1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4">
        <f t="shared" si="28"/>
        <v>111.1</v>
      </c>
      <c r="P267" s="1">
        <f t="shared" si="29"/>
        <v>95.775862068965523</v>
      </c>
      <c r="Q267" s="1" t="str">
        <f t="shared" si="30"/>
        <v>film &amp; video</v>
      </c>
      <c r="R267" s="1" t="str">
        <f t="shared" si="34"/>
        <v>documentary</v>
      </c>
      <c r="S267" s="2">
        <f t="shared" si="31"/>
        <v>40267.245717592588</v>
      </c>
      <c r="T267" s="2">
        <f t="shared" si="32"/>
        <v>40308.844444444447</v>
      </c>
      <c r="U267" s="1">
        <f t="shared" si="33"/>
        <v>42</v>
      </c>
    </row>
    <row r="268" spans="1:21" ht="95" customHeight="1">
      <c r="A268" s="1">
        <v>266</v>
      </c>
      <c r="B268" s="1" t="s">
        <v>267</v>
      </c>
      <c r="C268" s="1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4">
        <f t="shared" si="28"/>
        <v>145.5</v>
      </c>
      <c r="P268" s="1">
        <f t="shared" si="29"/>
        <v>40.416666666666664</v>
      </c>
      <c r="Q268" s="1" t="str">
        <f t="shared" si="30"/>
        <v>film &amp; video</v>
      </c>
      <c r="R268" s="1" t="str">
        <f t="shared" si="34"/>
        <v>documentary</v>
      </c>
      <c r="S268" s="2">
        <f t="shared" si="31"/>
        <v>40205.174849537041</v>
      </c>
      <c r="T268" s="2">
        <f t="shared" si="32"/>
        <v>40291.160416666666</v>
      </c>
      <c r="U268" s="1">
        <f t="shared" si="33"/>
        <v>86</v>
      </c>
    </row>
    <row r="269" spans="1:21" ht="95" customHeight="1">
      <c r="A269" s="1">
        <v>267</v>
      </c>
      <c r="B269" s="1" t="s">
        <v>268</v>
      </c>
      <c r="C269" s="1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4">
        <f t="shared" si="28"/>
        <v>131.62883248730967</v>
      </c>
      <c r="P269" s="1">
        <f t="shared" si="29"/>
        <v>78.578424242424248</v>
      </c>
      <c r="Q269" s="1" t="str">
        <f t="shared" si="30"/>
        <v>film &amp; video</v>
      </c>
      <c r="R269" s="1" t="str">
        <f t="shared" si="34"/>
        <v>documentary</v>
      </c>
      <c r="S269" s="2">
        <f t="shared" si="31"/>
        <v>41785.452534722222</v>
      </c>
      <c r="T269" s="2">
        <f t="shared" si="32"/>
        <v>41815.452534722222</v>
      </c>
      <c r="U269" s="1">
        <f t="shared" si="33"/>
        <v>30</v>
      </c>
    </row>
    <row r="270" spans="1:21" ht="95" customHeight="1">
      <c r="A270" s="1">
        <v>268</v>
      </c>
      <c r="B270" s="1" t="s">
        <v>269</v>
      </c>
      <c r="C270" s="1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4">
        <f t="shared" si="28"/>
        <v>111.4</v>
      </c>
      <c r="P270" s="1">
        <f t="shared" si="29"/>
        <v>50.18018018018018</v>
      </c>
      <c r="Q270" s="1" t="str">
        <f t="shared" si="30"/>
        <v>film &amp; video</v>
      </c>
      <c r="R270" s="1" t="str">
        <f t="shared" si="34"/>
        <v>documentary</v>
      </c>
      <c r="S270" s="2">
        <f t="shared" si="31"/>
        <v>40809.15252314815</v>
      </c>
      <c r="T270" s="2">
        <f t="shared" si="32"/>
        <v>40854.194189814814</v>
      </c>
      <c r="U270" s="1">
        <f t="shared" si="33"/>
        <v>46</v>
      </c>
    </row>
    <row r="271" spans="1:21" ht="95" customHeight="1">
      <c r="A271" s="1">
        <v>269</v>
      </c>
      <c r="B271" s="1" t="s">
        <v>270</v>
      </c>
      <c r="C271" s="1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4">
        <f t="shared" si="28"/>
        <v>147.23376999999999</v>
      </c>
      <c r="P271" s="1">
        <f t="shared" si="29"/>
        <v>92.251735588972423</v>
      </c>
      <c r="Q271" s="1" t="str">
        <f t="shared" si="30"/>
        <v>film &amp; video</v>
      </c>
      <c r="R271" s="1" t="str">
        <f t="shared" si="34"/>
        <v>documentary</v>
      </c>
      <c r="S271" s="2">
        <f t="shared" si="31"/>
        <v>42758.197013888886</v>
      </c>
      <c r="T271" s="2">
        <f t="shared" si="32"/>
        <v>42788.197013888886</v>
      </c>
      <c r="U271" s="1">
        <f t="shared" si="33"/>
        <v>30</v>
      </c>
    </row>
    <row r="272" spans="1:21" ht="95" customHeight="1">
      <c r="A272" s="1">
        <v>270</v>
      </c>
      <c r="B272" s="1" t="s">
        <v>271</v>
      </c>
      <c r="C272" s="1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4">
        <f t="shared" si="28"/>
        <v>152.60869565217391</v>
      </c>
      <c r="P272" s="1">
        <f t="shared" si="29"/>
        <v>57.540983606557376</v>
      </c>
      <c r="Q272" s="1" t="str">
        <f t="shared" si="30"/>
        <v>film &amp; video</v>
      </c>
      <c r="R272" s="1" t="str">
        <f t="shared" si="34"/>
        <v>documentary</v>
      </c>
      <c r="S272" s="2">
        <f t="shared" si="31"/>
        <v>40637.866550925923</v>
      </c>
      <c r="T272" s="2">
        <f t="shared" si="32"/>
        <v>40688.166666666664</v>
      </c>
      <c r="U272" s="1">
        <f t="shared" si="33"/>
        <v>51</v>
      </c>
    </row>
    <row r="273" spans="1:21" ht="95" customHeight="1">
      <c r="A273" s="1">
        <v>271</v>
      </c>
      <c r="B273" s="1" t="s">
        <v>272</v>
      </c>
      <c r="C273" s="1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4">
        <f t="shared" si="28"/>
        <v>104.67999999999999</v>
      </c>
      <c r="P273" s="1">
        <f t="shared" si="29"/>
        <v>109.42160278745645</v>
      </c>
      <c r="Q273" s="1" t="str">
        <f t="shared" si="30"/>
        <v>film &amp; video</v>
      </c>
      <c r="R273" s="1" t="str">
        <f t="shared" si="34"/>
        <v>documentary</v>
      </c>
      <c r="S273" s="2">
        <f t="shared" si="31"/>
        <v>41612.10024305556</v>
      </c>
      <c r="T273" s="2">
        <f t="shared" si="32"/>
        <v>41641.333333333336</v>
      </c>
      <c r="U273" s="1">
        <f t="shared" si="33"/>
        <v>30</v>
      </c>
    </row>
    <row r="274" spans="1:21" ht="95" customHeight="1">
      <c r="A274" s="1">
        <v>272</v>
      </c>
      <c r="B274" s="1" t="s">
        <v>273</v>
      </c>
      <c r="C274" s="1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4">
        <f t="shared" si="28"/>
        <v>177.43366666666668</v>
      </c>
      <c r="P274" s="1">
        <f t="shared" si="29"/>
        <v>81.892461538461546</v>
      </c>
      <c r="Q274" s="1" t="str">
        <f t="shared" si="30"/>
        <v>film &amp; video</v>
      </c>
      <c r="R274" s="1" t="str">
        <f t="shared" si="34"/>
        <v>documentary</v>
      </c>
      <c r="S274" s="2">
        <f t="shared" si="31"/>
        <v>40235.900358796294</v>
      </c>
      <c r="T274" s="2">
        <f t="shared" si="32"/>
        <v>40296.78402777778</v>
      </c>
      <c r="U274" s="1">
        <f t="shared" si="33"/>
        <v>61</v>
      </c>
    </row>
    <row r="275" spans="1:21" ht="95" customHeight="1">
      <c r="A275" s="1">
        <v>273</v>
      </c>
      <c r="B275" s="1" t="s">
        <v>274</v>
      </c>
      <c r="C275" s="1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4">
        <f t="shared" si="28"/>
        <v>107.7758</v>
      </c>
      <c r="P275" s="1">
        <f t="shared" si="29"/>
        <v>45.667711864406776</v>
      </c>
      <c r="Q275" s="1" t="str">
        <f t="shared" si="30"/>
        <v>film &amp; video</v>
      </c>
      <c r="R275" s="1" t="str">
        <f t="shared" si="34"/>
        <v>documentary</v>
      </c>
      <c r="S275" s="2">
        <f t="shared" si="31"/>
        <v>40697.498449074075</v>
      </c>
      <c r="T275" s="2">
        <f t="shared" si="32"/>
        <v>40727.498449074075</v>
      </c>
      <c r="U275" s="1">
        <f t="shared" si="33"/>
        <v>30</v>
      </c>
    </row>
    <row r="276" spans="1:21" ht="95" customHeight="1">
      <c r="A276" s="1">
        <v>274</v>
      </c>
      <c r="B276" s="1" t="s">
        <v>275</v>
      </c>
      <c r="C276" s="1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4">
        <f t="shared" si="28"/>
        <v>156</v>
      </c>
      <c r="P276" s="1">
        <f t="shared" si="29"/>
        <v>55.221238938053098</v>
      </c>
      <c r="Q276" s="1" t="str">
        <f t="shared" si="30"/>
        <v>film &amp; video</v>
      </c>
      <c r="R276" s="1" t="str">
        <f t="shared" si="34"/>
        <v>documentary</v>
      </c>
      <c r="S276" s="2">
        <f t="shared" si="31"/>
        <v>40969.912372685183</v>
      </c>
      <c r="T276" s="2">
        <f t="shared" si="32"/>
        <v>41004.290972222225</v>
      </c>
      <c r="U276" s="1">
        <f t="shared" si="33"/>
        <v>35</v>
      </c>
    </row>
    <row r="277" spans="1:21" ht="95" customHeight="1">
      <c r="A277" s="1">
        <v>275</v>
      </c>
      <c r="B277" s="1" t="s">
        <v>276</v>
      </c>
      <c r="C277" s="1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4">
        <f t="shared" si="28"/>
        <v>108.395</v>
      </c>
      <c r="P277" s="1">
        <f t="shared" si="29"/>
        <v>65.298192771084331</v>
      </c>
      <c r="Q277" s="1" t="str">
        <f t="shared" si="30"/>
        <v>film &amp; video</v>
      </c>
      <c r="R277" s="1" t="str">
        <f t="shared" si="34"/>
        <v>documentary</v>
      </c>
      <c r="S277" s="2">
        <f t="shared" si="31"/>
        <v>41193.032013888893</v>
      </c>
      <c r="T277" s="2">
        <f t="shared" si="32"/>
        <v>41223.073680555557</v>
      </c>
      <c r="U277" s="1">
        <f t="shared" si="33"/>
        <v>31</v>
      </c>
    </row>
    <row r="278" spans="1:21" ht="95" customHeight="1">
      <c r="A278" s="1">
        <v>276</v>
      </c>
      <c r="B278" s="1" t="s">
        <v>277</v>
      </c>
      <c r="C278" s="1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4">
        <f t="shared" si="28"/>
        <v>147.6</v>
      </c>
      <c r="P278" s="1">
        <f t="shared" si="29"/>
        <v>95.225806451612897</v>
      </c>
      <c r="Q278" s="1" t="str">
        <f t="shared" si="30"/>
        <v>film &amp; video</v>
      </c>
      <c r="R278" s="1" t="str">
        <f t="shared" si="34"/>
        <v>documentary</v>
      </c>
      <c r="S278" s="2">
        <f t="shared" si="31"/>
        <v>40967.081874999996</v>
      </c>
      <c r="T278" s="2">
        <f t="shared" si="32"/>
        <v>41027.040208333332</v>
      </c>
      <c r="U278" s="1">
        <f t="shared" si="33"/>
        <v>60</v>
      </c>
    </row>
    <row r="279" spans="1:21" ht="95" customHeight="1">
      <c r="A279" s="1">
        <v>277</v>
      </c>
      <c r="B279" s="1" t="s">
        <v>278</v>
      </c>
      <c r="C279" s="1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4">
        <f t="shared" si="28"/>
        <v>110.38153846153847</v>
      </c>
      <c r="P279" s="1">
        <f t="shared" si="29"/>
        <v>75.444794952681391</v>
      </c>
      <c r="Q279" s="1" t="str">
        <f t="shared" si="30"/>
        <v>film &amp; video</v>
      </c>
      <c r="R279" s="1" t="str">
        <f t="shared" si="34"/>
        <v>documentary</v>
      </c>
      <c r="S279" s="2">
        <f t="shared" si="31"/>
        <v>42117.891423611116</v>
      </c>
      <c r="T279" s="2">
        <f t="shared" si="32"/>
        <v>42147.891423611116</v>
      </c>
      <c r="U279" s="1">
        <f t="shared" si="33"/>
        <v>30</v>
      </c>
    </row>
    <row r="280" spans="1:21" ht="95" customHeight="1">
      <c r="A280" s="1">
        <v>278</v>
      </c>
      <c r="B280" s="1" t="s">
        <v>279</v>
      </c>
      <c r="C280" s="1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4">
        <f t="shared" si="28"/>
        <v>150.34814814814814</v>
      </c>
      <c r="P280" s="1">
        <f t="shared" si="29"/>
        <v>97.816867469879512</v>
      </c>
      <c r="Q280" s="1" t="str">
        <f t="shared" si="30"/>
        <v>film &amp; video</v>
      </c>
      <c r="R280" s="1" t="str">
        <f t="shared" si="34"/>
        <v>documentary</v>
      </c>
      <c r="S280" s="2">
        <f t="shared" si="31"/>
        <v>41164.040960648148</v>
      </c>
      <c r="T280" s="2">
        <f t="shared" si="32"/>
        <v>41194.040960648148</v>
      </c>
      <c r="U280" s="1">
        <f t="shared" si="33"/>
        <v>30</v>
      </c>
    </row>
    <row r="281" spans="1:21" ht="95" customHeight="1">
      <c r="A281" s="1">
        <v>279</v>
      </c>
      <c r="B281" s="1" t="s">
        <v>280</v>
      </c>
      <c r="C281" s="1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4">
        <f t="shared" si="28"/>
        <v>157.31829411764707</v>
      </c>
      <c r="P281" s="1">
        <f t="shared" si="29"/>
        <v>87.685606557377056</v>
      </c>
      <c r="Q281" s="1" t="str">
        <f t="shared" si="30"/>
        <v>film &amp; video</v>
      </c>
      <c r="R281" s="1" t="str">
        <f t="shared" si="34"/>
        <v>documentary</v>
      </c>
      <c r="S281" s="2">
        <f t="shared" si="31"/>
        <v>42759.244166666671</v>
      </c>
      <c r="T281" s="2">
        <f t="shared" si="32"/>
        <v>42793.084027777775</v>
      </c>
      <c r="U281" s="1">
        <f t="shared" si="33"/>
        <v>34</v>
      </c>
    </row>
    <row r="282" spans="1:21" ht="95" customHeight="1">
      <c r="A282" s="1">
        <v>280</v>
      </c>
      <c r="B282" s="1" t="s">
        <v>281</v>
      </c>
      <c r="C282" s="1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4">
        <f t="shared" si="28"/>
        <v>156.14400000000001</v>
      </c>
      <c r="P282" s="1">
        <f t="shared" si="29"/>
        <v>54.748948106591868</v>
      </c>
      <c r="Q282" s="1" t="str">
        <f t="shared" si="30"/>
        <v>film &amp; video</v>
      </c>
      <c r="R282" s="1" t="str">
        <f t="shared" si="34"/>
        <v>documentary</v>
      </c>
      <c r="S282" s="2">
        <f t="shared" si="31"/>
        <v>41744.590682870366</v>
      </c>
      <c r="T282" s="2">
        <f t="shared" si="32"/>
        <v>41789.590682870366</v>
      </c>
      <c r="U282" s="1">
        <f t="shared" si="33"/>
        <v>45</v>
      </c>
    </row>
    <row r="283" spans="1:21" ht="95" customHeight="1">
      <c r="A283" s="1">
        <v>281</v>
      </c>
      <c r="B283" s="1" t="s">
        <v>282</v>
      </c>
      <c r="C283" s="1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4">
        <f t="shared" si="28"/>
        <v>120.58763636363636</v>
      </c>
      <c r="P283" s="1">
        <f t="shared" si="29"/>
        <v>83.953417721518989</v>
      </c>
      <c r="Q283" s="1" t="str">
        <f t="shared" si="30"/>
        <v>film &amp; video</v>
      </c>
      <c r="R283" s="1" t="str">
        <f t="shared" si="34"/>
        <v>documentary</v>
      </c>
      <c r="S283" s="2">
        <f t="shared" si="31"/>
        <v>39950.163344907407</v>
      </c>
      <c r="T283" s="2">
        <f t="shared" si="32"/>
        <v>40035.80972222222</v>
      </c>
      <c r="U283" s="1">
        <f t="shared" si="33"/>
        <v>86</v>
      </c>
    </row>
    <row r="284" spans="1:21" ht="95" customHeight="1">
      <c r="A284" s="1">
        <v>282</v>
      </c>
      <c r="B284" s="1" t="s">
        <v>283</v>
      </c>
      <c r="C284" s="1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4">
        <f t="shared" si="28"/>
        <v>101.18888888888888</v>
      </c>
      <c r="P284" s="1">
        <f t="shared" si="29"/>
        <v>254.38547486033519</v>
      </c>
      <c r="Q284" s="1" t="str">
        <f t="shared" si="30"/>
        <v>film &amp; video</v>
      </c>
      <c r="R284" s="1" t="str">
        <f t="shared" si="34"/>
        <v>documentary</v>
      </c>
      <c r="S284" s="2">
        <f t="shared" si="31"/>
        <v>40194.920046296298</v>
      </c>
      <c r="T284" s="2">
        <f t="shared" si="32"/>
        <v>40231.916666666664</v>
      </c>
      <c r="U284" s="1">
        <f t="shared" si="33"/>
        <v>37</v>
      </c>
    </row>
    <row r="285" spans="1:21" ht="95" customHeight="1">
      <c r="A285" s="1">
        <v>283</v>
      </c>
      <c r="B285" s="1" t="s">
        <v>284</v>
      </c>
      <c r="C285" s="1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4">
        <f t="shared" si="28"/>
        <v>114.27249999999999</v>
      </c>
      <c r="P285" s="1">
        <f t="shared" si="29"/>
        <v>101.8269801980198</v>
      </c>
      <c r="Q285" s="1" t="str">
        <f t="shared" si="30"/>
        <v>film &amp; video</v>
      </c>
      <c r="R285" s="1" t="str">
        <f t="shared" si="34"/>
        <v>documentary</v>
      </c>
      <c r="S285" s="2">
        <f t="shared" si="31"/>
        <v>40675.71</v>
      </c>
      <c r="T285" s="2">
        <f t="shared" si="32"/>
        <v>40695.207638888889</v>
      </c>
      <c r="U285" s="1">
        <f t="shared" si="33"/>
        <v>20</v>
      </c>
    </row>
    <row r="286" spans="1:21" ht="95" customHeight="1">
      <c r="A286" s="1">
        <v>284</v>
      </c>
      <c r="B286" s="1" t="s">
        <v>285</v>
      </c>
      <c r="C286" s="1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4">
        <f t="shared" si="28"/>
        <v>104.62615</v>
      </c>
      <c r="P286" s="1">
        <f t="shared" si="29"/>
        <v>55.066394736842106</v>
      </c>
      <c r="Q286" s="1" t="str">
        <f t="shared" si="30"/>
        <v>film &amp; video</v>
      </c>
      <c r="R286" s="1" t="str">
        <f t="shared" si="34"/>
        <v>documentary</v>
      </c>
      <c r="S286" s="2">
        <f t="shared" si="31"/>
        <v>40904.738194444442</v>
      </c>
      <c r="T286" s="2">
        <f t="shared" si="32"/>
        <v>40929.738194444442</v>
      </c>
      <c r="U286" s="1">
        <f t="shared" si="33"/>
        <v>25</v>
      </c>
    </row>
    <row r="287" spans="1:21" ht="95" customHeight="1">
      <c r="A287" s="1">
        <v>285</v>
      </c>
      <c r="B287" s="1" t="s">
        <v>286</v>
      </c>
      <c r="C287" s="1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4">
        <f t="shared" si="28"/>
        <v>228.82507142857142</v>
      </c>
      <c r="P287" s="1">
        <f t="shared" si="29"/>
        <v>56.901438721136763</v>
      </c>
      <c r="Q287" s="1" t="str">
        <f t="shared" si="30"/>
        <v>film &amp; video</v>
      </c>
      <c r="R287" s="1" t="str">
        <f t="shared" si="34"/>
        <v>documentary</v>
      </c>
      <c r="S287" s="2">
        <f t="shared" si="31"/>
        <v>41506.756111111114</v>
      </c>
      <c r="T287" s="2">
        <f t="shared" si="32"/>
        <v>41536.756111111114</v>
      </c>
      <c r="U287" s="1">
        <f t="shared" si="33"/>
        <v>30</v>
      </c>
    </row>
    <row r="288" spans="1:21" ht="95" customHeight="1">
      <c r="A288" s="1">
        <v>286</v>
      </c>
      <c r="B288" s="1" t="s">
        <v>287</v>
      </c>
      <c r="C288" s="1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4">
        <f t="shared" si="28"/>
        <v>109.15333333333332</v>
      </c>
      <c r="P288" s="1">
        <f t="shared" si="29"/>
        <v>121.28148148148148</v>
      </c>
      <c r="Q288" s="1" t="str">
        <f t="shared" si="30"/>
        <v>film &amp; video</v>
      </c>
      <c r="R288" s="1" t="str">
        <f t="shared" si="34"/>
        <v>documentary</v>
      </c>
      <c r="S288" s="2">
        <f t="shared" si="31"/>
        <v>41313.816249999996</v>
      </c>
      <c r="T288" s="2">
        <f t="shared" si="32"/>
        <v>41358.774583333332</v>
      </c>
      <c r="U288" s="1">
        <f t="shared" si="33"/>
        <v>45</v>
      </c>
    </row>
    <row r="289" spans="1:21" ht="95" customHeight="1">
      <c r="A289" s="1">
        <v>287</v>
      </c>
      <c r="B289" s="1" t="s">
        <v>288</v>
      </c>
      <c r="C289" s="1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4">
        <f t="shared" si="28"/>
        <v>176.29999999999998</v>
      </c>
      <c r="P289" s="1">
        <f t="shared" si="29"/>
        <v>91.189655172413794</v>
      </c>
      <c r="Q289" s="1" t="str">
        <f t="shared" si="30"/>
        <v>film &amp; video</v>
      </c>
      <c r="R289" s="1" t="str">
        <f t="shared" si="34"/>
        <v>documentary</v>
      </c>
      <c r="S289" s="2">
        <f t="shared" si="31"/>
        <v>41184.277986111112</v>
      </c>
      <c r="T289" s="2">
        <f t="shared" si="32"/>
        <v>41215.166666666664</v>
      </c>
      <c r="U289" s="1">
        <f t="shared" si="33"/>
        <v>31</v>
      </c>
    </row>
    <row r="290" spans="1:21" ht="95" customHeight="1">
      <c r="A290" s="1">
        <v>288</v>
      </c>
      <c r="B290" s="1" t="s">
        <v>289</v>
      </c>
      <c r="C290" s="1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4">
        <f t="shared" si="28"/>
        <v>103.21061999999999</v>
      </c>
      <c r="P290" s="1">
        <f t="shared" si="29"/>
        <v>115.44812080536913</v>
      </c>
      <c r="Q290" s="1" t="str">
        <f t="shared" si="30"/>
        <v>film &amp; video</v>
      </c>
      <c r="R290" s="1" t="str">
        <f t="shared" si="34"/>
        <v>documentary</v>
      </c>
      <c r="S290" s="2">
        <f t="shared" si="31"/>
        <v>41051.168900462959</v>
      </c>
      <c r="T290" s="2">
        <f t="shared" si="32"/>
        <v>41086.168900462959</v>
      </c>
      <c r="U290" s="1">
        <f t="shared" si="33"/>
        <v>35</v>
      </c>
    </row>
    <row r="291" spans="1:21" ht="95" customHeight="1">
      <c r="A291" s="1">
        <v>289</v>
      </c>
      <c r="B291" s="1" t="s">
        <v>290</v>
      </c>
      <c r="C291" s="1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4">
        <f t="shared" si="28"/>
        <v>104.82000000000001</v>
      </c>
      <c r="P291" s="1">
        <f t="shared" si="29"/>
        <v>67.771551724137936</v>
      </c>
      <c r="Q291" s="1" t="str">
        <f t="shared" si="30"/>
        <v>film &amp; video</v>
      </c>
      <c r="R291" s="1" t="str">
        <f t="shared" si="34"/>
        <v>documentary</v>
      </c>
      <c r="S291" s="2">
        <f t="shared" si="31"/>
        <v>41550.456412037034</v>
      </c>
      <c r="T291" s="2">
        <f t="shared" si="32"/>
        <v>41580.456412037034</v>
      </c>
      <c r="U291" s="1">
        <f t="shared" si="33"/>
        <v>30</v>
      </c>
    </row>
    <row r="292" spans="1:21" ht="95" customHeight="1">
      <c r="A292" s="1">
        <v>290</v>
      </c>
      <c r="B292" s="1" t="s">
        <v>291</v>
      </c>
      <c r="C292" s="1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4">
        <f t="shared" si="28"/>
        <v>106.68444444444445</v>
      </c>
      <c r="P292" s="1">
        <f t="shared" si="29"/>
        <v>28.576190476190476</v>
      </c>
      <c r="Q292" s="1" t="str">
        <f t="shared" si="30"/>
        <v>film &amp; video</v>
      </c>
      <c r="R292" s="1" t="str">
        <f t="shared" si="34"/>
        <v>documentary</v>
      </c>
      <c r="S292" s="2">
        <f t="shared" si="31"/>
        <v>40526.36917824074</v>
      </c>
      <c r="T292" s="2">
        <f t="shared" si="32"/>
        <v>40576.332638888889</v>
      </c>
      <c r="U292" s="1">
        <f t="shared" si="33"/>
        <v>50</v>
      </c>
    </row>
    <row r="293" spans="1:21" ht="95" customHeight="1">
      <c r="A293" s="1">
        <v>291</v>
      </c>
      <c r="B293" s="1" t="s">
        <v>292</v>
      </c>
      <c r="C293" s="1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4">
        <f t="shared" si="28"/>
        <v>120.02</v>
      </c>
      <c r="P293" s="1">
        <f t="shared" si="29"/>
        <v>46.8828125</v>
      </c>
      <c r="Q293" s="1" t="str">
        <f t="shared" si="30"/>
        <v>film &amp; video</v>
      </c>
      <c r="R293" s="1" t="str">
        <f t="shared" si="34"/>
        <v>documentary</v>
      </c>
      <c r="S293" s="2">
        <f t="shared" si="31"/>
        <v>41376.769050925926</v>
      </c>
      <c r="T293" s="2">
        <f t="shared" si="32"/>
        <v>41395.000694444447</v>
      </c>
      <c r="U293" s="1">
        <f t="shared" si="33"/>
        <v>19</v>
      </c>
    </row>
    <row r="294" spans="1:21" ht="95" customHeight="1">
      <c r="A294" s="1">
        <v>292</v>
      </c>
      <c r="B294" s="1" t="s">
        <v>293</v>
      </c>
      <c r="C294" s="1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4">
        <f t="shared" si="28"/>
        <v>101.50693333333334</v>
      </c>
      <c r="P294" s="1">
        <f t="shared" si="29"/>
        <v>154.42231237322514</v>
      </c>
      <c r="Q294" s="1" t="str">
        <f t="shared" si="30"/>
        <v>film &amp; video</v>
      </c>
      <c r="R294" s="1" t="str">
        <f t="shared" si="34"/>
        <v>documentary</v>
      </c>
      <c r="S294" s="2">
        <f t="shared" si="31"/>
        <v>40812.803229166668</v>
      </c>
      <c r="T294" s="2">
        <f t="shared" si="32"/>
        <v>40845.165972222225</v>
      </c>
      <c r="U294" s="1">
        <f t="shared" si="33"/>
        <v>33</v>
      </c>
    </row>
    <row r="295" spans="1:21" ht="95" customHeight="1">
      <c r="A295" s="1">
        <v>293</v>
      </c>
      <c r="B295" s="1" t="s">
        <v>294</v>
      </c>
      <c r="C295" s="1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4">
        <f t="shared" si="28"/>
        <v>101.38461538461539</v>
      </c>
      <c r="P295" s="1">
        <f t="shared" si="29"/>
        <v>201.22137404580153</v>
      </c>
      <c r="Q295" s="1" t="str">
        <f t="shared" si="30"/>
        <v>film &amp; video</v>
      </c>
      <c r="R295" s="1" t="str">
        <f t="shared" si="34"/>
        <v>documentary</v>
      </c>
      <c r="S295" s="2">
        <f t="shared" si="31"/>
        <v>41719.667986111112</v>
      </c>
      <c r="T295" s="2">
        <f t="shared" si="32"/>
        <v>41749.667986111112</v>
      </c>
      <c r="U295" s="1">
        <f t="shared" si="33"/>
        <v>30</v>
      </c>
    </row>
    <row r="296" spans="1:21" ht="95" customHeight="1">
      <c r="A296" s="1">
        <v>294</v>
      </c>
      <c r="B296" s="1" t="s">
        <v>295</v>
      </c>
      <c r="C296" s="1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4">
        <f t="shared" si="28"/>
        <v>100</v>
      </c>
      <c r="P296" s="1">
        <f t="shared" si="29"/>
        <v>100</v>
      </c>
      <c r="Q296" s="1" t="str">
        <f t="shared" si="30"/>
        <v>film &amp; video</v>
      </c>
      <c r="R296" s="1" t="str">
        <f t="shared" si="34"/>
        <v>documentary</v>
      </c>
      <c r="S296" s="2">
        <f t="shared" si="31"/>
        <v>40343.084421296298</v>
      </c>
      <c r="T296" s="2">
        <f t="shared" si="32"/>
        <v>40378.666666666664</v>
      </c>
      <c r="U296" s="1">
        <f t="shared" si="33"/>
        <v>36</v>
      </c>
    </row>
    <row r="297" spans="1:21" ht="95" customHeight="1">
      <c r="A297" s="1">
        <v>295</v>
      </c>
      <c r="B297" s="1" t="s">
        <v>296</v>
      </c>
      <c r="C297" s="1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4">
        <f t="shared" si="28"/>
        <v>133.10911999999999</v>
      </c>
      <c r="P297" s="1">
        <f t="shared" si="29"/>
        <v>100.08204511278196</v>
      </c>
      <c r="Q297" s="1" t="str">
        <f t="shared" si="30"/>
        <v>film &amp; video</v>
      </c>
      <c r="R297" s="1" t="str">
        <f t="shared" si="34"/>
        <v>documentary</v>
      </c>
      <c r="S297" s="2">
        <f t="shared" si="31"/>
        <v>41519.004733796297</v>
      </c>
      <c r="T297" s="2">
        <f t="shared" si="32"/>
        <v>41579</v>
      </c>
      <c r="U297" s="1">
        <f t="shared" si="33"/>
        <v>60</v>
      </c>
    </row>
    <row r="298" spans="1:21" ht="95" customHeight="1">
      <c r="A298" s="1">
        <v>296</v>
      </c>
      <c r="B298" s="1" t="s">
        <v>297</v>
      </c>
      <c r="C298" s="1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4">
        <f t="shared" si="28"/>
        <v>118.72620000000001</v>
      </c>
      <c r="P298" s="1">
        <f t="shared" si="29"/>
        <v>230.08953488372092</v>
      </c>
      <c r="Q298" s="1" t="str">
        <f t="shared" si="30"/>
        <v>film &amp; video</v>
      </c>
      <c r="R298" s="1" t="str">
        <f t="shared" si="34"/>
        <v>documentary</v>
      </c>
      <c r="S298" s="2">
        <f t="shared" si="31"/>
        <v>41134.475497685184</v>
      </c>
      <c r="T298" s="2">
        <f t="shared" si="32"/>
        <v>41159.475497685184</v>
      </c>
      <c r="U298" s="1">
        <f t="shared" si="33"/>
        <v>25</v>
      </c>
    </row>
    <row r="299" spans="1:21" ht="95" customHeight="1">
      <c r="A299" s="1">
        <v>297</v>
      </c>
      <c r="B299" s="1" t="s">
        <v>298</v>
      </c>
      <c r="C299" s="1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4">
        <f t="shared" si="28"/>
        <v>100.64</v>
      </c>
      <c r="P299" s="1">
        <f t="shared" si="29"/>
        <v>141.74647887323943</v>
      </c>
      <c r="Q299" s="1" t="str">
        <f t="shared" si="30"/>
        <v>film &amp; video</v>
      </c>
      <c r="R299" s="1" t="str">
        <f t="shared" si="34"/>
        <v>documentary</v>
      </c>
      <c r="S299" s="2">
        <f t="shared" si="31"/>
        <v>42089.72802083334</v>
      </c>
      <c r="T299" s="2">
        <f t="shared" si="32"/>
        <v>42125.165972222225</v>
      </c>
      <c r="U299" s="1">
        <f t="shared" si="33"/>
        <v>36</v>
      </c>
    </row>
    <row r="300" spans="1:21" ht="95" customHeight="1">
      <c r="A300" s="1">
        <v>298</v>
      </c>
      <c r="B300" s="1" t="s">
        <v>299</v>
      </c>
      <c r="C300" s="1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4">
        <f t="shared" si="28"/>
        <v>108.93241269841269</v>
      </c>
      <c r="P300" s="1">
        <f t="shared" si="29"/>
        <v>56.344351395730705</v>
      </c>
      <c r="Q300" s="1" t="str">
        <f t="shared" si="30"/>
        <v>film &amp; video</v>
      </c>
      <c r="R300" s="1" t="str">
        <f t="shared" si="34"/>
        <v>documentary</v>
      </c>
      <c r="S300" s="2">
        <f t="shared" si="31"/>
        <v>41709.463518518518</v>
      </c>
      <c r="T300" s="2">
        <f t="shared" si="32"/>
        <v>41768.875</v>
      </c>
      <c r="U300" s="1">
        <f t="shared" si="33"/>
        <v>60</v>
      </c>
    </row>
    <row r="301" spans="1:21" ht="95" customHeight="1">
      <c r="A301" s="1">
        <v>299</v>
      </c>
      <c r="B301" s="1" t="s">
        <v>300</v>
      </c>
      <c r="C301" s="1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4">
        <f t="shared" si="28"/>
        <v>178.95250000000001</v>
      </c>
      <c r="P301" s="1">
        <f t="shared" si="29"/>
        <v>73.341188524590166</v>
      </c>
      <c r="Q301" s="1" t="str">
        <f t="shared" si="30"/>
        <v>film &amp; video</v>
      </c>
      <c r="R301" s="1" t="str">
        <f t="shared" si="34"/>
        <v>documentary</v>
      </c>
      <c r="S301" s="2">
        <f t="shared" si="31"/>
        <v>40469.225231481483</v>
      </c>
      <c r="T301" s="2">
        <f t="shared" si="32"/>
        <v>40499.266898148147</v>
      </c>
      <c r="U301" s="1">
        <f t="shared" si="33"/>
        <v>31</v>
      </c>
    </row>
    <row r="302" spans="1:21" ht="95" customHeight="1">
      <c r="A302" s="1">
        <v>300</v>
      </c>
      <c r="B302" s="1" t="s">
        <v>301</v>
      </c>
      <c r="C302" s="1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4">
        <f t="shared" si="28"/>
        <v>101.72264</v>
      </c>
      <c r="P302" s="1">
        <f t="shared" si="29"/>
        <v>85.337785234899329</v>
      </c>
      <c r="Q302" s="1" t="str">
        <f t="shared" si="30"/>
        <v>film &amp; video</v>
      </c>
      <c r="R302" s="1" t="str">
        <f t="shared" si="34"/>
        <v>documentary</v>
      </c>
      <c r="S302" s="2">
        <f t="shared" si="31"/>
        <v>40626.959930555553</v>
      </c>
      <c r="T302" s="2">
        <f t="shared" si="32"/>
        <v>40657.959930555553</v>
      </c>
      <c r="U302" s="1">
        <f t="shared" si="33"/>
        <v>31</v>
      </c>
    </row>
    <row r="303" spans="1:21" ht="95" customHeight="1">
      <c r="A303" s="1">
        <v>301</v>
      </c>
      <c r="B303" s="1" t="s">
        <v>302</v>
      </c>
      <c r="C303" s="1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4">
        <f t="shared" si="28"/>
        <v>118.73499999999999</v>
      </c>
      <c r="P303" s="1">
        <f t="shared" si="29"/>
        <v>61.496215139442228</v>
      </c>
      <c r="Q303" s="1" t="str">
        <f t="shared" si="30"/>
        <v>film &amp; video</v>
      </c>
      <c r="R303" s="1" t="str">
        <f t="shared" si="34"/>
        <v>documentary</v>
      </c>
      <c r="S303" s="2">
        <f t="shared" si="31"/>
        <v>41312.737673611111</v>
      </c>
      <c r="T303" s="2">
        <f t="shared" si="32"/>
        <v>41352.696006944447</v>
      </c>
      <c r="U303" s="1">
        <f t="shared" si="33"/>
        <v>40</v>
      </c>
    </row>
    <row r="304" spans="1:21" ht="95" customHeight="1">
      <c r="A304" s="1">
        <v>302</v>
      </c>
      <c r="B304" s="1" t="s">
        <v>303</v>
      </c>
      <c r="C304" s="1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4">
        <f t="shared" si="28"/>
        <v>100.46</v>
      </c>
      <c r="P304" s="1">
        <f t="shared" si="29"/>
        <v>93.018518518518519</v>
      </c>
      <c r="Q304" s="1" t="str">
        <f t="shared" si="30"/>
        <v>film &amp; video</v>
      </c>
      <c r="R304" s="1" t="str">
        <f t="shared" si="34"/>
        <v>documentary</v>
      </c>
      <c r="S304" s="2">
        <f t="shared" si="31"/>
        <v>40933.856921296298</v>
      </c>
      <c r="T304" s="2">
        <f t="shared" si="32"/>
        <v>40963.856921296298</v>
      </c>
      <c r="U304" s="1">
        <f t="shared" si="33"/>
        <v>30</v>
      </c>
    </row>
    <row r="305" spans="1:21" ht="95" customHeight="1">
      <c r="A305" s="1">
        <v>303</v>
      </c>
      <c r="B305" s="1" t="s">
        <v>304</v>
      </c>
      <c r="C305" s="1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4">
        <f t="shared" si="28"/>
        <v>137.46666666666667</v>
      </c>
      <c r="P305" s="1">
        <f t="shared" si="29"/>
        <v>50.292682926829265</v>
      </c>
      <c r="Q305" s="1" t="str">
        <f t="shared" si="30"/>
        <v>film &amp; video</v>
      </c>
      <c r="R305" s="1" t="str">
        <f t="shared" si="34"/>
        <v>documentary</v>
      </c>
      <c r="S305" s="2">
        <f t="shared" si="31"/>
        <v>41032.071134259262</v>
      </c>
      <c r="T305" s="2">
        <f t="shared" si="32"/>
        <v>41062.071134259262</v>
      </c>
      <c r="U305" s="1">
        <f t="shared" si="33"/>
        <v>30</v>
      </c>
    </row>
    <row r="306" spans="1:21" ht="95" customHeight="1">
      <c r="A306" s="1">
        <v>304</v>
      </c>
      <c r="B306" s="1" t="s">
        <v>305</v>
      </c>
      <c r="C306" s="1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4">
        <f t="shared" si="28"/>
        <v>231.64705882352939</v>
      </c>
      <c r="P306" s="1">
        <f t="shared" si="29"/>
        <v>106.43243243243244</v>
      </c>
      <c r="Q306" s="1" t="str">
        <f t="shared" si="30"/>
        <v>film &amp; video</v>
      </c>
      <c r="R306" s="1" t="str">
        <f t="shared" si="34"/>
        <v>documentary</v>
      </c>
      <c r="S306" s="2">
        <f t="shared" si="31"/>
        <v>41114.094872685186</v>
      </c>
      <c r="T306" s="2">
        <f t="shared" si="32"/>
        <v>41153.083333333336</v>
      </c>
      <c r="U306" s="1">
        <f t="shared" si="33"/>
        <v>39</v>
      </c>
    </row>
    <row r="307" spans="1:21" ht="95" customHeight="1">
      <c r="A307" s="1">
        <v>305</v>
      </c>
      <c r="B307" s="1" t="s">
        <v>306</v>
      </c>
      <c r="C307" s="1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4">
        <f t="shared" si="28"/>
        <v>130.33333333333331</v>
      </c>
      <c r="P307" s="1">
        <f t="shared" si="29"/>
        <v>51.719576719576722</v>
      </c>
      <c r="Q307" s="1" t="str">
        <f t="shared" si="30"/>
        <v>film &amp; video</v>
      </c>
      <c r="R307" s="1" t="str">
        <f t="shared" si="34"/>
        <v>documentary</v>
      </c>
      <c r="S307" s="2">
        <f t="shared" si="31"/>
        <v>40948.630196759259</v>
      </c>
      <c r="T307" s="2">
        <f t="shared" si="32"/>
        <v>40978.630196759259</v>
      </c>
      <c r="U307" s="1">
        <f t="shared" si="33"/>
        <v>30</v>
      </c>
    </row>
    <row r="308" spans="1:21" ht="95" customHeight="1">
      <c r="A308" s="1">
        <v>306</v>
      </c>
      <c r="B308" s="1" t="s">
        <v>307</v>
      </c>
      <c r="C308" s="1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4">
        <f t="shared" si="28"/>
        <v>292.89999999999998</v>
      </c>
      <c r="P308" s="1">
        <f t="shared" si="29"/>
        <v>36.612499999999997</v>
      </c>
      <c r="Q308" s="1" t="str">
        <f t="shared" si="30"/>
        <v>film &amp; video</v>
      </c>
      <c r="R308" s="1" t="str">
        <f t="shared" si="34"/>
        <v>documentary</v>
      </c>
      <c r="S308" s="2">
        <f t="shared" si="31"/>
        <v>41333.837187500001</v>
      </c>
      <c r="T308" s="2">
        <f t="shared" si="32"/>
        <v>41353.795520833337</v>
      </c>
      <c r="U308" s="1">
        <f t="shared" si="33"/>
        <v>20</v>
      </c>
    </row>
    <row r="309" spans="1:21" ht="95" customHeight="1">
      <c r="A309" s="1">
        <v>307</v>
      </c>
      <c r="B309" s="1" t="s">
        <v>308</v>
      </c>
      <c r="C309" s="1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4">
        <f t="shared" si="28"/>
        <v>111.31818181818183</v>
      </c>
      <c r="P309" s="1">
        <f t="shared" si="29"/>
        <v>42.517361111111114</v>
      </c>
      <c r="Q309" s="1" t="str">
        <f t="shared" si="30"/>
        <v>film &amp; video</v>
      </c>
      <c r="R309" s="1" t="str">
        <f t="shared" si="34"/>
        <v>documentary</v>
      </c>
      <c r="S309" s="2">
        <f t="shared" si="31"/>
        <v>41282.944456018515</v>
      </c>
      <c r="T309" s="2">
        <f t="shared" si="32"/>
        <v>41312.944456018515</v>
      </c>
      <c r="U309" s="1">
        <f t="shared" si="33"/>
        <v>30</v>
      </c>
    </row>
    <row r="310" spans="1:21" ht="95" customHeight="1">
      <c r="A310" s="1">
        <v>308</v>
      </c>
      <c r="B310" s="1" t="s">
        <v>309</v>
      </c>
      <c r="C310" s="1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4">
        <f t="shared" si="28"/>
        <v>105.56666666666668</v>
      </c>
      <c r="P310" s="1">
        <f t="shared" si="29"/>
        <v>62.712871287128714</v>
      </c>
      <c r="Q310" s="1" t="str">
        <f t="shared" si="30"/>
        <v>film &amp; video</v>
      </c>
      <c r="R310" s="1" t="str">
        <f t="shared" si="34"/>
        <v>documentary</v>
      </c>
      <c r="S310" s="2">
        <f t="shared" si="31"/>
        <v>40567.694560185184</v>
      </c>
      <c r="T310" s="2">
        <f t="shared" si="32"/>
        <v>40612.694560185184</v>
      </c>
      <c r="U310" s="1">
        <f t="shared" si="33"/>
        <v>45</v>
      </c>
    </row>
    <row r="311" spans="1:21" ht="95" customHeight="1">
      <c r="A311" s="1">
        <v>309</v>
      </c>
      <c r="B311" s="1" t="s">
        <v>310</v>
      </c>
      <c r="C311" s="1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4">
        <f t="shared" si="28"/>
        <v>118.94444444444446</v>
      </c>
      <c r="P311" s="1">
        <f t="shared" si="29"/>
        <v>89.957983193277315</v>
      </c>
      <c r="Q311" s="1" t="str">
        <f t="shared" si="30"/>
        <v>film &amp; video</v>
      </c>
      <c r="R311" s="1" t="str">
        <f t="shared" si="34"/>
        <v>documentary</v>
      </c>
      <c r="S311" s="2">
        <f t="shared" si="31"/>
        <v>41134.751550925925</v>
      </c>
      <c r="T311" s="2">
        <f t="shared" si="32"/>
        <v>41155.751550925925</v>
      </c>
      <c r="U311" s="1">
        <f t="shared" si="33"/>
        <v>21</v>
      </c>
    </row>
    <row r="312" spans="1:21" ht="95" customHeight="1">
      <c r="A312" s="1">
        <v>310</v>
      </c>
      <c r="B312" s="1" t="s">
        <v>311</v>
      </c>
      <c r="C312" s="1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4">
        <f t="shared" si="28"/>
        <v>104.129</v>
      </c>
      <c r="P312" s="1">
        <f t="shared" si="29"/>
        <v>28.924722222222222</v>
      </c>
      <c r="Q312" s="1" t="str">
        <f t="shared" si="30"/>
        <v>film &amp; video</v>
      </c>
      <c r="R312" s="1" t="str">
        <f t="shared" si="34"/>
        <v>documentary</v>
      </c>
      <c r="S312" s="2">
        <f t="shared" si="31"/>
        <v>40821.183136574073</v>
      </c>
      <c r="T312" s="2">
        <f t="shared" si="32"/>
        <v>40836.083333333336</v>
      </c>
      <c r="U312" s="1">
        <f t="shared" si="33"/>
        <v>15</v>
      </c>
    </row>
    <row r="313" spans="1:21" ht="95" customHeight="1">
      <c r="A313" s="1">
        <v>311</v>
      </c>
      <c r="B313" s="1" t="s">
        <v>312</v>
      </c>
      <c r="C313" s="1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4">
        <f t="shared" si="28"/>
        <v>104.10165000000001</v>
      </c>
      <c r="P313" s="1">
        <f t="shared" si="29"/>
        <v>138.8022</v>
      </c>
      <c r="Q313" s="1" t="str">
        <f t="shared" si="30"/>
        <v>film &amp; video</v>
      </c>
      <c r="R313" s="1" t="str">
        <f t="shared" si="34"/>
        <v>documentary</v>
      </c>
      <c r="S313" s="2">
        <f t="shared" si="31"/>
        <v>40868.219814814816</v>
      </c>
      <c r="T313" s="2">
        <f t="shared" si="32"/>
        <v>40909.332638888889</v>
      </c>
      <c r="U313" s="1">
        <f t="shared" si="33"/>
        <v>42</v>
      </c>
    </row>
    <row r="314" spans="1:21" ht="95" customHeight="1">
      <c r="A314" s="1">
        <v>312</v>
      </c>
      <c r="B314" s="1" t="s">
        <v>313</v>
      </c>
      <c r="C314" s="1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4">
        <f t="shared" si="28"/>
        <v>111.87499999999999</v>
      </c>
      <c r="P314" s="1">
        <f t="shared" si="29"/>
        <v>61.301369863013697</v>
      </c>
      <c r="Q314" s="1" t="str">
        <f t="shared" si="30"/>
        <v>film &amp; video</v>
      </c>
      <c r="R314" s="1" t="str">
        <f t="shared" si="34"/>
        <v>documentary</v>
      </c>
      <c r="S314" s="2">
        <f t="shared" si="31"/>
        <v>41348.877685185187</v>
      </c>
      <c r="T314" s="2">
        <f t="shared" si="32"/>
        <v>41378.877685185187</v>
      </c>
      <c r="U314" s="1">
        <f t="shared" si="33"/>
        <v>30</v>
      </c>
    </row>
    <row r="315" spans="1:21" ht="95" customHeight="1">
      <c r="A315" s="1">
        <v>313</v>
      </c>
      <c r="B315" s="1" t="s">
        <v>314</v>
      </c>
      <c r="C315" s="1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4">
        <f t="shared" si="28"/>
        <v>104.73529411764706</v>
      </c>
      <c r="P315" s="1">
        <f t="shared" si="29"/>
        <v>80.202702702702709</v>
      </c>
      <c r="Q315" s="1" t="str">
        <f t="shared" si="30"/>
        <v>film &amp; video</v>
      </c>
      <c r="R315" s="1" t="str">
        <f t="shared" si="34"/>
        <v>documentary</v>
      </c>
      <c r="S315" s="2">
        <f t="shared" si="31"/>
        <v>40357.227939814817</v>
      </c>
      <c r="T315" s="2">
        <f t="shared" si="32"/>
        <v>40401.665972222225</v>
      </c>
      <c r="U315" s="1">
        <f t="shared" si="33"/>
        <v>45</v>
      </c>
    </row>
    <row r="316" spans="1:21" ht="95" customHeight="1">
      <c r="A316" s="1">
        <v>314</v>
      </c>
      <c r="B316" s="1" t="s">
        <v>315</v>
      </c>
      <c r="C316" s="1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4">
        <f t="shared" si="28"/>
        <v>385.15000000000003</v>
      </c>
      <c r="P316" s="1">
        <f t="shared" si="29"/>
        <v>32.095833333333331</v>
      </c>
      <c r="Q316" s="1" t="str">
        <f t="shared" si="30"/>
        <v>film &amp; video</v>
      </c>
      <c r="R316" s="1" t="str">
        <f t="shared" si="34"/>
        <v>documentary</v>
      </c>
      <c r="S316" s="2">
        <f t="shared" si="31"/>
        <v>41304.833194444444</v>
      </c>
      <c r="T316" s="2">
        <f t="shared" si="32"/>
        <v>41334.833194444444</v>
      </c>
      <c r="U316" s="1">
        <f t="shared" si="33"/>
        <v>30</v>
      </c>
    </row>
    <row r="317" spans="1:21" ht="95" customHeight="1">
      <c r="A317" s="1">
        <v>315</v>
      </c>
      <c r="B317" s="1" t="s">
        <v>316</v>
      </c>
      <c r="C317" s="1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4">
        <f t="shared" si="28"/>
        <v>101.248</v>
      </c>
      <c r="P317" s="1">
        <f t="shared" si="29"/>
        <v>200.88888888888889</v>
      </c>
      <c r="Q317" s="1" t="str">
        <f t="shared" si="30"/>
        <v>film &amp; video</v>
      </c>
      <c r="R317" s="1" t="str">
        <f t="shared" si="34"/>
        <v>documentary</v>
      </c>
      <c r="S317" s="2">
        <f t="shared" si="31"/>
        <v>41113.77238425926</v>
      </c>
      <c r="T317" s="2">
        <f t="shared" si="32"/>
        <v>41143.77238425926</v>
      </c>
      <c r="U317" s="1">
        <f t="shared" si="33"/>
        <v>30</v>
      </c>
    </row>
    <row r="318" spans="1:21" ht="95" customHeight="1">
      <c r="A318" s="1">
        <v>316</v>
      </c>
      <c r="B318" s="1" t="s">
        <v>317</v>
      </c>
      <c r="C318" s="1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4">
        <f t="shared" si="28"/>
        <v>113.77333333333333</v>
      </c>
      <c r="P318" s="1">
        <f t="shared" si="29"/>
        <v>108.01265822784811</v>
      </c>
      <c r="Q318" s="1" t="str">
        <f t="shared" si="30"/>
        <v>film &amp; video</v>
      </c>
      <c r="R318" s="1" t="str">
        <f t="shared" si="34"/>
        <v>documentary</v>
      </c>
      <c r="S318" s="2">
        <f t="shared" si="31"/>
        <v>41950.923576388886</v>
      </c>
      <c r="T318" s="2">
        <f t="shared" si="32"/>
        <v>41984.207638888889</v>
      </c>
      <c r="U318" s="1">
        <f t="shared" si="33"/>
        <v>34</v>
      </c>
    </row>
    <row r="319" spans="1:21" ht="95" customHeight="1">
      <c r="A319" s="1">
        <v>317</v>
      </c>
      <c r="B319" s="1" t="s">
        <v>318</v>
      </c>
      <c r="C319" s="1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4">
        <f t="shared" si="28"/>
        <v>100.80333333333333</v>
      </c>
      <c r="P319" s="1">
        <f t="shared" si="29"/>
        <v>95.699367088607602</v>
      </c>
      <c r="Q319" s="1" t="str">
        <f t="shared" si="30"/>
        <v>film &amp; video</v>
      </c>
      <c r="R319" s="1" t="str">
        <f t="shared" si="34"/>
        <v>documentary</v>
      </c>
      <c r="S319" s="2">
        <f t="shared" si="31"/>
        <v>41589.676886574074</v>
      </c>
      <c r="T319" s="2">
        <f t="shared" si="32"/>
        <v>41619.676886574074</v>
      </c>
      <c r="U319" s="1">
        <f t="shared" si="33"/>
        <v>30</v>
      </c>
    </row>
    <row r="320" spans="1:21" ht="95" customHeight="1">
      <c r="A320" s="1">
        <v>318</v>
      </c>
      <c r="B320" s="1" t="s">
        <v>319</v>
      </c>
      <c r="C320" s="1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4">
        <f t="shared" si="28"/>
        <v>283.32</v>
      </c>
      <c r="P320" s="1">
        <f t="shared" si="29"/>
        <v>49.880281690140848</v>
      </c>
      <c r="Q320" s="1" t="str">
        <f t="shared" si="30"/>
        <v>film &amp; video</v>
      </c>
      <c r="R320" s="1" t="str">
        <f t="shared" si="34"/>
        <v>documentary</v>
      </c>
      <c r="S320" s="2">
        <f t="shared" si="31"/>
        <v>41330.038784722223</v>
      </c>
      <c r="T320" s="2">
        <f t="shared" si="32"/>
        <v>41359.997118055559</v>
      </c>
      <c r="U320" s="1">
        <f t="shared" si="33"/>
        <v>30</v>
      </c>
    </row>
    <row r="321" spans="1:21" ht="95" customHeight="1">
      <c r="A321" s="1">
        <v>319</v>
      </c>
      <c r="B321" s="1" t="s">
        <v>320</v>
      </c>
      <c r="C321" s="1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4">
        <f t="shared" si="28"/>
        <v>112.68</v>
      </c>
      <c r="P321" s="1">
        <f t="shared" si="29"/>
        <v>110.47058823529412</v>
      </c>
      <c r="Q321" s="1" t="str">
        <f t="shared" si="30"/>
        <v>film &amp; video</v>
      </c>
      <c r="R321" s="1" t="str">
        <f t="shared" si="34"/>
        <v>documentary</v>
      </c>
      <c r="S321" s="2">
        <f t="shared" si="31"/>
        <v>40123.83829861111</v>
      </c>
      <c r="T321" s="2">
        <f t="shared" si="32"/>
        <v>40211.332638888889</v>
      </c>
      <c r="U321" s="1">
        <f t="shared" si="33"/>
        <v>88</v>
      </c>
    </row>
    <row r="322" spans="1:21" ht="95" customHeight="1">
      <c r="A322" s="1">
        <v>320</v>
      </c>
      <c r="B322" s="1" t="s">
        <v>321</v>
      </c>
      <c r="C322" s="1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4">
        <f t="shared" si="28"/>
        <v>106.58000000000001</v>
      </c>
      <c r="P322" s="1">
        <f t="shared" si="29"/>
        <v>134.91139240506328</v>
      </c>
      <c r="Q322" s="1" t="str">
        <f t="shared" si="30"/>
        <v>film &amp; video</v>
      </c>
      <c r="R322" s="1" t="str">
        <f t="shared" si="34"/>
        <v>documentary</v>
      </c>
      <c r="S322" s="2">
        <f t="shared" si="31"/>
        <v>42331.551307870366</v>
      </c>
      <c r="T322" s="2">
        <f t="shared" si="32"/>
        <v>42360.958333333328</v>
      </c>
      <c r="U322" s="1">
        <f t="shared" si="33"/>
        <v>30</v>
      </c>
    </row>
    <row r="323" spans="1:21" ht="95" customHeight="1">
      <c r="A323" s="1">
        <v>321</v>
      </c>
      <c r="B323" s="1" t="s">
        <v>322</v>
      </c>
      <c r="C323" s="1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4">
        <f t="shared" ref="O323:O386" si="35">E323/D323*100</f>
        <v>102.66285714285715</v>
      </c>
      <c r="P323" s="1">
        <f t="shared" ref="P323:P386" si="36">E323/L323</f>
        <v>106.62314540059347</v>
      </c>
      <c r="Q323" s="1" t="str">
        <f t="shared" ref="Q323:Q386" si="37">LEFT(N323,FIND("/",N323)-1)</f>
        <v>film &amp; video</v>
      </c>
      <c r="R323" s="1" t="str">
        <f t="shared" si="34"/>
        <v>documentary</v>
      </c>
      <c r="S323" s="2">
        <f t="shared" ref="S323:S386" si="38">(((J323/60)/60)/24)+DATE(1970,1,1)</f>
        <v>42647.446597222224</v>
      </c>
      <c r="T323" s="2">
        <f t="shared" ref="T323:T386" si="39">(((I323/60)/60)/24)+DATE(1970,1,1)</f>
        <v>42682.488263888896</v>
      </c>
      <c r="U323" s="1">
        <f t="shared" ref="U323:U386" si="40">ROUNDUP(T323-S323,0)</f>
        <v>36</v>
      </c>
    </row>
    <row r="324" spans="1:21" ht="95" customHeight="1">
      <c r="A324" s="1">
        <v>322</v>
      </c>
      <c r="B324" s="1" t="s">
        <v>323</v>
      </c>
      <c r="C324" s="1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4">
        <f t="shared" si="35"/>
        <v>107.91200000000001</v>
      </c>
      <c r="P324" s="1">
        <f t="shared" si="36"/>
        <v>145.04301075268816</v>
      </c>
      <c r="Q324" s="1" t="str">
        <f t="shared" si="37"/>
        <v>film &amp; video</v>
      </c>
      <c r="R324" s="1" t="str">
        <f t="shared" ref="R324:R387" si="41">RIGHT(N324,LEN(N324)-FIND("/",N324))</f>
        <v>documentary</v>
      </c>
      <c r="S324" s="2">
        <f t="shared" si="38"/>
        <v>42473.57</v>
      </c>
      <c r="T324" s="2">
        <f t="shared" si="39"/>
        <v>42503.57</v>
      </c>
      <c r="U324" s="1">
        <f t="shared" si="40"/>
        <v>30</v>
      </c>
    </row>
    <row r="325" spans="1:21" ht="95" customHeight="1">
      <c r="A325" s="1">
        <v>323</v>
      </c>
      <c r="B325" s="1" t="s">
        <v>324</v>
      </c>
      <c r="C325" s="1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4">
        <f t="shared" si="35"/>
        <v>123.07407407407408</v>
      </c>
      <c r="P325" s="1">
        <f t="shared" si="36"/>
        <v>114.58620689655173</v>
      </c>
      <c r="Q325" s="1" t="str">
        <f t="shared" si="37"/>
        <v>film &amp; video</v>
      </c>
      <c r="R325" s="1" t="str">
        <f t="shared" si="41"/>
        <v>documentary</v>
      </c>
      <c r="S325" s="2">
        <f t="shared" si="38"/>
        <v>42697.32136574074</v>
      </c>
      <c r="T325" s="2">
        <f t="shared" si="39"/>
        <v>42725.332638888889</v>
      </c>
      <c r="U325" s="1">
        <f t="shared" si="40"/>
        <v>29</v>
      </c>
    </row>
    <row r="326" spans="1:21" ht="95" customHeight="1">
      <c r="A326" s="1">
        <v>324</v>
      </c>
      <c r="B326" s="1" t="s">
        <v>325</v>
      </c>
      <c r="C326" s="1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4">
        <f t="shared" si="35"/>
        <v>101.6</v>
      </c>
      <c r="P326" s="1">
        <f t="shared" si="36"/>
        <v>105.3170731707317</v>
      </c>
      <c r="Q326" s="1" t="str">
        <f t="shared" si="37"/>
        <v>film &amp; video</v>
      </c>
      <c r="R326" s="1" t="str">
        <f t="shared" si="41"/>
        <v>documentary</v>
      </c>
      <c r="S326" s="2">
        <f t="shared" si="38"/>
        <v>42184.626250000001</v>
      </c>
      <c r="T326" s="2">
        <f t="shared" si="39"/>
        <v>42217.626250000001</v>
      </c>
      <c r="U326" s="1">
        <f t="shared" si="40"/>
        <v>33</v>
      </c>
    </row>
    <row r="327" spans="1:21" ht="95" customHeight="1">
      <c r="A327" s="1">
        <v>325</v>
      </c>
      <c r="B327" s="1" t="s">
        <v>326</v>
      </c>
      <c r="C327" s="1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4">
        <f t="shared" si="35"/>
        <v>104.396</v>
      </c>
      <c r="P327" s="1">
        <f t="shared" si="36"/>
        <v>70.921195652173907</v>
      </c>
      <c r="Q327" s="1" t="str">
        <f t="shared" si="37"/>
        <v>film &amp; video</v>
      </c>
      <c r="R327" s="1" t="str">
        <f t="shared" si="41"/>
        <v>documentary</v>
      </c>
      <c r="S327" s="2">
        <f t="shared" si="38"/>
        <v>42689.187881944439</v>
      </c>
      <c r="T327" s="2">
        <f t="shared" si="39"/>
        <v>42724.187881944439</v>
      </c>
      <c r="U327" s="1">
        <f t="shared" si="40"/>
        <v>35</v>
      </c>
    </row>
    <row r="328" spans="1:21" ht="95" customHeight="1">
      <c r="A328" s="1">
        <v>326</v>
      </c>
      <c r="B328" s="1" t="s">
        <v>327</v>
      </c>
      <c r="C328" s="1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4">
        <f t="shared" si="35"/>
        <v>112.92973333333333</v>
      </c>
      <c r="P328" s="1">
        <f t="shared" si="36"/>
        <v>147.17167680278018</v>
      </c>
      <c r="Q328" s="1" t="str">
        <f t="shared" si="37"/>
        <v>film &amp; video</v>
      </c>
      <c r="R328" s="1" t="str">
        <f t="shared" si="41"/>
        <v>documentary</v>
      </c>
      <c r="S328" s="2">
        <f t="shared" si="38"/>
        <v>42775.314884259264</v>
      </c>
      <c r="T328" s="2">
        <f t="shared" si="39"/>
        <v>42808.956250000003</v>
      </c>
      <c r="U328" s="1">
        <f t="shared" si="40"/>
        <v>34</v>
      </c>
    </row>
    <row r="329" spans="1:21" ht="95" customHeight="1">
      <c r="A329" s="1">
        <v>327</v>
      </c>
      <c r="B329" s="1" t="s">
        <v>328</v>
      </c>
      <c r="C329" s="1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4">
        <f t="shared" si="35"/>
        <v>136.4</v>
      </c>
      <c r="P329" s="1">
        <f t="shared" si="36"/>
        <v>160.47058823529412</v>
      </c>
      <c r="Q329" s="1" t="str">
        <f t="shared" si="37"/>
        <v>film &amp; video</v>
      </c>
      <c r="R329" s="1" t="str">
        <f t="shared" si="41"/>
        <v>documentary</v>
      </c>
      <c r="S329" s="2">
        <f t="shared" si="38"/>
        <v>42058.235289351855</v>
      </c>
      <c r="T329" s="2">
        <f t="shared" si="39"/>
        <v>42085.333333333328</v>
      </c>
      <c r="U329" s="1">
        <f t="shared" si="40"/>
        <v>28</v>
      </c>
    </row>
    <row r="330" spans="1:21" ht="95" customHeight="1">
      <c r="A330" s="1">
        <v>328</v>
      </c>
      <c r="B330" s="1" t="s">
        <v>329</v>
      </c>
      <c r="C330" s="1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4">
        <f t="shared" si="35"/>
        <v>103.61439999999999</v>
      </c>
      <c r="P330" s="1">
        <f t="shared" si="36"/>
        <v>156.04578313253012</v>
      </c>
      <c r="Q330" s="1" t="str">
        <f t="shared" si="37"/>
        <v>film &amp; video</v>
      </c>
      <c r="R330" s="1" t="str">
        <f t="shared" si="41"/>
        <v>documentary</v>
      </c>
      <c r="S330" s="2">
        <f t="shared" si="38"/>
        <v>42278.946620370371</v>
      </c>
      <c r="T330" s="2">
        <f t="shared" si="39"/>
        <v>42309.166666666672</v>
      </c>
      <c r="U330" s="1">
        <f t="shared" si="40"/>
        <v>31</v>
      </c>
    </row>
    <row r="331" spans="1:21" ht="95" customHeight="1">
      <c r="A331" s="1">
        <v>329</v>
      </c>
      <c r="B331" s="1" t="s">
        <v>330</v>
      </c>
      <c r="C331" s="1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4">
        <f t="shared" si="35"/>
        <v>105.5</v>
      </c>
      <c r="P331" s="1">
        <f t="shared" si="36"/>
        <v>63.17365269461078</v>
      </c>
      <c r="Q331" s="1" t="str">
        <f t="shared" si="37"/>
        <v>film &amp; video</v>
      </c>
      <c r="R331" s="1" t="str">
        <f t="shared" si="41"/>
        <v>documentary</v>
      </c>
      <c r="S331" s="2">
        <f t="shared" si="38"/>
        <v>42291.46674768519</v>
      </c>
      <c r="T331" s="2">
        <f t="shared" si="39"/>
        <v>42315.166666666672</v>
      </c>
      <c r="U331" s="1">
        <f t="shared" si="40"/>
        <v>24</v>
      </c>
    </row>
    <row r="332" spans="1:21" ht="95" customHeight="1">
      <c r="A332" s="1">
        <v>330</v>
      </c>
      <c r="B332" s="1" t="s">
        <v>331</v>
      </c>
      <c r="C332" s="1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4">
        <f t="shared" si="35"/>
        <v>101.82857142857142</v>
      </c>
      <c r="P332" s="1">
        <f t="shared" si="36"/>
        <v>104.82352941176471</v>
      </c>
      <c r="Q332" s="1" t="str">
        <f t="shared" si="37"/>
        <v>film &amp; video</v>
      </c>
      <c r="R332" s="1" t="str">
        <f t="shared" si="41"/>
        <v>documentary</v>
      </c>
      <c r="S332" s="2">
        <f t="shared" si="38"/>
        <v>41379.515775462962</v>
      </c>
      <c r="T332" s="2">
        <f t="shared" si="39"/>
        <v>41411.165972222225</v>
      </c>
      <c r="U332" s="1">
        <f t="shared" si="40"/>
        <v>32</v>
      </c>
    </row>
    <row r="333" spans="1:21" ht="95" customHeight="1">
      <c r="A333" s="1">
        <v>331</v>
      </c>
      <c r="B333" s="1" t="s">
        <v>332</v>
      </c>
      <c r="C333" s="1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4">
        <f t="shared" si="35"/>
        <v>106.60499999999999</v>
      </c>
      <c r="P333" s="1">
        <f t="shared" si="36"/>
        <v>97.356164383561648</v>
      </c>
      <c r="Q333" s="1" t="str">
        <f t="shared" si="37"/>
        <v>film &amp; video</v>
      </c>
      <c r="R333" s="1" t="str">
        <f t="shared" si="41"/>
        <v>documentary</v>
      </c>
      <c r="S333" s="2">
        <f t="shared" si="38"/>
        <v>42507.581412037034</v>
      </c>
      <c r="T333" s="2">
        <f t="shared" si="39"/>
        <v>42538.581412037034</v>
      </c>
      <c r="U333" s="1">
        <f t="shared" si="40"/>
        <v>31</v>
      </c>
    </row>
    <row r="334" spans="1:21" ht="95" customHeight="1">
      <c r="A334" s="1">
        <v>332</v>
      </c>
      <c r="B334" s="1" t="s">
        <v>333</v>
      </c>
      <c r="C334" s="1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4">
        <f t="shared" si="35"/>
        <v>113.015</v>
      </c>
      <c r="P334" s="1">
        <f t="shared" si="36"/>
        <v>203.63063063063063</v>
      </c>
      <c r="Q334" s="1" t="str">
        <f t="shared" si="37"/>
        <v>film &amp; video</v>
      </c>
      <c r="R334" s="1" t="str">
        <f t="shared" si="41"/>
        <v>documentary</v>
      </c>
      <c r="S334" s="2">
        <f t="shared" si="38"/>
        <v>42263.680289351847</v>
      </c>
      <c r="T334" s="2">
        <f t="shared" si="39"/>
        <v>42305.333333333328</v>
      </c>
      <c r="U334" s="1">
        <f t="shared" si="40"/>
        <v>42</v>
      </c>
    </row>
    <row r="335" spans="1:21" ht="95" customHeight="1">
      <c r="A335" s="1">
        <v>333</v>
      </c>
      <c r="B335" s="1" t="s">
        <v>334</v>
      </c>
      <c r="C335" s="1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4">
        <f t="shared" si="35"/>
        <v>125.22750000000001</v>
      </c>
      <c r="P335" s="1">
        <f t="shared" si="36"/>
        <v>188.31203007518798</v>
      </c>
      <c r="Q335" s="1" t="str">
        <f t="shared" si="37"/>
        <v>film &amp; video</v>
      </c>
      <c r="R335" s="1" t="str">
        <f t="shared" si="41"/>
        <v>documentary</v>
      </c>
      <c r="S335" s="2">
        <f t="shared" si="38"/>
        <v>42437.636469907404</v>
      </c>
      <c r="T335" s="2">
        <f t="shared" si="39"/>
        <v>42467.59480324074</v>
      </c>
      <c r="U335" s="1">
        <f t="shared" si="40"/>
        <v>30</v>
      </c>
    </row>
    <row r="336" spans="1:21" ht="95" customHeight="1">
      <c r="A336" s="1">
        <v>334</v>
      </c>
      <c r="B336" s="1" t="s">
        <v>335</v>
      </c>
      <c r="C336" s="1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4">
        <f t="shared" si="35"/>
        <v>101.19</v>
      </c>
      <c r="P336" s="1">
        <f t="shared" si="36"/>
        <v>146.65217391304347</v>
      </c>
      <c r="Q336" s="1" t="str">
        <f t="shared" si="37"/>
        <v>film &amp; video</v>
      </c>
      <c r="R336" s="1" t="str">
        <f t="shared" si="41"/>
        <v>documentary</v>
      </c>
      <c r="S336" s="2">
        <f t="shared" si="38"/>
        <v>42101.682372685187</v>
      </c>
      <c r="T336" s="2">
        <f t="shared" si="39"/>
        <v>42139.791666666672</v>
      </c>
      <c r="U336" s="1">
        <f t="shared" si="40"/>
        <v>39</v>
      </c>
    </row>
    <row r="337" spans="1:21" ht="95" customHeight="1">
      <c r="A337" s="1">
        <v>335</v>
      </c>
      <c r="B337" s="1" t="s">
        <v>336</v>
      </c>
      <c r="C337" s="1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4">
        <f t="shared" si="35"/>
        <v>102.76470588235294</v>
      </c>
      <c r="P337" s="1">
        <f t="shared" si="36"/>
        <v>109.1875</v>
      </c>
      <c r="Q337" s="1" t="str">
        <f t="shared" si="37"/>
        <v>film &amp; video</v>
      </c>
      <c r="R337" s="1" t="str">
        <f t="shared" si="41"/>
        <v>documentary</v>
      </c>
      <c r="S337" s="2">
        <f t="shared" si="38"/>
        <v>42101.737442129626</v>
      </c>
      <c r="T337" s="2">
        <f t="shared" si="39"/>
        <v>42132.916666666672</v>
      </c>
      <c r="U337" s="1">
        <f t="shared" si="40"/>
        <v>32</v>
      </c>
    </row>
    <row r="338" spans="1:21" ht="95" customHeight="1">
      <c r="A338" s="1">
        <v>336</v>
      </c>
      <c r="B338" s="1" t="s">
        <v>337</v>
      </c>
      <c r="C338" s="1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4">
        <f t="shared" si="35"/>
        <v>116.83911999999998</v>
      </c>
      <c r="P338" s="1">
        <f t="shared" si="36"/>
        <v>59.249046653144013</v>
      </c>
      <c r="Q338" s="1" t="str">
        <f t="shared" si="37"/>
        <v>film &amp; video</v>
      </c>
      <c r="R338" s="1" t="str">
        <f t="shared" si="41"/>
        <v>documentary</v>
      </c>
      <c r="S338" s="2">
        <f t="shared" si="38"/>
        <v>42291.596273148149</v>
      </c>
      <c r="T338" s="2">
        <f t="shared" si="39"/>
        <v>42321.637939814813</v>
      </c>
      <c r="U338" s="1">
        <f t="shared" si="40"/>
        <v>31</v>
      </c>
    </row>
    <row r="339" spans="1:21" ht="95" customHeight="1">
      <c r="A339" s="1">
        <v>337</v>
      </c>
      <c r="B339" s="1" t="s">
        <v>338</v>
      </c>
      <c r="C339" s="1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4">
        <f t="shared" si="35"/>
        <v>101.16833333333335</v>
      </c>
      <c r="P339" s="1">
        <f t="shared" si="36"/>
        <v>97.904838709677421</v>
      </c>
      <c r="Q339" s="1" t="str">
        <f t="shared" si="37"/>
        <v>film &amp; video</v>
      </c>
      <c r="R339" s="1" t="str">
        <f t="shared" si="41"/>
        <v>documentary</v>
      </c>
      <c r="S339" s="2">
        <f t="shared" si="38"/>
        <v>42047.128564814819</v>
      </c>
      <c r="T339" s="2">
        <f t="shared" si="39"/>
        <v>42077.086898148147</v>
      </c>
      <c r="U339" s="1">
        <f t="shared" si="40"/>
        <v>30</v>
      </c>
    </row>
    <row r="340" spans="1:21" ht="95" customHeight="1">
      <c r="A340" s="1">
        <v>338</v>
      </c>
      <c r="B340" s="1" t="s">
        <v>339</v>
      </c>
      <c r="C340" s="1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4">
        <f t="shared" si="35"/>
        <v>110.13360000000002</v>
      </c>
      <c r="P340" s="1">
        <f t="shared" si="36"/>
        <v>70.000169491525426</v>
      </c>
      <c r="Q340" s="1" t="str">
        <f t="shared" si="37"/>
        <v>film &amp; video</v>
      </c>
      <c r="R340" s="1" t="str">
        <f t="shared" si="41"/>
        <v>documentary</v>
      </c>
      <c r="S340" s="2">
        <f t="shared" si="38"/>
        <v>42559.755671296298</v>
      </c>
      <c r="T340" s="2">
        <f t="shared" si="39"/>
        <v>42616.041666666672</v>
      </c>
      <c r="U340" s="1">
        <f t="shared" si="40"/>
        <v>57</v>
      </c>
    </row>
    <row r="341" spans="1:21" ht="95" customHeight="1">
      <c r="A341" s="1">
        <v>339</v>
      </c>
      <c r="B341" s="1" t="s">
        <v>340</v>
      </c>
      <c r="C341" s="1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4">
        <f t="shared" si="35"/>
        <v>108.08333333333333</v>
      </c>
      <c r="P341" s="1">
        <f t="shared" si="36"/>
        <v>72.865168539325836</v>
      </c>
      <c r="Q341" s="1" t="str">
        <f t="shared" si="37"/>
        <v>film &amp; video</v>
      </c>
      <c r="R341" s="1" t="str">
        <f t="shared" si="41"/>
        <v>documentary</v>
      </c>
      <c r="S341" s="2">
        <f t="shared" si="38"/>
        <v>42093.760046296295</v>
      </c>
      <c r="T341" s="2">
        <f t="shared" si="39"/>
        <v>42123.760046296295</v>
      </c>
      <c r="U341" s="1">
        <f t="shared" si="40"/>
        <v>30</v>
      </c>
    </row>
    <row r="342" spans="1:21" ht="95" customHeight="1">
      <c r="A342" s="1">
        <v>340</v>
      </c>
      <c r="B342" s="1" t="s">
        <v>341</v>
      </c>
      <c r="C342" s="1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4">
        <f t="shared" si="35"/>
        <v>125.02285714285715</v>
      </c>
      <c r="P342" s="1">
        <f t="shared" si="36"/>
        <v>146.34782608695653</v>
      </c>
      <c r="Q342" s="1" t="str">
        <f t="shared" si="37"/>
        <v>film &amp; video</v>
      </c>
      <c r="R342" s="1" t="str">
        <f t="shared" si="41"/>
        <v>documentary</v>
      </c>
      <c r="S342" s="2">
        <f t="shared" si="38"/>
        <v>42772.669062500005</v>
      </c>
      <c r="T342" s="2">
        <f t="shared" si="39"/>
        <v>42802.875</v>
      </c>
      <c r="U342" s="1">
        <f t="shared" si="40"/>
        <v>31</v>
      </c>
    </row>
    <row r="343" spans="1:21" ht="95" customHeight="1">
      <c r="A343" s="1">
        <v>341</v>
      </c>
      <c r="B343" s="1" t="s">
        <v>342</v>
      </c>
      <c r="C343" s="1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4">
        <f t="shared" si="35"/>
        <v>106.71428571428572</v>
      </c>
      <c r="P343" s="1">
        <f t="shared" si="36"/>
        <v>67.909090909090907</v>
      </c>
      <c r="Q343" s="1" t="str">
        <f t="shared" si="37"/>
        <v>film &amp; video</v>
      </c>
      <c r="R343" s="1" t="str">
        <f t="shared" si="41"/>
        <v>documentary</v>
      </c>
      <c r="S343" s="2">
        <f t="shared" si="38"/>
        <v>41894.879606481481</v>
      </c>
      <c r="T343" s="2">
        <f t="shared" si="39"/>
        <v>41913.165972222225</v>
      </c>
      <c r="U343" s="1">
        <f t="shared" si="40"/>
        <v>19</v>
      </c>
    </row>
    <row r="344" spans="1:21" ht="95" customHeight="1">
      <c r="A344" s="1">
        <v>342</v>
      </c>
      <c r="B344" s="1" t="s">
        <v>343</v>
      </c>
      <c r="C344" s="1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4">
        <f t="shared" si="35"/>
        <v>100.36639999999998</v>
      </c>
      <c r="P344" s="1">
        <f t="shared" si="36"/>
        <v>169.85083076923075</v>
      </c>
      <c r="Q344" s="1" t="str">
        <f t="shared" si="37"/>
        <v>film &amp; video</v>
      </c>
      <c r="R344" s="1" t="str">
        <f t="shared" si="41"/>
        <v>documentary</v>
      </c>
      <c r="S344" s="2">
        <f t="shared" si="38"/>
        <v>42459.780844907407</v>
      </c>
      <c r="T344" s="2">
        <f t="shared" si="39"/>
        <v>42489.780844907407</v>
      </c>
      <c r="U344" s="1">
        <f t="shared" si="40"/>
        <v>30</v>
      </c>
    </row>
    <row r="345" spans="1:21" ht="95" customHeight="1">
      <c r="A345" s="1">
        <v>343</v>
      </c>
      <c r="B345" s="1" t="s">
        <v>344</v>
      </c>
      <c r="C345" s="1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4">
        <f t="shared" si="35"/>
        <v>102.02863333333335</v>
      </c>
      <c r="P345" s="1">
        <f t="shared" si="36"/>
        <v>58.413339694656486</v>
      </c>
      <c r="Q345" s="1" t="str">
        <f t="shared" si="37"/>
        <v>film &amp; video</v>
      </c>
      <c r="R345" s="1" t="str">
        <f t="shared" si="41"/>
        <v>documentary</v>
      </c>
      <c r="S345" s="2">
        <f t="shared" si="38"/>
        <v>41926.73778935185</v>
      </c>
      <c r="T345" s="2">
        <f t="shared" si="39"/>
        <v>41957.125</v>
      </c>
      <c r="U345" s="1">
        <f t="shared" si="40"/>
        <v>31</v>
      </c>
    </row>
    <row r="346" spans="1:21" ht="95" customHeight="1">
      <c r="A346" s="1">
        <v>344</v>
      </c>
      <c r="B346" s="1" t="s">
        <v>345</v>
      </c>
      <c r="C346" s="1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4">
        <f t="shared" si="35"/>
        <v>102.08358208955224</v>
      </c>
      <c r="P346" s="1">
        <f t="shared" si="36"/>
        <v>119.99298245614035</v>
      </c>
      <c r="Q346" s="1" t="str">
        <f t="shared" si="37"/>
        <v>film &amp; video</v>
      </c>
      <c r="R346" s="1" t="str">
        <f t="shared" si="41"/>
        <v>documentary</v>
      </c>
      <c r="S346" s="2">
        <f t="shared" si="38"/>
        <v>42111.970995370371</v>
      </c>
      <c r="T346" s="2">
        <f t="shared" si="39"/>
        <v>42156.097222222219</v>
      </c>
      <c r="U346" s="1">
        <f t="shared" si="40"/>
        <v>45</v>
      </c>
    </row>
    <row r="347" spans="1:21" ht="95" customHeight="1">
      <c r="A347" s="1">
        <v>345</v>
      </c>
      <c r="B347" s="1" t="s">
        <v>346</v>
      </c>
      <c r="C347" s="1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4">
        <f t="shared" si="35"/>
        <v>123.27586206896552</v>
      </c>
      <c r="P347" s="1">
        <f t="shared" si="36"/>
        <v>99.860335195530723</v>
      </c>
      <c r="Q347" s="1" t="str">
        <f t="shared" si="37"/>
        <v>film &amp; video</v>
      </c>
      <c r="R347" s="1" t="str">
        <f t="shared" si="41"/>
        <v>documentary</v>
      </c>
      <c r="S347" s="2">
        <f t="shared" si="38"/>
        <v>42114.944328703699</v>
      </c>
      <c r="T347" s="2">
        <f t="shared" si="39"/>
        <v>42144.944328703699</v>
      </c>
      <c r="U347" s="1">
        <f t="shared" si="40"/>
        <v>30</v>
      </c>
    </row>
    <row r="348" spans="1:21" ht="95" customHeight="1">
      <c r="A348" s="1">
        <v>346</v>
      </c>
      <c r="B348" s="1" t="s">
        <v>347</v>
      </c>
      <c r="C348" s="1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4">
        <f t="shared" si="35"/>
        <v>170.28880000000001</v>
      </c>
      <c r="P348" s="1">
        <f t="shared" si="36"/>
        <v>90.579148936170213</v>
      </c>
      <c r="Q348" s="1" t="str">
        <f t="shared" si="37"/>
        <v>film &amp; video</v>
      </c>
      <c r="R348" s="1" t="str">
        <f t="shared" si="41"/>
        <v>documentary</v>
      </c>
      <c r="S348" s="2">
        <f t="shared" si="38"/>
        <v>42261.500243055561</v>
      </c>
      <c r="T348" s="2">
        <f t="shared" si="39"/>
        <v>42291.500243055561</v>
      </c>
      <c r="U348" s="1">
        <f t="shared" si="40"/>
        <v>30</v>
      </c>
    </row>
    <row r="349" spans="1:21" ht="95" customHeight="1">
      <c r="A349" s="1">
        <v>347</v>
      </c>
      <c r="B349" s="1" t="s">
        <v>348</v>
      </c>
      <c r="C349" s="1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4">
        <f t="shared" si="35"/>
        <v>111.59049999999999</v>
      </c>
      <c r="P349" s="1">
        <f t="shared" si="36"/>
        <v>117.77361477572559</v>
      </c>
      <c r="Q349" s="1" t="str">
        <f t="shared" si="37"/>
        <v>film &amp; video</v>
      </c>
      <c r="R349" s="1" t="str">
        <f t="shared" si="41"/>
        <v>documentary</v>
      </c>
      <c r="S349" s="2">
        <f t="shared" si="38"/>
        <v>42292.495474537034</v>
      </c>
      <c r="T349" s="2">
        <f t="shared" si="39"/>
        <v>42322.537141203706</v>
      </c>
      <c r="U349" s="1">
        <f t="shared" si="40"/>
        <v>31</v>
      </c>
    </row>
    <row r="350" spans="1:21" ht="95" customHeight="1">
      <c r="A350" s="1">
        <v>348</v>
      </c>
      <c r="B350" s="1" t="s">
        <v>349</v>
      </c>
      <c r="C350" s="1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4">
        <f t="shared" si="35"/>
        <v>103</v>
      </c>
      <c r="P350" s="1">
        <f t="shared" si="36"/>
        <v>86.554621848739501</v>
      </c>
      <c r="Q350" s="1" t="str">
        <f t="shared" si="37"/>
        <v>film &amp; video</v>
      </c>
      <c r="R350" s="1" t="str">
        <f t="shared" si="41"/>
        <v>documentary</v>
      </c>
      <c r="S350" s="2">
        <f t="shared" si="38"/>
        <v>42207.58699074074</v>
      </c>
      <c r="T350" s="2">
        <f t="shared" si="39"/>
        <v>42237.58699074074</v>
      </c>
      <c r="U350" s="1">
        <f t="shared" si="40"/>
        <v>30</v>
      </c>
    </row>
    <row r="351" spans="1:21" ht="95" customHeight="1">
      <c r="A351" s="1">
        <v>349</v>
      </c>
      <c r="B351" s="1" t="s">
        <v>350</v>
      </c>
      <c r="C351" s="1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4">
        <f t="shared" si="35"/>
        <v>106.63570159857905</v>
      </c>
      <c r="P351" s="1">
        <f t="shared" si="36"/>
        <v>71.899281437125751</v>
      </c>
      <c r="Q351" s="1" t="str">
        <f t="shared" si="37"/>
        <v>film &amp; video</v>
      </c>
      <c r="R351" s="1" t="str">
        <f t="shared" si="41"/>
        <v>documentary</v>
      </c>
      <c r="S351" s="2">
        <f t="shared" si="38"/>
        <v>42760.498935185184</v>
      </c>
      <c r="T351" s="2">
        <f t="shared" si="39"/>
        <v>42790.498935185184</v>
      </c>
      <c r="U351" s="1">
        <f t="shared" si="40"/>
        <v>30</v>
      </c>
    </row>
    <row r="352" spans="1:21" ht="95" customHeight="1">
      <c r="A352" s="1">
        <v>350</v>
      </c>
      <c r="B352" s="1" t="s">
        <v>351</v>
      </c>
      <c r="C352" s="1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4">
        <f t="shared" si="35"/>
        <v>114.75999999999999</v>
      </c>
      <c r="P352" s="1">
        <f t="shared" si="36"/>
        <v>129.81900452488688</v>
      </c>
      <c r="Q352" s="1" t="str">
        <f t="shared" si="37"/>
        <v>film &amp; video</v>
      </c>
      <c r="R352" s="1" t="str">
        <f t="shared" si="41"/>
        <v>documentary</v>
      </c>
      <c r="S352" s="2">
        <f t="shared" si="38"/>
        <v>42586.066076388888</v>
      </c>
      <c r="T352" s="2">
        <f t="shared" si="39"/>
        <v>42624.165972222225</v>
      </c>
      <c r="U352" s="1">
        <f t="shared" si="40"/>
        <v>39</v>
      </c>
    </row>
    <row r="353" spans="1:21" ht="95" customHeight="1">
      <c r="A353" s="1">
        <v>351</v>
      </c>
      <c r="B353" s="1" t="s">
        <v>352</v>
      </c>
      <c r="C353" s="1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4">
        <f t="shared" si="35"/>
        <v>127.34117647058822</v>
      </c>
      <c r="P353" s="1">
        <f t="shared" si="36"/>
        <v>44.912863070539416</v>
      </c>
      <c r="Q353" s="1" t="str">
        <f t="shared" si="37"/>
        <v>film &amp; video</v>
      </c>
      <c r="R353" s="1" t="str">
        <f t="shared" si="41"/>
        <v>documentary</v>
      </c>
      <c r="S353" s="2">
        <f t="shared" si="38"/>
        <v>42427.964745370366</v>
      </c>
      <c r="T353" s="2">
        <f t="shared" si="39"/>
        <v>42467.923078703709</v>
      </c>
      <c r="U353" s="1">
        <f t="shared" si="40"/>
        <v>40</v>
      </c>
    </row>
    <row r="354" spans="1:21" ht="95" customHeight="1">
      <c r="A354" s="1">
        <v>352</v>
      </c>
      <c r="B354" s="1" t="s">
        <v>353</v>
      </c>
      <c r="C354" s="1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4">
        <f t="shared" si="35"/>
        <v>116.56</v>
      </c>
      <c r="P354" s="1">
        <f t="shared" si="36"/>
        <v>40.755244755244753</v>
      </c>
      <c r="Q354" s="1" t="str">
        <f t="shared" si="37"/>
        <v>film &amp; video</v>
      </c>
      <c r="R354" s="1" t="str">
        <f t="shared" si="41"/>
        <v>documentary</v>
      </c>
      <c r="S354" s="2">
        <f t="shared" si="38"/>
        <v>41890.167453703703</v>
      </c>
      <c r="T354" s="2">
        <f t="shared" si="39"/>
        <v>41920.167453703703</v>
      </c>
      <c r="U354" s="1">
        <f t="shared" si="40"/>
        <v>30</v>
      </c>
    </row>
    <row r="355" spans="1:21" ht="95" customHeight="1">
      <c r="A355" s="1">
        <v>353</v>
      </c>
      <c r="B355" s="1" t="s">
        <v>354</v>
      </c>
      <c r="C355" s="1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4">
        <f t="shared" si="35"/>
        <v>108.61819426615318</v>
      </c>
      <c r="P355" s="1">
        <f t="shared" si="36"/>
        <v>103.52394779771615</v>
      </c>
      <c r="Q355" s="1" t="str">
        <f t="shared" si="37"/>
        <v>film &amp; video</v>
      </c>
      <c r="R355" s="1" t="str">
        <f t="shared" si="41"/>
        <v>documentary</v>
      </c>
      <c r="S355" s="2">
        <f t="shared" si="38"/>
        <v>42297.791886574079</v>
      </c>
      <c r="T355" s="2">
        <f t="shared" si="39"/>
        <v>42327.833553240736</v>
      </c>
      <c r="U355" s="1">
        <f t="shared" si="40"/>
        <v>31</v>
      </c>
    </row>
    <row r="356" spans="1:21" ht="95" customHeight="1">
      <c r="A356" s="1">
        <v>354</v>
      </c>
      <c r="B356" s="1" t="s">
        <v>355</v>
      </c>
      <c r="C356" s="1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4">
        <f t="shared" si="35"/>
        <v>103.94285714285714</v>
      </c>
      <c r="P356" s="1">
        <f t="shared" si="36"/>
        <v>125.44827586206897</v>
      </c>
      <c r="Q356" s="1" t="str">
        <f t="shared" si="37"/>
        <v>film &amp; video</v>
      </c>
      <c r="R356" s="1" t="str">
        <f t="shared" si="41"/>
        <v>documentary</v>
      </c>
      <c r="S356" s="2">
        <f t="shared" si="38"/>
        <v>42438.827789351853</v>
      </c>
      <c r="T356" s="2">
        <f t="shared" si="39"/>
        <v>42468.786122685182</v>
      </c>
      <c r="U356" s="1">
        <f t="shared" si="40"/>
        <v>30</v>
      </c>
    </row>
    <row r="357" spans="1:21" ht="95" customHeight="1">
      <c r="A357" s="1">
        <v>355</v>
      </c>
      <c r="B357" s="1" t="s">
        <v>356</v>
      </c>
      <c r="C357" s="1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4">
        <f t="shared" si="35"/>
        <v>116.25714285714285</v>
      </c>
      <c r="P357" s="1">
        <f t="shared" si="36"/>
        <v>246.60606060606059</v>
      </c>
      <c r="Q357" s="1" t="str">
        <f t="shared" si="37"/>
        <v>film &amp; video</v>
      </c>
      <c r="R357" s="1" t="str">
        <f t="shared" si="41"/>
        <v>documentary</v>
      </c>
      <c r="S357" s="2">
        <f t="shared" si="38"/>
        <v>41943.293912037036</v>
      </c>
      <c r="T357" s="2">
        <f t="shared" si="39"/>
        <v>41974.3355787037</v>
      </c>
      <c r="U357" s="1">
        <f t="shared" si="40"/>
        <v>32</v>
      </c>
    </row>
    <row r="358" spans="1:21" ht="95" customHeight="1">
      <c r="A358" s="1">
        <v>356</v>
      </c>
      <c r="B358" s="1" t="s">
        <v>357</v>
      </c>
      <c r="C358" s="1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4">
        <f t="shared" si="35"/>
        <v>102.69239999999999</v>
      </c>
      <c r="P358" s="1">
        <f t="shared" si="36"/>
        <v>79.401340206185566</v>
      </c>
      <c r="Q358" s="1" t="str">
        <f t="shared" si="37"/>
        <v>film &amp; video</v>
      </c>
      <c r="R358" s="1" t="str">
        <f t="shared" si="41"/>
        <v>documentary</v>
      </c>
      <c r="S358" s="2">
        <f t="shared" si="38"/>
        <v>42415.803159722222</v>
      </c>
      <c r="T358" s="2">
        <f t="shared" si="39"/>
        <v>42445.761493055557</v>
      </c>
      <c r="U358" s="1">
        <f t="shared" si="40"/>
        <v>30</v>
      </c>
    </row>
    <row r="359" spans="1:21" ht="95" customHeight="1">
      <c r="A359" s="1">
        <v>357</v>
      </c>
      <c r="B359" s="1" t="s">
        <v>358</v>
      </c>
      <c r="C359" s="1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4">
        <f t="shared" si="35"/>
        <v>174</v>
      </c>
      <c r="P359" s="1">
        <f t="shared" si="36"/>
        <v>86.138613861386133</v>
      </c>
      <c r="Q359" s="1" t="str">
        <f t="shared" si="37"/>
        <v>film &amp; video</v>
      </c>
      <c r="R359" s="1" t="str">
        <f t="shared" si="41"/>
        <v>documentary</v>
      </c>
      <c r="S359" s="2">
        <f t="shared" si="38"/>
        <v>42078.222187499996</v>
      </c>
      <c r="T359" s="2">
        <f t="shared" si="39"/>
        <v>42118.222187499996</v>
      </c>
      <c r="U359" s="1">
        <f t="shared" si="40"/>
        <v>40</v>
      </c>
    </row>
    <row r="360" spans="1:21" ht="95" customHeight="1">
      <c r="A360" s="1">
        <v>358</v>
      </c>
      <c r="B360" s="1" t="s">
        <v>359</v>
      </c>
      <c r="C360" s="1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4">
        <f t="shared" si="35"/>
        <v>103.08800000000001</v>
      </c>
      <c r="P360" s="1">
        <f t="shared" si="36"/>
        <v>193.04868913857678</v>
      </c>
      <c r="Q360" s="1" t="str">
        <f t="shared" si="37"/>
        <v>film &amp; video</v>
      </c>
      <c r="R360" s="1" t="str">
        <f t="shared" si="41"/>
        <v>documentary</v>
      </c>
      <c r="S360" s="2">
        <f t="shared" si="38"/>
        <v>42507.860196759255</v>
      </c>
      <c r="T360" s="2">
        <f t="shared" si="39"/>
        <v>42536.625</v>
      </c>
      <c r="U360" s="1">
        <f t="shared" si="40"/>
        <v>29</v>
      </c>
    </row>
    <row r="361" spans="1:21" ht="95" customHeight="1">
      <c r="A361" s="1">
        <v>359</v>
      </c>
      <c r="B361" s="1" t="s">
        <v>360</v>
      </c>
      <c r="C361" s="1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4">
        <f t="shared" si="35"/>
        <v>104.85537190082646</v>
      </c>
      <c r="P361" s="1">
        <f t="shared" si="36"/>
        <v>84.023178807947019</v>
      </c>
      <c r="Q361" s="1" t="str">
        <f t="shared" si="37"/>
        <v>film &amp; video</v>
      </c>
      <c r="R361" s="1" t="str">
        <f t="shared" si="41"/>
        <v>documentary</v>
      </c>
      <c r="S361" s="2">
        <f t="shared" si="38"/>
        <v>41935.070486111108</v>
      </c>
      <c r="T361" s="2">
        <f t="shared" si="39"/>
        <v>41957.216666666667</v>
      </c>
      <c r="U361" s="1">
        <f t="shared" si="40"/>
        <v>23</v>
      </c>
    </row>
    <row r="362" spans="1:21" ht="95" customHeight="1">
      <c r="A362" s="1">
        <v>360</v>
      </c>
      <c r="B362" s="1" t="s">
        <v>361</v>
      </c>
      <c r="C362" s="1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4">
        <f t="shared" si="35"/>
        <v>101.375</v>
      </c>
      <c r="P362" s="1">
        <f t="shared" si="36"/>
        <v>139.82758620689654</v>
      </c>
      <c r="Q362" s="1" t="str">
        <f t="shared" si="37"/>
        <v>film &amp; video</v>
      </c>
      <c r="R362" s="1" t="str">
        <f t="shared" si="41"/>
        <v>documentary</v>
      </c>
      <c r="S362" s="2">
        <f t="shared" si="38"/>
        <v>42163.897916666669</v>
      </c>
      <c r="T362" s="2">
        <f t="shared" si="39"/>
        <v>42208.132638888885</v>
      </c>
      <c r="U362" s="1">
        <f t="shared" si="40"/>
        <v>45</v>
      </c>
    </row>
    <row r="363" spans="1:21" ht="95" customHeight="1">
      <c r="A363" s="1">
        <v>361</v>
      </c>
      <c r="B363" s="1" t="s">
        <v>362</v>
      </c>
      <c r="C363" s="1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4">
        <f t="shared" si="35"/>
        <v>111.07699999999998</v>
      </c>
      <c r="P363" s="1">
        <f t="shared" si="36"/>
        <v>109.82189265536722</v>
      </c>
      <c r="Q363" s="1" t="str">
        <f t="shared" si="37"/>
        <v>film &amp; video</v>
      </c>
      <c r="R363" s="1" t="str">
        <f t="shared" si="41"/>
        <v>documentary</v>
      </c>
      <c r="S363" s="2">
        <f t="shared" si="38"/>
        <v>41936.001226851848</v>
      </c>
      <c r="T363" s="2">
        <f t="shared" si="39"/>
        <v>41966.042893518519</v>
      </c>
      <c r="U363" s="1">
        <f t="shared" si="40"/>
        <v>31</v>
      </c>
    </row>
    <row r="364" spans="1:21" ht="95" customHeight="1">
      <c r="A364" s="1">
        <v>362</v>
      </c>
      <c r="B364" s="1" t="s">
        <v>363</v>
      </c>
      <c r="C364" s="1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4">
        <f t="shared" si="35"/>
        <v>124.15933781686496</v>
      </c>
      <c r="P364" s="1">
        <f t="shared" si="36"/>
        <v>139.53488372093022</v>
      </c>
      <c r="Q364" s="1" t="str">
        <f t="shared" si="37"/>
        <v>film &amp; video</v>
      </c>
      <c r="R364" s="1" t="str">
        <f t="shared" si="41"/>
        <v>documentary</v>
      </c>
      <c r="S364" s="2">
        <f t="shared" si="38"/>
        <v>41837.210543981484</v>
      </c>
      <c r="T364" s="2">
        <f t="shared" si="39"/>
        <v>41859</v>
      </c>
      <c r="U364" s="1">
        <f t="shared" si="40"/>
        <v>22</v>
      </c>
    </row>
    <row r="365" spans="1:21" ht="95" customHeight="1">
      <c r="A365" s="1">
        <v>363</v>
      </c>
      <c r="B365" s="1" t="s">
        <v>364</v>
      </c>
      <c r="C365" s="1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4">
        <f t="shared" si="35"/>
        <v>101.33333333333334</v>
      </c>
      <c r="P365" s="1">
        <f t="shared" si="36"/>
        <v>347.84615384615387</v>
      </c>
      <c r="Q365" s="1" t="str">
        <f t="shared" si="37"/>
        <v>film &amp; video</v>
      </c>
      <c r="R365" s="1" t="str">
        <f t="shared" si="41"/>
        <v>documentary</v>
      </c>
      <c r="S365" s="2">
        <f t="shared" si="38"/>
        <v>40255.744629629626</v>
      </c>
      <c r="T365" s="2">
        <f t="shared" si="39"/>
        <v>40300.806944444441</v>
      </c>
      <c r="U365" s="1">
        <f t="shared" si="40"/>
        <v>46</v>
      </c>
    </row>
    <row r="366" spans="1:21" ht="95" customHeight="1">
      <c r="A366" s="1">
        <v>364</v>
      </c>
      <c r="B366" s="1" t="s">
        <v>365</v>
      </c>
      <c r="C366" s="1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4">
        <f t="shared" si="35"/>
        <v>110.16142857142856</v>
      </c>
      <c r="P366" s="1">
        <f t="shared" si="36"/>
        <v>68.24159292035398</v>
      </c>
      <c r="Q366" s="1" t="str">
        <f t="shared" si="37"/>
        <v>film &amp; video</v>
      </c>
      <c r="R366" s="1" t="str">
        <f t="shared" si="41"/>
        <v>documentary</v>
      </c>
      <c r="S366" s="2">
        <f t="shared" si="38"/>
        <v>41780.859629629631</v>
      </c>
      <c r="T366" s="2">
        <f t="shared" si="39"/>
        <v>41811.165972222225</v>
      </c>
      <c r="U366" s="1">
        <f t="shared" si="40"/>
        <v>31</v>
      </c>
    </row>
    <row r="367" spans="1:21" ht="95" customHeight="1">
      <c r="A367" s="1">
        <v>365</v>
      </c>
      <c r="B367" s="1" t="s">
        <v>366</v>
      </c>
      <c r="C367" s="1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4">
        <f t="shared" si="35"/>
        <v>103.97333333333334</v>
      </c>
      <c r="P367" s="1">
        <f t="shared" si="36"/>
        <v>239.93846153846152</v>
      </c>
      <c r="Q367" s="1" t="str">
        <f t="shared" si="37"/>
        <v>film &amp; video</v>
      </c>
      <c r="R367" s="1" t="str">
        <f t="shared" si="41"/>
        <v>documentary</v>
      </c>
      <c r="S367" s="2">
        <f t="shared" si="38"/>
        <v>41668.606469907405</v>
      </c>
      <c r="T367" s="2">
        <f t="shared" si="39"/>
        <v>41698.606469907405</v>
      </c>
      <c r="U367" s="1">
        <f t="shared" si="40"/>
        <v>30</v>
      </c>
    </row>
    <row r="368" spans="1:21" ht="95" customHeight="1">
      <c r="A368" s="1">
        <v>366</v>
      </c>
      <c r="B368" s="1" t="s">
        <v>367</v>
      </c>
      <c r="C368" s="1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4">
        <f t="shared" si="35"/>
        <v>101.31578947368421</v>
      </c>
      <c r="P368" s="1">
        <f t="shared" si="36"/>
        <v>287.31343283582089</v>
      </c>
      <c r="Q368" s="1" t="str">
        <f t="shared" si="37"/>
        <v>film &amp; video</v>
      </c>
      <c r="R368" s="1" t="str">
        <f t="shared" si="41"/>
        <v>documentary</v>
      </c>
      <c r="S368" s="2">
        <f t="shared" si="38"/>
        <v>41019.793032407404</v>
      </c>
      <c r="T368" s="2">
        <f t="shared" si="39"/>
        <v>41049.793032407404</v>
      </c>
      <c r="U368" s="1">
        <f t="shared" si="40"/>
        <v>30</v>
      </c>
    </row>
    <row r="369" spans="1:21" ht="95" customHeight="1">
      <c r="A369" s="1">
        <v>367</v>
      </c>
      <c r="B369" s="1" t="s">
        <v>368</v>
      </c>
      <c r="C369" s="1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4">
        <f t="shared" si="35"/>
        <v>103.3501</v>
      </c>
      <c r="P369" s="1">
        <f t="shared" si="36"/>
        <v>86.84882352941176</v>
      </c>
      <c r="Q369" s="1" t="str">
        <f t="shared" si="37"/>
        <v>film &amp; video</v>
      </c>
      <c r="R369" s="1" t="str">
        <f t="shared" si="41"/>
        <v>documentary</v>
      </c>
      <c r="S369" s="2">
        <f t="shared" si="38"/>
        <v>41355.577291666668</v>
      </c>
      <c r="T369" s="2">
        <f t="shared" si="39"/>
        <v>41395.207638888889</v>
      </c>
      <c r="U369" s="1">
        <f t="shared" si="40"/>
        <v>40</v>
      </c>
    </row>
    <row r="370" spans="1:21" ht="95" customHeight="1">
      <c r="A370" s="1">
        <v>368</v>
      </c>
      <c r="B370" s="1" t="s">
        <v>369</v>
      </c>
      <c r="C370" s="1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4">
        <f t="shared" si="35"/>
        <v>104.11200000000001</v>
      </c>
      <c r="P370" s="1">
        <f t="shared" si="36"/>
        <v>81.84905660377359</v>
      </c>
      <c r="Q370" s="1" t="str">
        <f t="shared" si="37"/>
        <v>film &amp; video</v>
      </c>
      <c r="R370" s="1" t="str">
        <f t="shared" si="41"/>
        <v>documentary</v>
      </c>
      <c r="S370" s="2">
        <f t="shared" si="38"/>
        <v>42043.605578703704</v>
      </c>
      <c r="T370" s="2">
        <f t="shared" si="39"/>
        <v>42078.563912037032</v>
      </c>
      <c r="U370" s="1">
        <f t="shared" si="40"/>
        <v>35</v>
      </c>
    </row>
    <row r="371" spans="1:21" ht="95" customHeight="1">
      <c r="A371" s="1">
        <v>369</v>
      </c>
      <c r="B371" s="1" t="s">
        <v>370</v>
      </c>
      <c r="C371" s="1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4">
        <f t="shared" si="35"/>
        <v>110.15569230769231</v>
      </c>
      <c r="P371" s="1">
        <f t="shared" si="36"/>
        <v>42.874970059880241</v>
      </c>
      <c r="Q371" s="1" t="str">
        <f t="shared" si="37"/>
        <v>film &amp; video</v>
      </c>
      <c r="R371" s="1" t="str">
        <f t="shared" si="41"/>
        <v>documentary</v>
      </c>
      <c r="S371" s="2">
        <f t="shared" si="38"/>
        <v>40893.551724537036</v>
      </c>
      <c r="T371" s="2">
        <f t="shared" si="39"/>
        <v>40923.551724537036</v>
      </c>
      <c r="U371" s="1">
        <f t="shared" si="40"/>
        <v>30</v>
      </c>
    </row>
    <row r="372" spans="1:21" ht="95" customHeight="1">
      <c r="A372" s="1">
        <v>370</v>
      </c>
      <c r="B372" s="1" t="s">
        <v>371</v>
      </c>
      <c r="C372" s="1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4">
        <f t="shared" si="35"/>
        <v>122.02</v>
      </c>
      <c r="P372" s="1">
        <f t="shared" si="36"/>
        <v>709.41860465116281</v>
      </c>
      <c r="Q372" s="1" t="str">
        <f t="shared" si="37"/>
        <v>film &amp; video</v>
      </c>
      <c r="R372" s="1" t="str">
        <f t="shared" si="41"/>
        <v>documentary</v>
      </c>
      <c r="S372" s="2">
        <f t="shared" si="38"/>
        <v>42711.795138888891</v>
      </c>
      <c r="T372" s="2">
        <f t="shared" si="39"/>
        <v>42741.795138888891</v>
      </c>
      <c r="U372" s="1">
        <f t="shared" si="40"/>
        <v>30</v>
      </c>
    </row>
    <row r="373" spans="1:21" ht="95" customHeight="1">
      <c r="A373" s="1">
        <v>371</v>
      </c>
      <c r="B373" s="1" t="s">
        <v>372</v>
      </c>
      <c r="C373" s="1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4">
        <f t="shared" si="35"/>
        <v>114.16866666666667</v>
      </c>
      <c r="P373" s="1">
        <f t="shared" si="36"/>
        <v>161.25517890772127</v>
      </c>
      <c r="Q373" s="1" t="str">
        <f t="shared" si="37"/>
        <v>film &amp; video</v>
      </c>
      <c r="R373" s="1" t="str">
        <f t="shared" si="41"/>
        <v>documentary</v>
      </c>
      <c r="S373" s="2">
        <f t="shared" si="38"/>
        <v>41261.767812500002</v>
      </c>
      <c r="T373" s="2">
        <f t="shared" si="39"/>
        <v>41306.767812500002</v>
      </c>
      <c r="U373" s="1">
        <f t="shared" si="40"/>
        <v>45</v>
      </c>
    </row>
    <row r="374" spans="1:21" ht="95" customHeight="1">
      <c r="A374" s="1">
        <v>372</v>
      </c>
      <c r="B374" s="1" t="s">
        <v>373</v>
      </c>
      <c r="C374" s="1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4">
        <f t="shared" si="35"/>
        <v>125.33333333333334</v>
      </c>
      <c r="P374" s="1">
        <f t="shared" si="36"/>
        <v>41.777777777777779</v>
      </c>
      <c r="Q374" s="1" t="str">
        <f t="shared" si="37"/>
        <v>film &amp; video</v>
      </c>
      <c r="R374" s="1" t="str">
        <f t="shared" si="41"/>
        <v>documentary</v>
      </c>
      <c r="S374" s="2">
        <f t="shared" si="38"/>
        <v>42425.576898148152</v>
      </c>
      <c r="T374" s="2">
        <f t="shared" si="39"/>
        <v>42465.666666666672</v>
      </c>
      <c r="U374" s="1">
        <f t="shared" si="40"/>
        <v>41</v>
      </c>
    </row>
    <row r="375" spans="1:21" ht="95" customHeight="1">
      <c r="A375" s="1">
        <v>373</v>
      </c>
      <c r="B375" s="1" t="s">
        <v>374</v>
      </c>
      <c r="C375" s="1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4">
        <f t="shared" si="35"/>
        <v>106.66666666666667</v>
      </c>
      <c r="P375" s="1">
        <f t="shared" si="36"/>
        <v>89.887640449438209</v>
      </c>
      <c r="Q375" s="1" t="str">
        <f t="shared" si="37"/>
        <v>film &amp; video</v>
      </c>
      <c r="R375" s="1" t="str">
        <f t="shared" si="41"/>
        <v>documentary</v>
      </c>
      <c r="S375" s="2">
        <f t="shared" si="38"/>
        <v>41078.91201388889</v>
      </c>
      <c r="T375" s="2">
        <f t="shared" si="39"/>
        <v>41108.91201388889</v>
      </c>
      <c r="U375" s="1">
        <f t="shared" si="40"/>
        <v>30</v>
      </c>
    </row>
    <row r="376" spans="1:21" ht="95" customHeight="1">
      <c r="A376" s="1">
        <v>374</v>
      </c>
      <c r="B376" s="1" t="s">
        <v>375</v>
      </c>
      <c r="C376" s="1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4">
        <f t="shared" si="35"/>
        <v>130.65</v>
      </c>
      <c r="P376" s="1">
        <f t="shared" si="36"/>
        <v>45.051724137931032</v>
      </c>
      <c r="Q376" s="1" t="str">
        <f t="shared" si="37"/>
        <v>film &amp; video</v>
      </c>
      <c r="R376" s="1" t="str">
        <f t="shared" si="41"/>
        <v>documentary</v>
      </c>
      <c r="S376" s="2">
        <f t="shared" si="38"/>
        <v>40757.889247685183</v>
      </c>
      <c r="T376" s="2">
        <f t="shared" si="39"/>
        <v>40802.889247685183</v>
      </c>
      <c r="U376" s="1">
        <f t="shared" si="40"/>
        <v>45</v>
      </c>
    </row>
    <row r="377" spans="1:21" ht="95" customHeight="1">
      <c r="A377" s="1">
        <v>375</v>
      </c>
      <c r="B377" s="1" t="s">
        <v>376</v>
      </c>
      <c r="C377" s="1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4">
        <f t="shared" si="35"/>
        <v>120</v>
      </c>
      <c r="P377" s="1">
        <f t="shared" si="36"/>
        <v>42.857142857142854</v>
      </c>
      <c r="Q377" s="1" t="str">
        <f t="shared" si="37"/>
        <v>film &amp; video</v>
      </c>
      <c r="R377" s="1" t="str">
        <f t="shared" si="41"/>
        <v>documentary</v>
      </c>
      <c r="S377" s="2">
        <f t="shared" si="38"/>
        <v>41657.985081018516</v>
      </c>
      <c r="T377" s="2">
        <f t="shared" si="39"/>
        <v>41699.720833333333</v>
      </c>
      <c r="U377" s="1">
        <f t="shared" si="40"/>
        <v>42</v>
      </c>
    </row>
    <row r="378" spans="1:21" ht="95" customHeight="1">
      <c r="A378" s="1">
        <v>376</v>
      </c>
      <c r="B378" s="1" t="s">
        <v>377</v>
      </c>
      <c r="C378" s="1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4">
        <f t="shared" si="35"/>
        <v>105.9591836734694</v>
      </c>
      <c r="P378" s="1">
        <f t="shared" si="36"/>
        <v>54.083333333333336</v>
      </c>
      <c r="Q378" s="1" t="str">
        <f t="shared" si="37"/>
        <v>film &amp; video</v>
      </c>
      <c r="R378" s="1" t="str">
        <f t="shared" si="41"/>
        <v>documentary</v>
      </c>
      <c r="S378" s="2">
        <f t="shared" si="38"/>
        <v>42576.452731481477</v>
      </c>
      <c r="T378" s="2">
        <f t="shared" si="39"/>
        <v>42607.452731481477</v>
      </c>
      <c r="U378" s="1">
        <f t="shared" si="40"/>
        <v>31</v>
      </c>
    </row>
    <row r="379" spans="1:21" ht="95" customHeight="1">
      <c r="A379" s="1">
        <v>377</v>
      </c>
      <c r="B379" s="1" t="s">
        <v>378</v>
      </c>
      <c r="C379" s="1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4">
        <f t="shared" si="35"/>
        <v>114.39999999999999</v>
      </c>
      <c r="P379" s="1">
        <f t="shared" si="36"/>
        <v>103.21804511278195</v>
      </c>
      <c r="Q379" s="1" t="str">
        <f t="shared" si="37"/>
        <v>film &amp; video</v>
      </c>
      <c r="R379" s="1" t="str">
        <f t="shared" si="41"/>
        <v>documentary</v>
      </c>
      <c r="S379" s="2">
        <f t="shared" si="38"/>
        <v>42292.250787037032</v>
      </c>
      <c r="T379" s="2">
        <f t="shared" si="39"/>
        <v>42322.292361111111</v>
      </c>
      <c r="U379" s="1">
        <f t="shared" si="40"/>
        <v>31</v>
      </c>
    </row>
    <row r="380" spans="1:21" ht="95" customHeight="1">
      <c r="A380" s="1">
        <v>378</v>
      </c>
      <c r="B380" s="1" t="s">
        <v>379</v>
      </c>
      <c r="C380" s="1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4">
        <f t="shared" si="35"/>
        <v>111.76666666666665</v>
      </c>
      <c r="P380" s="1">
        <f t="shared" si="36"/>
        <v>40.397590361445786</v>
      </c>
      <c r="Q380" s="1" t="str">
        <f t="shared" si="37"/>
        <v>film &amp; video</v>
      </c>
      <c r="R380" s="1" t="str">
        <f t="shared" si="41"/>
        <v>documentary</v>
      </c>
      <c r="S380" s="2">
        <f t="shared" si="38"/>
        <v>42370.571851851855</v>
      </c>
      <c r="T380" s="2">
        <f t="shared" si="39"/>
        <v>42394.994444444441</v>
      </c>
      <c r="U380" s="1">
        <f t="shared" si="40"/>
        <v>25</v>
      </c>
    </row>
    <row r="381" spans="1:21" ht="95" customHeight="1">
      <c r="A381" s="1">
        <v>379</v>
      </c>
      <c r="B381" s="1" t="s">
        <v>380</v>
      </c>
      <c r="C381" s="1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4">
        <f t="shared" si="35"/>
        <v>116.08000000000001</v>
      </c>
      <c r="P381" s="1">
        <f t="shared" si="36"/>
        <v>116.85906040268456</v>
      </c>
      <c r="Q381" s="1" t="str">
        <f t="shared" si="37"/>
        <v>film &amp; video</v>
      </c>
      <c r="R381" s="1" t="str">
        <f t="shared" si="41"/>
        <v>documentary</v>
      </c>
      <c r="S381" s="2">
        <f t="shared" si="38"/>
        <v>40987.688333333332</v>
      </c>
      <c r="T381" s="2">
        <f t="shared" si="39"/>
        <v>41032.688333333332</v>
      </c>
      <c r="U381" s="1">
        <f t="shared" si="40"/>
        <v>45</v>
      </c>
    </row>
    <row r="382" spans="1:21" ht="95" customHeight="1">
      <c r="A382" s="1">
        <v>380</v>
      </c>
      <c r="B382" s="1" t="s">
        <v>381</v>
      </c>
      <c r="C382" s="1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4">
        <f t="shared" si="35"/>
        <v>141.5</v>
      </c>
      <c r="P382" s="1">
        <f t="shared" si="36"/>
        <v>115.51020408163265</v>
      </c>
      <c r="Q382" s="1" t="str">
        <f t="shared" si="37"/>
        <v>film &amp; video</v>
      </c>
      <c r="R382" s="1" t="str">
        <f t="shared" si="41"/>
        <v>documentary</v>
      </c>
      <c r="S382" s="2">
        <f t="shared" si="38"/>
        <v>42367.719814814816</v>
      </c>
      <c r="T382" s="2">
        <f t="shared" si="39"/>
        <v>42392.719814814816</v>
      </c>
      <c r="U382" s="1">
        <f t="shared" si="40"/>
        <v>25</v>
      </c>
    </row>
    <row r="383" spans="1:21" ht="95" customHeight="1">
      <c r="A383" s="1">
        <v>381</v>
      </c>
      <c r="B383" s="1" t="s">
        <v>382</v>
      </c>
      <c r="C383" s="1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4">
        <f t="shared" si="35"/>
        <v>104.72999999999999</v>
      </c>
      <c r="P383" s="1">
        <f t="shared" si="36"/>
        <v>104.31274900398407</v>
      </c>
      <c r="Q383" s="1" t="str">
        <f t="shared" si="37"/>
        <v>film &amp; video</v>
      </c>
      <c r="R383" s="1" t="str">
        <f t="shared" si="41"/>
        <v>documentary</v>
      </c>
      <c r="S383" s="2">
        <f t="shared" si="38"/>
        <v>41085.698113425926</v>
      </c>
      <c r="T383" s="2">
        <f t="shared" si="39"/>
        <v>41120.208333333336</v>
      </c>
      <c r="U383" s="1">
        <f t="shared" si="40"/>
        <v>35</v>
      </c>
    </row>
    <row r="384" spans="1:21" ht="95" customHeight="1">
      <c r="A384" s="1">
        <v>382</v>
      </c>
      <c r="B384" s="1" t="s">
        <v>383</v>
      </c>
      <c r="C384" s="1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4">
        <f t="shared" si="35"/>
        <v>255.83333333333331</v>
      </c>
      <c r="P384" s="1">
        <f t="shared" si="36"/>
        <v>69.772727272727266</v>
      </c>
      <c r="Q384" s="1" t="str">
        <f t="shared" si="37"/>
        <v>film &amp; video</v>
      </c>
      <c r="R384" s="1" t="str">
        <f t="shared" si="41"/>
        <v>documentary</v>
      </c>
      <c r="S384" s="2">
        <f t="shared" si="38"/>
        <v>41144.709490740745</v>
      </c>
      <c r="T384" s="2">
        <f t="shared" si="39"/>
        <v>41158.709490740745</v>
      </c>
      <c r="U384" s="1">
        <f t="shared" si="40"/>
        <v>14</v>
      </c>
    </row>
    <row r="385" spans="1:21" ht="95" customHeight="1">
      <c r="A385" s="1">
        <v>383</v>
      </c>
      <c r="B385" s="1" t="s">
        <v>384</v>
      </c>
      <c r="C385" s="1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4">
        <f t="shared" si="35"/>
        <v>206.70670670670671</v>
      </c>
      <c r="P385" s="1">
        <f t="shared" si="36"/>
        <v>43.020833333333336</v>
      </c>
      <c r="Q385" s="1" t="str">
        <f t="shared" si="37"/>
        <v>film &amp; video</v>
      </c>
      <c r="R385" s="1" t="str">
        <f t="shared" si="41"/>
        <v>documentary</v>
      </c>
      <c r="S385" s="2">
        <f t="shared" si="38"/>
        <v>41755.117581018516</v>
      </c>
      <c r="T385" s="2">
        <f t="shared" si="39"/>
        <v>41778.117581018516</v>
      </c>
      <c r="U385" s="1">
        <f t="shared" si="40"/>
        <v>23</v>
      </c>
    </row>
    <row r="386" spans="1:21" ht="95" customHeight="1">
      <c r="A386" s="1">
        <v>384</v>
      </c>
      <c r="B386" s="1" t="s">
        <v>385</v>
      </c>
      <c r="C386" s="1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4">
        <f t="shared" si="35"/>
        <v>112.105</v>
      </c>
      <c r="P386" s="1">
        <f t="shared" si="36"/>
        <v>58.540469973890339</v>
      </c>
      <c r="Q386" s="1" t="str">
        <f t="shared" si="37"/>
        <v>film &amp; video</v>
      </c>
      <c r="R386" s="1" t="str">
        <f t="shared" si="41"/>
        <v>documentary</v>
      </c>
      <c r="S386" s="2">
        <f t="shared" si="38"/>
        <v>41980.781793981485</v>
      </c>
      <c r="T386" s="2">
        <f t="shared" si="39"/>
        <v>42010.781793981485</v>
      </c>
      <c r="U386" s="1">
        <f t="shared" si="40"/>
        <v>30</v>
      </c>
    </row>
    <row r="387" spans="1:21" ht="95" customHeight="1">
      <c r="A387" s="1">
        <v>385</v>
      </c>
      <c r="B387" s="1" t="s">
        <v>386</v>
      </c>
      <c r="C387" s="1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4">
        <f t="shared" ref="O387:O450" si="42">E387/D387*100</f>
        <v>105.982</v>
      </c>
      <c r="P387" s="1">
        <f t="shared" ref="P387:P450" si="43">E387/L387</f>
        <v>111.79535864978902</v>
      </c>
      <c r="Q387" s="1" t="str">
        <f t="shared" ref="Q387:Q450" si="44">LEFT(N387,FIND("/",N387)-1)</f>
        <v>film &amp; video</v>
      </c>
      <c r="R387" s="1" t="str">
        <f t="shared" si="41"/>
        <v>documentary</v>
      </c>
      <c r="S387" s="2">
        <f t="shared" ref="S387:S450" si="45">(((J387/60)/60)/24)+DATE(1970,1,1)</f>
        <v>41934.584502314814</v>
      </c>
      <c r="T387" s="2">
        <f t="shared" ref="T387:T450" si="46">(((I387/60)/60)/24)+DATE(1970,1,1)</f>
        <v>41964.626168981486</v>
      </c>
      <c r="U387" s="1">
        <f t="shared" ref="U387:U450" si="47">ROUNDUP(T387-S387,0)</f>
        <v>31</v>
      </c>
    </row>
    <row r="388" spans="1:21" ht="95" customHeight="1">
      <c r="A388" s="1">
        <v>386</v>
      </c>
      <c r="B388" s="1" t="s">
        <v>387</v>
      </c>
      <c r="C388" s="1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4">
        <f t="shared" si="42"/>
        <v>100.16666666666667</v>
      </c>
      <c r="P388" s="1">
        <f t="shared" si="43"/>
        <v>46.230769230769234</v>
      </c>
      <c r="Q388" s="1" t="str">
        <f t="shared" si="44"/>
        <v>film &amp; video</v>
      </c>
      <c r="R388" s="1" t="str">
        <f t="shared" ref="R388:R451" si="48">RIGHT(N388,LEN(N388)-FIND("/",N388))</f>
        <v>documentary</v>
      </c>
      <c r="S388" s="2">
        <f t="shared" si="45"/>
        <v>42211.951284722221</v>
      </c>
      <c r="T388" s="2">
        <f t="shared" si="46"/>
        <v>42226.951284722221</v>
      </c>
      <c r="U388" s="1">
        <f t="shared" si="47"/>
        <v>15</v>
      </c>
    </row>
    <row r="389" spans="1:21" ht="95" customHeight="1">
      <c r="A389" s="1">
        <v>387</v>
      </c>
      <c r="B389" s="1" t="s">
        <v>388</v>
      </c>
      <c r="C389" s="1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4">
        <f t="shared" si="42"/>
        <v>213.98947368421051</v>
      </c>
      <c r="P389" s="1">
        <f t="shared" si="43"/>
        <v>144.69039145907473</v>
      </c>
      <c r="Q389" s="1" t="str">
        <f t="shared" si="44"/>
        <v>film &amp; video</v>
      </c>
      <c r="R389" s="1" t="str">
        <f t="shared" si="48"/>
        <v>documentary</v>
      </c>
      <c r="S389" s="2">
        <f t="shared" si="45"/>
        <v>42200.67659722222</v>
      </c>
      <c r="T389" s="2">
        <f t="shared" si="46"/>
        <v>42231.25</v>
      </c>
      <c r="U389" s="1">
        <f t="shared" si="47"/>
        <v>31</v>
      </c>
    </row>
    <row r="390" spans="1:21" ht="95" customHeight="1">
      <c r="A390" s="1">
        <v>388</v>
      </c>
      <c r="B390" s="1" t="s">
        <v>389</v>
      </c>
      <c r="C390" s="1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4">
        <f t="shared" si="42"/>
        <v>126.16000000000001</v>
      </c>
      <c r="P390" s="1">
        <f t="shared" si="43"/>
        <v>88.845070422535215</v>
      </c>
      <c r="Q390" s="1" t="str">
        <f t="shared" si="44"/>
        <v>film &amp; video</v>
      </c>
      <c r="R390" s="1" t="str">
        <f t="shared" si="48"/>
        <v>documentary</v>
      </c>
      <c r="S390" s="2">
        <f t="shared" si="45"/>
        <v>42549.076157407413</v>
      </c>
      <c r="T390" s="2">
        <f t="shared" si="46"/>
        <v>42579.076157407413</v>
      </c>
      <c r="U390" s="1">
        <f t="shared" si="47"/>
        <v>30</v>
      </c>
    </row>
    <row r="391" spans="1:21" ht="95" customHeight="1">
      <c r="A391" s="1">
        <v>389</v>
      </c>
      <c r="B391" s="1" t="s">
        <v>390</v>
      </c>
      <c r="C391" s="1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4">
        <f t="shared" si="42"/>
        <v>181.53547058823528</v>
      </c>
      <c r="P391" s="1">
        <f t="shared" si="43"/>
        <v>81.75107284768211</v>
      </c>
      <c r="Q391" s="1" t="str">
        <f t="shared" si="44"/>
        <v>film &amp; video</v>
      </c>
      <c r="R391" s="1" t="str">
        <f t="shared" si="48"/>
        <v>documentary</v>
      </c>
      <c r="S391" s="2">
        <f t="shared" si="45"/>
        <v>41674.063078703701</v>
      </c>
      <c r="T391" s="2">
        <f t="shared" si="46"/>
        <v>41705.957638888889</v>
      </c>
      <c r="U391" s="1">
        <f t="shared" si="47"/>
        <v>32</v>
      </c>
    </row>
    <row r="392" spans="1:21" ht="95" customHeight="1">
      <c r="A392" s="1">
        <v>390</v>
      </c>
      <c r="B392" s="1" t="s">
        <v>391</v>
      </c>
      <c r="C392" s="1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4">
        <f t="shared" si="42"/>
        <v>100</v>
      </c>
      <c r="P392" s="1">
        <f t="shared" si="43"/>
        <v>71.428571428571431</v>
      </c>
      <c r="Q392" s="1" t="str">
        <f t="shared" si="44"/>
        <v>film &amp; video</v>
      </c>
      <c r="R392" s="1" t="str">
        <f t="shared" si="48"/>
        <v>documentary</v>
      </c>
      <c r="S392" s="2">
        <f t="shared" si="45"/>
        <v>42112.036712962959</v>
      </c>
      <c r="T392" s="2">
        <f t="shared" si="46"/>
        <v>42132.036712962959</v>
      </c>
      <c r="U392" s="1">
        <f t="shared" si="47"/>
        <v>20</v>
      </c>
    </row>
    <row r="393" spans="1:21" ht="95" customHeight="1">
      <c r="A393" s="1">
        <v>391</v>
      </c>
      <c r="B393" s="1" t="s">
        <v>392</v>
      </c>
      <c r="C393" s="1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4">
        <f t="shared" si="42"/>
        <v>100.61</v>
      </c>
      <c r="P393" s="1">
        <f t="shared" si="43"/>
        <v>104.25906735751295</v>
      </c>
      <c r="Q393" s="1" t="str">
        <f t="shared" si="44"/>
        <v>film &amp; video</v>
      </c>
      <c r="R393" s="1" t="str">
        <f t="shared" si="48"/>
        <v>documentary</v>
      </c>
      <c r="S393" s="2">
        <f t="shared" si="45"/>
        <v>40865.042256944449</v>
      </c>
      <c r="T393" s="2">
        <f t="shared" si="46"/>
        <v>40895.040972222225</v>
      </c>
      <c r="U393" s="1">
        <f t="shared" si="47"/>
        <v>30</v>
      </c>
    </row>
    <row r="394" spans="1:21" ht="95" customHeight="1">
      <c r="A394" s="1">
        <v>392</v>
      </c>
      <c r="B394" s="1" t="s">
        <v>393</v>
      </c>
      <c r="C394" s="1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4">
        <f t="shared" si="42"/>
        <v>100.9027027027027</v>
      </c>
      <c r="P394" s="1">
        <f t="shared" si="43"/>
        <v>90.616504854368927</v>
      </c>
      <c r="Q394" s="1" t="str">
        <f t="shared" si="44"/>
        <v>film &amp; video</v>
      </c>
      <c r="R394" s="1" t="str">
        <f t="shared" si="48"/>
        <v>documentary</v>
      </c>
      <c r="S394" s="2">
        <f t="shared" si="45"/>
        <v>40763.717256944445</v>
      </c>
      <c r="T394" s="2">
        <f t="shared" si="46"/>
        <v>40794.125</v>
      </c>
      <c r="U394" s="1">
        <f t="shared" si="47"/>
        <v>31</v>
      </c>
    </row>
    <row r="395" spans="1:21" ht="95" customHeight="1">
      <c r="A395" s="1">
        <v>393</v>
      </c>
      <c r="B395" s="1" t="s">
        <v>394</v>
      </c>
      <c r="C395" s="1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4">
        <f t="shared" si="42"/>
        <v>110.446</v>
      </c>
      <c r="P395" s="1">
        <f t="shared" si="43"/>
        <v>157.33048433048432</v>
      </c>
      <c r="Q395" s="1" t="str">
        <f t="shared" si="44"/>
        <v>film &amp; video</v>
      </c>
      <c r="R395" s="1" t="str">
        <f t="shared" si="48"/>
        <v>documentary</v>
      </c>
      <c r="S395" s="2">
        <f t="shared" si="45"/>
        <v>41526.708935185183</v>
      </c>
      <c r="T395" s="2">
        <f t="shared" si="46"/>
        <v>41557.708935185183</v>
      </c>
      <c r="U395" s="1">
        <f t="shared" si="47"/>
        <v>31</v>
      </c>
    </row>
    <row r="396" spans="1:21" ht="95" customHeight="1">
      <c r="A396" s="1">
        <v>394</v>
      </c>
      <c r="B396" s="1" t="s">
        <v>395</v>
      </c>
      <c r="C396" s="1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4">
        <f t="shared" si="42"/>
        <v>111.8936170212766</v>
      </c>
      <c r="P396" s="1">
        <f t="shared" si="43"/>
        <v>105.18</v>
      </c>
      <c r="Q396" s="1" t="str">
        <f t="shared" si="44"/>
        <v>film &amp; video</v>
      </c>
      <c r="R396" s="1" t="str">
        <f t="shared" si="48"/>
        <v>documentary</v>
      </c>
      <c r="S396" s="2">
        <f t="shared" si="45"/>
        <v>42417.818078703705</v>
      </c>
      <c r="T396" s="2">
        <f t="shared" si="46"/>
        <v>42477.776412037041</v>
      </c>
      <c r="U396" s="1">
        <f t="shared" si="47"/>
        <v>60</v>
      </c>
    </row>
    <row r="397" spans="1:21" ht="95" customHeight="1">
      <c r="A397" s="1">
        <v>395</v>
      </c>
      <c r="B397" s="1" t="s">
        <v>396</v>
      </c>
      <c r="C397" s="1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4">
        <f t="shared" si="42"/>
        <v>108.04450000000001</v>
      </c>
      <c r="P397" s="1">
        <f t="shared" si="43"/>
        <v>58.719836956521746</v>
      </c>
      <c r="Q397" s="1" t="str">
        <f t="shared" si="44"/>
        <v>film &amp; video</v>
      </c>
      <c r="R397" s="1" t="str">
        <f t="shared" si="48"/>
        <v>documentary</v>
      </c>
      <c r="S397" s="2">
        <f t="shared" si="45"/>
        <v>40990.909259259257</v>
      </c>
      <c r="T397" s="2">
        <f t="shared" si="46"/>
        <v>41026.897222222222</v>
      </c>
      <c r="U397" s="1">
        <f t="shared" si="47"/>
        <v>36</v>
      </c>
    </row>
    <row r="398" spans="1:21" ht="95" customHeight="1">
      <c r="A398" s="1">
        <v>396</v>
      </c>
      <c r="B398" s="1" t="s">
        <v>397</v>
      </c>
      <c r="C398" s="1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4">
        <f t="shared" si="42"/>
        <v>106.66666666666667</v>
      </c>
      <c r="P398" s="1">
        <f t="shared" si="43"/>
        <v>81.632653061224488</v>
      </c>
      <c r="Q398" s="1" t="str">
        <f t="shared" si="44"/>
        <v>film &amp; video</v>
      </c>
      <c r="R398" s="1" t="str">
        <f t="shared" si="48"/>
        <v>documentary</v>
      </c>
      <c r="S398" s="2">
        <f t="shared" si="45"/>
        <v>41082.564884259256</v>
      </c>
      <c r="T398" s="2">
        <f t="shared" si="46"/>
        <v>41097.564884259256</v>
      </c>
      <c r="U398" s="1">
        <f t="shared" si="47"/>
        <v>15</v>
      </c>
    </row>
    <row r="399" spans="1:21" ht="95" customHeight="1">
      <c r="A399" s="1">
        <v>397</v>
      </c>
      <c r="B399" s="1" t="s">
        <v>398</v>
      </c>
      <c r="C399" s="1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4">
        <f t="shared" si="42"/>
        <v>103.90027322404372</v>
      </c>
      <c r="P399" s="1">
        <f t="shared" si="43"/>
        <v>56.460043668122275</v>
      </c>
      <c r="Q399" s="1" t="str">
        <f t="shared" si="44"/>
        <v>film &amp; video</v>
      </c>
      <c r="R399" s="1" t="str">
        <f t="shared" si="48"/>
        <v>documentary</v>
      </c>
      <c r="S399" s="2">
        <f t="shared" si="45"/>
        <v>40379.776435185187</v>
      </c>
      <c r="T399" s="2">
        <f t="shared" si="46"/>
        <v>40422.155555555553</v>
      </c>
      <c r="U399" s="1">
        <f t="shared" si="47"/>
        <v>43</v>
      </c>
    </row>
    <row r="400" spans="1:21" ht="95" customHeight="1">
      <c r="A400" s="1">
        <v>398</v>
      </c>
      <c r="B400" s="1" t="s">
        <v>399</v>
      </c>
      <c r="C400" s="1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4">
        <f t="shared" si="42"/>
        <v>125.16000000000001</v>
      </c>
      <c r="P400" s="1">
        <f t="shared" si="43"/>
        <v>140.1044776119403</v>
      </c>
      <c r="Q400" s="1" t="str">
        <f t="shared" si="44"/>
        <v>film &amp; video</v>
      </c>
      <c r="R400" s="1" t="str">
        <f t="shared" si="48"/>
        <v>documentary</v>
      </c>
      <c r="S400" s="2">
        <f t="shared" si="45"/>
        <v>42078.793124999997</v>
      </c>
      <c r="T400" s="2">
        <f t="shared" si="46"/>
        <v>42123.793124999997</v>
      </c>
      <c r="U400" s="1">
        <f t="shared" si="47"/>
        <v>45</v>
      </c>
    </row>
    <row r="401" spans="1:21" ht="95" customHeight="1">
      <c r="A401" s="1">
        <v>399</v>
      </c>
      <c r="B401" s="1" t="s">
        <v>400</v>
      </c>
      <c r="C401" s="1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4">
        <f t="shared" si="42"/>
        <v>106.80499999999999</v>
      </c>
      <c r="P401" s="1">
        <f t="shared" si="43"/>
        <v>224.85263157894738</v>
      </c>
      <c r="Q401" s="1" t="str">
        <f t="shared" si="44"/>
        <v>film &amp; video</v>
      </c>
      <c r="R401" s="1" t="str">
        <f t="shared" si="48"/>
        <v>documentary</v>
      </c>
      <c r="S401" s="2">
        <f t="shared" si="45"/>
        <v>42687.875775462962</v>
      </c>
      <c r="T401" s="2">
        <f t="shared" si="46"/>
        <v>42718.5</v>
      </c>
      <c r="U401" s="1">
        <f t="shared" si="47"/>
        <v>31</v>
      </c>
    </row>
    <row r="402" spans="1:21" ht="95" customHeight="1">
      <c r="A402" s="1">
        <v>400</v>
      </c>
      <c r="B402" s="1" t="s">
        <v>401</v>
      </c>
      <c r="C402" s="1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4">
        <f t="shared" si="42"/>
        <v>112.30249999999999</v>
      </c>
      <c r="P402" s="1">
        <f t="shared" si="43"/>
        <v>181.13306451612902</v>
      </c>
      <c r="Q402" s="1" t="str">
        <f t="shared" si="44"/>
        <v>film &amp; video</v>
      </c>
      <c r="R402" s="1" t="str">
        <f t="shared" si="48"/>
        <v>documentary</v>
      </c>
      <c r="S402" s="2">
        <f t="shared" si="45"/>
        <v>41745.635960648149</v>
      </c>
      <c r="T402" s="2">
        <f t="shared" si="46"/>
        <v>41776.145833333336</v>
      </c>
      <c r="U402" s="1">
        <f t="shared" si="47"/>
        <v>31</v>
      </c>
    </row>
    <row r="403" spans="1:21" ht="95" customHeight="1">
      <c r="A403" s="1">
        <v>401</v>
      </c>
      <c r="B403" s="1" t="s">
        <v>402</v>
      </c>
      <c r="C403" s="1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4">
        <f t="shared" si="42"/>
        <v>103.812</v>
      </c>
      <c r="P403" s="1">
        <f t="shared" si="43"/>
        <v>711.04109589041093</v>
      </c>
      <c r="Q403" s="1" t="str">
        <f t="shared" si="44"/>
        <v>film &amp; video</v>
      </c>
      <c r="R403" s="1" t="str">
        <f t="shared" si="48"/>
        <v>documentary</v>
      </c>
      <c r="S403" s="2">
        <f t="shared" si="45"/>
        <v>40732.842245370368</v>
      </c>
      <c r="T403" s="2">
        <f t="shared" si="46"/>
        <v>40762.842245370368</v>
      </c>
      <c r="U403" s="1">
        <f t="shared" si="47"/>
        <v>30</v>
      </c>
    </row>
    <row r="404" spans="1:21" ht="95" customHeight="1">
      <c r="A404" s="1">
        <v>402</v>
      </c>
      <c r="B404" s="1" t="s">
        <v>403</v>
      </c>
      <c r="C404" s="1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4">
        <f t="shared" si="42"/>
        <v>141.65</v>
      </c>
      <c r="P404" s="1">
        <f t="shared" si="43"/>
        <v>65.883720930232556</v>
      </c>
      <c r="Q404" s="1" t="str">
        <f t="shared" si="44"/>
        <v>film &amp; video</v>
      </c>
      <c r="R404" s="1" t="str">
        <f t="shared" si="48"/>
        <v>documentary</v>
      </c>
      <c r="S404" s="2">
        <f t="shared" si="45"/>
        <v>42292.539548611108</v>
      </c>
      <c r="T404" s="2">
        <f t="shared" si="46"/>
        <v>42313.58121527778</v>
      </c>
      <c r="U404" s="1">
        <f t="shared" si="47"/>
        <v>22</v>
      </c>
    </row>
    <row r="405" spans="1:21" ht="95" customHeight="1">
      <c r="A405" s="1">
        <v>403</v>
      </c>
      <c r="B405" s="1" t="s">
        <v>404</v>
      </c>
      <c r="C405" s="1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4">
        <f t="shared" si="42"/>
        <v>105.25999999999999</v>
      </c>
      <c r="P405" s="1">
        <f t="shared" si="43"/>
        <v>75.185714285714283</v>
      </c>
      <c r="Q405" s="1" t="str">
        <f t="shared" si="44"/>
        <v>film &amp; video</v>
      </c>
      <c r="R405" s="1" t="str">
        <f t="shared" si="48"/>
        <v>documentary</v>
      </c>
      <c r="S405" s="2">
        <f t="shared" si="45"/>
        <v>40718.310659722221</v>
      </c>
      <c r="T405" s="2">
        <f t="shared" si="46"/>
        <v>40765.297222222223</v>
      </c>
      <c r="U405" s="1">
        <f t="shared" si="47"/>
        <v>47</v>
      </c>
    </row>
    <row r="406" spans="1:21" ht="95" customHeight="1">
      <c r="A406" s="1">
        <v>404</v>
      </c>
      <c r="B406" s="1" t="s">
        <v>405</v>
      </c>
      <c r="C406" s="1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4">
        <f t="shared" si="42"/>
        <v>103.09142857142857</v>
      </c>
      <c r="P406" s="1">
        <f t="shared" si="43"/>
        <v>133.14391143911439</v>
      </c>
      <c r="Q406" s="1" t="str">
        <f t="shared" si="44"/>
        <v>film &amp; video</v>
      </c>
      <c r="R406" s="1" t="str">
        <f t="shared" si="48"/>
        <v>documentary</v>
      </c>
      <c r="S406" s="2">
        <f t="shared" si="45"/>
        <v>41646.628032407411</v>
      </c>
      <c r="T406" s="2">
        <f t="shared" si="46"/>
        <v>41675.961111111108</v>
      </c>
      <c r="U406" s="1">
        <f t="shared" si="47"/>
        <v>30</v>
      </c>
    </row>
    <row r="407" spans="1:21" ht="95" customHeight="1">
      <c r="A407" s="1">
        <v>405</v>
      </c>
      <c r="B407" s="1" t="s">
        <v>406</v>
      </c>
      <c r="C407" s="1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4">
        <f t="shared" si="42"/>
        <v>107.65957446808511</v>
      </c>
      <c r="P407" s="1">
        <f t="shared" si="43"/>
        <v>55.2</v>
      </c>
      <c r="Q407" s="1" t="str">
        <f t="shared" si="44"/>
        <v>film &amp; video</v>
      </c>
      <c r="R407" s="1" t="str">
        <f t="shared" si="48"/>
        <v>documentary</v>
      </c>
      <c r="S407" s="2">
        <f t="shared" si="45"/>
        <v>41674.08494212963</v>
      </c>
      <c r="T407" s="2">
        <f t="shared" si="46"/>
        <v>41704.08494212963</v>
      </c>
      <c r="U407" s="1">
        <f t="shared" si="47"/>
        <v>30</v>
      </c>
    </row>
    <row r="408" spans="1:21" ht="95" customHeight="1">
      <c r="A408" s="1">
        <v>406</v>
      </c>
      <c r="B408" s="1" t="s">
        <v>407</v>
      </c>
      <c r="C408" s="1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4">
        <f t="shared" si="42"/>
        <v>107.70464285714286</v>
      </c>
      <c r="P408" s="1">
        <f t="shared" si="43"/>
        <v>86.163714285714292</v>
      </c>
      <c r="Q408" s="1" t="str">
        <f t="shared" si="44"/>
        <v>film &amp; video</v>
      </c>
      <c r="R408" s="1" t="str">
        <f t="shared" si="48"/>
        <v>documentary</v>
      </c>
      <c r="S408" s="2">
        <f t="shared" si="45"/>
        <v>40638.162465277775</v>
      </c>
      <c r="T408" s="2">
        <f t="shared" si="46"/>
        <v>40672.249305555553</v>
      </c>
      <c r="U408" s="1">
        <f t="shared" si="47"/>
        <v>35</v>
      </c>
    </row>
    <row r="409" spans="1:21" ht="95" customHeight="1">
      <c r="A409" s="1">
        <v>407</v>
      </c>
      <c r="B409" s="1" t="s">
        <v>408</v>
      </c>
      <c r="C409" s="1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4">
        <f t="shared" si="42"/>
        <v>101.55000000000001</v>
      </c>
      <c r="P409" s="1">
        <f t="shared" si="43"/>
        <v>92.318181818181813</v>
      </c>
      <c r="Q409" s="1" t="str">
        <f t="shared" si="44"/>
        <v>film &amp; video</v>
      </c>
      <c r="R409" s="1" t="str">
        <f t="shared" si="48"/>
        <v>documentary</v>
      </c>
      <c r="S409" s="2">
        <f t="shared" si="45"/>
        <v>40806.870949074073</v>
      </c>
      <c r="T409" s="2">
        <f t="shared" si="46"/>
        <v>40866.912615740745</v>
      </c>
      <c r="U409" s="1">
        <f t="shared" si="47"/>
        <v>61</v>
      </c>
    </row>
    <row r="410" spans="1:21" ht="95" customHeight="1">
      <c r="A410" s="1">
        <v>408</v>
      </c>
      <c r="B410" s="1" t="s">
        <v>409</v>
      </c>
      <c r="C410" s="1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4">
        <f t="shared" si="42"/>
        <v>101.43766666666667</v>
      </c>
      <c r="P410" s="1">
        <f t="shared" si="43"/>
        <v>160.16473684210527</v>
      </c>
      <c r="Q410" s="1" t="str">
        <f t="shared" si="44"/>
        <v>film &amp; video</v>
      </c>
      <c r="R410" s="1" t="str">
        <f t="shared" si="48"/>
        <v>documentary</v>
      </c>
      <c r="S410" s="2">
        <f t="shared" si="45"/>
        <v>41543.735995370371</v>
      </c>
      <c r="T410" s="2">
        <f t="shared" si="46"/>
        <v>41583.777662037035</v>
      </c>
      <c r="U410" s="1">
        <f t="shared" si="47"/>
        <v>41</v>
      </c>
    </row>
    <row r="411" spans="1:21" ht="95" customHeight="1">
      <c r="A411" s="1">
        <v>409</v>
      </c>
      <c r="B411" s="1" t="s">
        <v>410</v>
      </c>
      <c r="C411" s="1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4">
        <f t="shared" si="42"/>
        <v>136.80000000000001</v>
      </c>
      <c r="P411" s="1">
        <f t="shared" si="43"/>
        <v>45.6</v>
      </c>
      <c r="Q411" s="1" t="str">
        <f t="shared" si="44"/>
        <v>film &amp; video</v>
      </c>
      <c r="R411" s="1" t="str">
        <f t="shared" si="48"/>
        <v>documentary</v>
      </c>
      <c r="S411" s="2">
        <f t="shared" si="45"/>
        <v>42543.862777777773</v>
      </c>
      <c r="T411" s="2">
        <f t="shared" si="46"/>
        <v>42573.862777777773</v>
      </c>
      <c r="U411" s="1">
        <f t="shared" si="47"/>
        <v>30</v>
      </c>
    </row>
    <row r="412" spans="1:21" ht="95" customHeight="1">
      <c r="A412" s="1">
        <v>410</v>
      </c>
      <c r="B412" s="1" t="s">
        <v>411</v>
      </c>
      <c r="C412" s="1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4">
        <f t="shared" si="42"/>
        <v>128.29999999999998</v>
      </c>
      <c r="P412" s="1">
        <f t="shared" si="43"/>
        <v>183.28571428571428</v>
      </c>
      <c r="Q412" s="1" t="str">
        <f t="shared" si="44"/>
        <v>film &amp; video</v>
      </c>
      <c r="R412" s="1" t="str">
        <f t="shared" si="48"/>
        <v>documentary</v>
      </c>
      <c r="S412" s="2">
        <f t="shared" si="45"/>
        <v>42113.981446759266</v>
      </c>
      <c r="T412" s="2">
        <f t="shared" si="46"/>
        <v>42173.981446759266</v>
      </c>
      <c r="U412" s="1">
        <f t="shared" si="47"/>
        <v>60</v>
      </c>
    </row>
    <row r="413" spans="1:21" ht="95" customHeight="1">
      <c r="A413" s="1">
        <v>411</v>
      </c>
      <c r="B413" s="1" t="s">
        <v>412</v>
      </c>
      <c r="C413" s="1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4">
        <f t="shared" si="42"/>
        <v>101.05</v>
      </c>
      <c r="P413" s="1">
        <f t="shared" si="43"/>
        <v>125.78838174273859</v>
      </c>
      <c r="Q413" s="1" t="str">
        <f t="shared" si="44"/>
        <v>film &amp; video</v>
      </c>
      <c r="R413" s="1" t="str">
        <f t="shared" si="48"/>
        <v>documentary</v>
      </c>
      <c r="S413" s="2">
        <f t="shared" si="45"/>
        <v>41598.17597222222</v>
      </c>
      <c r="T413" s="2">
        <f t="shared" si="46"/>
        <v>41630.208333333336</v>
      </c>
      <c r="U413" s="1">
        <f t="shared" si="47"/>
        <v>33</v>
      </c>
    </row>
    <row r="414" spans="1:21" ht="95" customHeight="1">
      <c r="A414" s="1">
        <v>412</v>
      </c>
      <c r="B414" s="1" t="s">
        <v>413</v>
      </c>
      <c r="C414" s="1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4">
        <f t="shared" si="42"/>
        <v>126.84</v>
      </c>
      <c r="P414" s="1">
        <f t="shared" si="43"/>
        <v>57.654545454545456</v>
      </c>
      <c r="Q414" s="1" t="str">
        <f t="shared" si="44"/>
        <v>film &amp; video</v>
      </c>
      <c r="R414" s="1" t="str">
        <f t="shared" si="48"/>
        <v>documentary</v>
      </c>
      <c r="S414" s="2">
        <f t="shared" si="45"/>
        <v>41099.742800925924</v>
      </c>
      <c r="T414" s="2">
        <f t="shared" si="46"/>
        <v>41115.742800925924</v>
      </c>
      <c r="U414" s="1">
        <f t="shared" si="47"/>
        <v>16</v>
      </c>
    </row>
    <row r="415" spans="1:21" ht="95" customHeight="1">
      <c r="A415" s="1">
        <v>413</v>
      </c>
      <c r="B415" s="1" t="s">
        <v>414</v>
      </c>
      <c r="C415" s="1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4">
        <f t="shared" si="42"/>
        <v>105.0859375</v>
      </c>
      <c r="P415" s="1">
        <f t="shared" si="43"/>
        <v>78.660818713450297</v>
      </c>
      <c r="Q415" s="1" t="str">
        <f t="shared" si="44"/>
        <v>film &amp; video</v>
      </c>
      <c r="R415" s="1" t="str">
        <f t="shared" si="48"/>
        <v>documentary</v>
      </c>
      <c r="S415" s="2">
        <f t="shared" si="45"/>
        <v>41079.877442129626</v>
      </c>
      <c r="T415" s="2">
        <f t="shared" si="46"/>
        <v>41109.877442129626</v>
      </c>
      <c r="U415" s="1">
        <f t="shared" si="47"/>
        <v>30</v>
      </c>
    </row>
    <row r="416" spans="1:21" ht="95" customHeight="1">
      <c r="A416" s="1">
        <v>414</v>
      </c>
      <c r="B416" s="1" t="s">
        <v>415</v>
      </c>
      <c r="C416" s="1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4">
        <f t="shared" si="42"/>
        <v>102.85405405405406</v>
      </c>
      <c r="P416" s="1">
        <f t="shared" si="43"/>
        <v>91.480769230769226</v>
      </c>
      <c r="Q416" s="1" t="str">
        <f t="shared" si="44"/>
        <v>film &amp; video</v>
      </c>
      <c r="R416" s="1" t="str">
        <f t="shared" si="48"/>
        <v>documentary</v>
      </c>
      <c r="S416" s="2">
        <f t="shared" si="45"/>
        <v>41529.063252314816</v>
      </c>
      <c r="T416" s="2">
        <f t="shared" si="46"/>
        <v>41559.063252314816</v>
      </c>
      <c r="U416" s="1">
        <f t="shared" si="47"/>
        <v>30</v>
      </c>
    </row>
    <row r="417" spans="1:21" ht="95" customHeight="1">
      <c r="A417" s="1">
        <v>415</v>
      </c>
      <c r="B417" s="1" t="s">
        <v>416</v>
      </c>
      <c r="C417" s="1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4">
        <f t="shared" si="42"/>
        <v>102.14714285714285</v>
      </c>
      <c r="P417" s="1">
        <f t="shared" si="43"/>
        <v>68.09809523809524</v>
      </c>
      <c r="Q417" s="1" t="str">
        <f t="shared" si="44"/>
        <v>film &amp; video</v>
      </c>
      <c r="R417" s="1" t="str">
        <f t="shared" si="48"/>
        <v>documentary</v>
      </c>
      <c r="S417" s="2">
        <f t="shared" si="45"/>
        <v>41904.851875</v>
      </c>
      <c r="T417" s="2">
        <f t="shared" si="46"/>
        <v>41929.5</v>
      </c>
      <c r="U417" s="1">
        <f t="shared" si="47"/>
        <v>25</v>
      </c>
    </row>
    <row r="418" spans="1:21" ht="95" customHeight="1">
      <c r="A418" s="1">
        <v>416</v>
      </c>
      <c r="B418" s="1" t="s">
        <v>417</v>
      </c>
      <c r="C418" s="1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4">
        <f t="shared" si="42"/>
        <v>120.21700000000001</v>
      </c>
      <c r="P418" s="1">
        <f t="shared" si="43"/>
        <v>48.086800000000004</v>
      </c>
      <c r="Q418" s="1" t="str">
        <f t="shared" si="44"/>
        <v>film &amp; video</v>
      </c>
      <c r="R418" s="1" t="str">
        <f t="shared" si="48"/>
        <v>documentary</v>
      </c>
      <c r="S418" s="2">
        <f t="shared" si="45"/>
        <v>41648.396192129629</v>
      </c>
      <c r="T418" s="2">
        <f t="shared" si="46"/>
        <v>41678.396192129629</v>
      </c>
      <c r="U418" s="1">
        <f t="shared" si="47"/>
        <v>30</v>
      </c>
    </row>
    <row r="419" spans="1:21" ht="95" customHeight="1">
      <c r="A419" s="1">
        <v>417</v>
      </c>
      <c r="B419" s="1" t="s">
        <v>418</v>
      </c>
      <c r="C419" s="1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4">
        <f t="shared" si="42"/>
        <v>100.24761904761905</v>
      </c>
      <c r="P419" s="1">
        <f t="shared" si="43"/>
        <v>202.42307692307693</v>
      </c>
      <c r="Q419" s="1" t="str">
        <f t="shared" si="44"/>
        <v>film &amp; video</v>
      </c>
      <c r="R419" s="1" t="str">
        <f t="shared" si="48"/>
        <v>documentary</v>
      </c>
      <c r="S419" s="2">
        <f t="shared" si="45"/>
        <v>41360.970601851855</v>
      </c>
      <c r="T419" s="2">
        <f t="shared" si="46"/>
        <v>41372.189583333333</v>
      </c>
      <c r="U419" s="1">
        <f t="shared" si="47"/>
        <v>12</v>
      </c>
    </row>
    <row r="420" spans="1:21" ht="95" customHeight="1">
      <c r="A420" s="1">
        <v>418</v>
      </c>
      <c r="B420" s="1" t="s">
        <v>419</v>
      </c>
      <c r="C420" s="1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4">
        <f t="shared" si="42"/>
        <v>100.63392857142857</v>
      </c>
      <c r="P420" s="1">
        <f t="shared" si="43"/>
        <v>216.75</v>
      </c>
      <c r="Q420" s="1" t="str">
        <f t="shared" si="44"/>
        <v>film &amp; video</v>
      </c>
      <c r="R420" s="1" t="str">
        <f t="shared" si="48"/>
        <v>documentary</v>
      </c>
      <c r="S420" s="2">
        <f t="shared" si="45"/>
        <v>42178.282372685186</v>
      </c>
      <c r="T420" s="2">
        <f t="shared" si="46"/>
        <v>42208.282372685186</v>
      </c>
      <c r="U420" s="1">
        <f t="shared" si="47"/>
        <v>30</v>
      </c>
    </row>
    <row r="421" spans="1:21" ht="95" customHeight="1">
      <c r="A421" s="1">
        <v>419</v>
      </c>
      <c r="B421" s="1" t="s">
        <v>420</v>
      </c>
      <c r="C421" s="1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4">
        <f t="shared" si="42"/>
        <v>100.4375</v>
      </c>
      <c r="P421" s="1">
        <f t="shared" si="43"/>
        <v>110.06849315068493</v>
      </c>
      <c r="Q421" s="1" t="str">
        <f t="shared" si="44"/>
        <v>film &amp; video</v>
      </c>
      <c r="R421" s="1" t="str">
        <f t="shared" si="48"/>
        <v>documentary</v>
      </c>
      <c r="S421" s="2">
        <f t="shared" si="45"/>
        <v>41394.842442129629</v>
      </c>
      <c r="T421" s="2">
        <f t="shared" si="46"/>
        <v>41454.842442129629</v>
      </c>
      <c r="U421" s="1">
        <f t="shared" si="47"/>
        <v>60</v>
      </c>
    </row>
    <row r="422" spans="1:21" ht="95" customHeight="1">
      <c r="A422" s="1">
        <v>420</v>
      </c>
      <c r="B422" s="1" t="s">
        <v>421</v>
      </c>
      <c r="C422" s="1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4">
        <f t="shared" si="42"/>
        <v>0.43939393939393934</v>
      </c>
      <c r="P422" s="1">
        <f t="shared" si="43"/>
        <v>4.833333333333333</v>
      </c>
      <c r="Q422" s="1" t="str">
        <f t="shared" si="44"/>
        <v>film &amp; video</v>
      </c>
      <c r="R422" s="1" t="str">
        <f t="shared" si="48"/>
        <v>animation</v>
      </c>
      <c r="S422" s="2">
        <f t="shared" si="45"/>
        <v>41682.23646990741</v>
      </c>
      <c r="T422" s="2">
        <f t="shared" si="46"/>
        <v>41712.194803240738</v>
      </c>
      <c r="U422" s="1">
        <f t="shared" si="47"/>
        <v>30</v>
      </c>
    </row>
    <row r="423" spans="1:21" ht="95" customHeight="1">
      <c r="A423" s="1">
        <v>421</v>
      </c>
      <c r="B423" s="1" t="s">
        <v>422</v>
      </c>
      <c r="C423" s="1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4">
        <f t="shared" si="42"/>
        <v>2.0066666666666668</v>
      </c>
      <c r="P423" s="1">
        <f t="shared" si="43"/>
        <v>50.166666666666664</v>
      </c>
      <c r="Q423" s="1" t="str">
        <f t="shared" si="44"/>
        <v>film &amp; video</v>
      </c>
      <c r="R423" s="1" t="str">
        <f t="shared" si="48"/>
        <v>animation</v>
      </c>
      <c r="S423" s="2">
        <f t="shared" si="45"/>
        <v>42177.491388888884</v>
      </c>
      <c r="T423" s="2">
        <f t="shared" si="46"/>
        <v>42237.491388888884</v>
      </c>
      <c r="U423" s="1">
        <f t="shared" si="47"/>
        <v>60</v>
      </c>
    </row>
    <row r="424" spans="1:21" ht="95" customHeight="1">
      <c r="A424" s="1">
        <v>422</v>
      </c>
      <c r="B424" s="1" t="s">
        <v>423</v>
      </c>
      <c r="C424" s="1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4">
        <f t="shared" si="42"/>
        <v>1.075</v>
      </c>
      <c r="P424" s="1">
        <f t="shared" si="43"/>
        <v>35.833333333333336</v>
      </c>
      <c r="Q424" s="1" t="str">
        <f t="shared" si="44"/>
        <v>film &amp; video</v>
      </c>
      <c r="R424" s="1" t="str">
        <f t="shared" si="48"/>
        <v>animation</v>
      </c>
      <c r="S424" s="2">
        <f t="shared" si="45"/>
        <v>41863.260381944441</v>
      </c>
      <c r="T424" s="2">
        <f t="shared" si="46"/>
        <v>41893.260381944441</v>
      </c>
      <c r="U424" s="1">
        <f t="shared" si="47"/>
        <v>30</v>
      </c>
    </row>
    <row r="425" spans="1:21" ht="95" customHeight="1">
      <c r="A425" s="1">
        <v>423</v>
      </c>
      <c r="B425" s="1" t="s">
        <v>424</v>
      </c>
      <c r="C425" s="1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4">
        <f t="shared" si="42"/>
        <v>0.76500000000000001</v>
      </c>
      <c r="P425" s="1">
        <f t="shared" si="43"/>
        <v>11.76923076923077</v>
      </c>
      <c r="Q425" s="1" t="str">
        <f t="shared" si="44"/>
        <v>film &amp; video</v>
      </c>
      <c r="R425" s="1" t="str">
        <f t="shared" si="48"/>
        <v>animation</v>
      </c>
      <c r="S425" s="2">
        <f t="shared" si="45"/>
        <v>41400.92627314815</v>
      </c>
      <c r="T425" s="2">
        <f t="shared" si="46"/>
        <v>41430.92627314815</v>
      </c>
      <c r="U425" s="1">
        <f t="shared" si="47"/>
        <v>30</v>
      </c>
    </row>
    <row r="426" spans="1:21" ht="95" customHeight="1">
      <c r="A426" s="1">
        <v>424</v>
      </c>
      <c r="B426" s="1" t="s">
        <v>425</v>
      </c>
      <c r="C426" s="1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4">
        <f t="shared" si="42"/>
        <v>6.7966666666666677</v>
      </c>
      <c r="P426" s="1">
        <f t="shared" si="43"/>
        <v>40.78</v>
      </c>
      <c r="Q426" s="1" t="str">
        <f t="shared" si="44"/>
        <v>film &amp; video</v>
      </c>
      <c r="R426" s="1" t="str">
        <f t="shared" si="48"/>
        <v>animation</v>
      </c>
      <c r="S426" s="2">
        <f t="shared" si="45"/>
        <v>40934.376145833332</v>
      </c>
      <c r="T426" s="2">
        <f t="shared" si="46"/>
        <v>40994.334479166668</v>
      </c>
      <c r="U426" s="1">
        <f t="shared" si="47"/>
        <v>60</v>
      </c>
    </row>
    <row r="427" spans="1:21" ht="95" customHeight="1">
      <c r="A427" s="1">
        <v>425</v>
      </c>
      <c r="B427" s="1" t="s">
        <v>426</v>
      </c>
      <c r="C427" s="1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4">
        <f t="shared" si="42"/>
        <v>1.2E-2</v>
      </c>
      <c r="P427" s="1">
        <f t="shared" si="43"/>
        <v>3</v>
      </c>
      <c r="Q427" s="1" t="str">
        <f t="shared" si="44"/>
        <v>film &amp; video</v>
      </c>
      <c r="R427" s="1" t="str">
        <f t="shared" si="48"/>
        <v>animation</v>
      </c>
      <c r="S427" s="2">
        <f t="shared" si="45"/>
        <v>42275.861157407402</v>
      </c>
      <c r="T427" s="2">
        <f t="shared" si="46"/>
        <v>42335.902824074074</v>
      </c>
      <c r="U427" s="1">
        <f t="shared" si="47"/>
        <v>61</v>
      </c>
    </row>
    <row r="428" spans="1:21" ht="95" customHeight="1">
      <c r="A428" s="1">
        <v>426</v>
      </c>
      <c r="B428" s="1" t="s">
        <v>427</v>
      </c>
      <c r="C428" s="1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4">
        <f t="shared" si="42"/>
        <v>1.3299999999999998</v>
      </c>
      <c r="P428" s="1">
        <f t="shared" si="43"/>
        <v>16.625</v>
      </c>
      <c r="Q428" s="1" t="str">
        <f t="shared" si="44"/>
        <v>film &amp; video</v>
      </c>
      <c r="R428" s="1" t="str">
        <f t="shared" si="48"/>
        <v>animation</v>
      </c>
      <c r="S428" s="2">
        <f t="shared" si="45"/>
        <v>42400.711967592593</v>
      </c>
      <c r="T428" s="2">
        <f t="shared" si="46"/>
        <v>42430.711967592593</v>
      </c>
      <c r="U428" s="1">
        <f t="shared" si="47"/>
        <v>30</v>
      </c>
    </row>
    <row r="429" spans="1:21" ht="95" customHeight="1">
      <c r="A429" s="1">
        <v>427</v>
      </c>
      <c r="B429" s="1" t="s">
        <v>428</v>
      </c>
      <c r="C429" s="1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4">
        <f t="shared" si="42"/>
        <v>0</v>
      </c>
      <c r="P429" s="1" t="e">
        <f t="shared" si="43"/>
        <v>#DIV/0!</v>
      </c>
      <c r="Q429" s="1" t="str">
        <f t="shared" si="44"/>
        <v>film &amp; video</v>
      </c>
      <c r="R429" s="1" t="str">
        <f t="shared" si="48"/>
        <v>animation</v>
      </c>
      <c r="S429" s="2">
        <f t="shared" si="45"/>
        <v>42285.909027777772</v>
      </c>
      <c r="T429" s="2">
        <f t="shared" si="46"/>
        <v>42299.790972222225</v>
      </c>
      <c r="U429" s="1">
        <f t="shared" si="47"/>
        <v>14</v>
      </c>
    </row>
    <row r="430" spans="1:21" ht="95" customHeight="1">
      <c r="A430" s="1">
        <v>428</v>
      </c>
      <c r="B430" s="1" t="s">
        <v>429</v>
      </c>
      <c r="C430" s="1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4">
        <f t="shared" si="42"/>
        <v>5.6333333333333329</v>
      </c>
      <c r="P430" s="1">
        <f t="shared" si="43"/>
        <v>52</v>
      </c>
      <c r="Q430" s="1" t="str">
        <f t="shared" si="44"/>
        <v>film &amp; video</v>
      </c>
      <c r="R430" s="1" t="str">
        <f t="shared" si="48"/>
        <v>animation</v>
      </c>
      <c r="S430" s="2">
        <f t="shared" si="45"/>
        <v>41778.766724537039</v>
      </c>
      <c r="T430" s="2">
        <f t="shared" si="46"/>
        <v>41806.916666666664</v>
      </c>
      <c r="U430" s="1">
        <f t="shared" si="47"/>
        <v>29</v>
      </c>
    </row>
    <row r="431" spans="1:21" ht="95" customHeight="1">
      <c r="A431" s="1">
        <v>429</v>
      </c>
      <c r="B431" s="1" t="s">
        <v>430</v>
      </c>
      <c r="C431" s="1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4">
        <f t="shared" si="42"/>
        <v>0</v>
      </c>
      <c r="P431" s="1" t="e">
        <f t="shared" si="43"/>
        <v>#DIV/0!</v>
      </c>
      <c r="Q431" s="1" t="str">
        <f t="shared" si="44"/>
        <v>film &amp; video</v>
      </c>
      <c r="R431" s="1" t="str">
        <f t="shared" si="48"/>
        <v>animation</v>
      </c>
      <c r="S431" s="2">
        <f t="shared" si="45"/>
        <v>40070.901412037041</v>
      </c>
      <c r="T431" s="2">
        <f t="shared" si="46"/>
        <v>40144.207638888889</v>
      </c>
      <c r="U431" s="1">
        <f t="shared" si="47"/>
        <v>74</v>
      </c>
    </row>
    <row r="432" spans="1:21" ht="95" customHeight="1">
      <c r="A432" s="1">
        <v>430</v>
      </c>
      <c r="B432" s="1" t="s">
        <v>431</v>
      </c>
      <c r="C432" s="1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4">
        <f t="shared" si="42"/>
        <v>2.4</v>
      </c>
      <c r="P432" s="1">
        <f t="shared" si="43"/>
        <v>4.8</v>
      </c>
      <c r="Q432" s="1" t="str">
        <f t="shared" si="44"/>
        <v>film &amp; video</v>
      </c>
      <c r="R432" s="1" t="str">
        <f t="shared" si="48"/>
        <v>animation</v>
      </c>
      <c r="S432" s="2">
        <f t="shared" si="45"/>
        <v>41513.107256944444</v>
      </c>
      <c r="T432" s="2">
        <f t="shared" si="46"/>
        <v>41528.107256944444</v>
      </c>
      <c r="U432" s="1">
        <f t="shared" si="47"/>
        <v>15</v>
      </c>
    </row>
    <row r="433" spans="1:21" ht="95" customHeight="1">
      <c r="A433" s="1">
        <v>431</v>
      </c>
      <c r="B433" s="1" t="s">
        <v>432</v>
      </c>
      <c r="C433" s="1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4">
        <f t="shared" si="42"/>
        <v>13.833333333333334</v>
      </c>
      <c r="P433" s="1">
        <f t="shared" si="43"/>
        <v>51.875</v>
      </c>
      <c r="Q433" s="1" t="str">
        <f t="shared" si="44"/>
        <v>film &amp; video</v>
      </c>
      <c r="R433" s="1" t="str">
        <f t="shared" si="48"/>
        <v>animation</v>
      </c>
      <c r="S433" s="2">
        <f t="shared" si="45"/>
        <v>42526.871331018512</v>
      </c>
      <c r="T433" s="2">
        <f t="shared" si="46"/>
        <v>42556.871331018512</v>
      </c>
      <c r="U433" s="1">
        <f t="shared" si="47"/>
        <v>30</v>
      </c>
    </row>
    <row r="434" spans="1:21" ht="95" customHeight="1">
      <c r="A434" s="1">
        <v>432</v>
      </c>
      <c r="B434" s="1" t="s">
        <v>433</v>
      </c>
      <c r="C434" s="1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4">
        <f t="shared" si="42"/>
        <v>9.5</v>
      </c>
      <c r="P434" s="1">
        <f t="shared" si="43"/>
        <v>71.25</v>
      </c>
      <c r="Q434" s="1" t="str">
        <f t="shared" si="44"/>
        <v>film &amp; video</v>
      </c>
      <c r="R434" s="1" t="str">
        <f t="shared" si="48"/>
        <v>animation</v>
      </c>
      <c r="S434" s="2">
        <f t="shared" si="45"/>
        <v>42238.726631944446</v>
      </c>
      <c r="T434" s="2">
        <f t="shared" si="46"/>
        <v>42298.726631944446</v>
      </c>
      <c r="U434" s="1">
        <f t="shared" si="47"/>
        <v>60</v>
      </c>
    </row>
    <row r="435" spans="1:21" ht="95" customHeight="1">
      <c r="A435" s="1">
        <v>433</v>
      </c>
      <c r="B435" s="1" t="s">
        <v>434</v>
      </c>
      <c r="C435" s="1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4">
        <f t="shared" si="42"/>
        <v>0</v>
      </c>
      <c r="P435" s="1" t="e">
        <f t="shared" si="43"/>
        <v>#DIV/0!</v>
      </c>
      <c r="Q435" s="1" t="str">
        <f t="shared" si="44"/>
        <v>film &amp; video</v>
      </c>
      <c r="R435" s="1" t="str">
        <f t="shared" si="48"/>
        <v>animation</v>
      </c>
      <c r="S435" s="2">
        <f t="shared" si="45"/>
        <v>42228.629884259266</v>
      </c>
      <c r="T435" s="2">
        <f t="shared" si="46"/>
        <v>42288.629884259266</v>
      </c>
      <c r="U435" s="1">
        <f t="shared" si="47"/>
        <v>60</v>
      </c>
    </row>
    <row r="436" spans="1:21" ht="95" customHeight="1">
      <c r="A436" s="1">
        <v>434</v>
      </c>
      <c r="B436" s="1" t="s">
        <v>435</v>
      </c>
      <c r="C436" s="1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4">
        <f t="shared" si="42"/>
        <v>5</v>
      </c>
      <c r="P436" s="1">
        <f t="shared" si="43"/>
        <v>62.5</v>
      </c>
      <c r="Q436" s="1" t="str">
        <f t="shared" si="44"/>
        <v>film &amp; video</v>
      </c>
      <c r="R436" s="1" t="str">
        <f t="shared" si="48"/>
        <v>animation</v>
      </c>
      <c r="S436" s="2">
        <f t="shared" si="45"/>
        <v>41576.834513888891</v>
      </c>
      <c r="T436" s="2">
        <f t="shared" si="46"/>
        <v>41609.876180555555</v>
      </c>
      <c r="U436" s="1">
        <f t="shared" si="47"/>
        <v>34</v>
      </c>
    </row>
    <row r="437" spans="1:21" ht="95" customHeight="1">
      <c r="A437" s="1">
        <v>435</v>
      </c>
      <c r="B437" s="1" t="s">
        <v>436</v>
      </c>
      <c r="C437" s="1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4">
        <f t="shared" si="42"/>
        <v>2.7272727272727275E-3</v>
      </c>
      <c r="P437" s="1">
        <f t="shared" si="43"/>
        <v>1</v>
      </c>
      <c r="Q437" s="1" t="str">
        <f t="shared" si="44"/>
        <v>film &amp; video</v>
      </c>
      <c r="R437" s="1" t="str">
        <f t="shared" si="48"/>
        <v>animation</v>
      </c>
      <c r="S437" s="2">
        <f t="shared" si="45"/>
        <v>41500.747453703705</v>
      </c>
      <c r="T437" s="2">
        <f t="shared" si="46"/>
        <v>41530.747453703705</v>
      </c>
      <c r="U437" s="1">
        <f t="shared" si="47"/>
        <v>30</v>
      </c>
    </row>
    <row r="438" spans="1:21" ht="95" customHeight="1">
      <c r="A438" s="1">
        <v>436</v>
      </c>
      <c r="B438" s="1" t="s">
        <v>437</v>
      </c>
      <c r="C438" s="1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4">
        <f t="shared" si="42"/>
        <v>0</v>
      </c>
      <c r="P438" s="1" t="e">
        <f t="shared" si="43"/>
        <v>#DIV/0!</v>
      </c>
      <c r="Q438" s="1" t="str">
        <f t="shared" si="44"/>
        <v>film &amp; video</v>
      </c>
      <c r="R438" s="1" t="str">
        <f t="shared" si="48"/>
        <v>animation</v>
      </c>
      <c r="S438" s="2">
        <f t="shared" si="45"/>
        <v>41456.36241898148</v>
      </c>
      <c r="T438" s="2">
        <f t="shared" si="46"/>
        <v>41486.36241898148</v>
      </c>
      <c r="U438" s="1">
        <f t="shared" si="47"/>
        <v>30</v>
      </c>
    </row>
    <row r="439" spans="1:21" ht="95" customHeight="1">
      <c r="A439" s="1">
        <v>437</v>
      </c>
      <c r="B439" s="1" t="s">
        <v>438</v>
      </c>
      <c r="C439" s="1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4">
        <f t="shared" si="42"/>
        <v>0</v>
      </c>
      <c r="P439" s="1" t="e">
        <f t="shared" si="43"/>
        <v>#DIV/0!</v>
      </c>
      <c r="Q439" s="1" t="str">
        <f t="shared" si="44"/>
        <v>film &amp; video</v>
      </c>
      <c r="R439" s="1" t="str">
        <f t="shared" si="48"/>
        <v>animation</v>
      </c>
      <c r="S439" s="2">
        <f t="shared" si="45"/>
        <v>42591.31858796296</v>
      </c>
      <c r="T439" s="2">
        <f t="shared" si="46"/>
        <v>42651.31858796296</v>
      </c>
      <c r="U439" s="1">
        <f t="shared" si="47"/>
        <v>60</v>
      </c>
    </row>
    <row r="440" spans="1:21" ht="95" customHeight="1">
      <c r="A440" s="1">
        <v>438</v>
      </c>
      <c r="B440" s="1" t="s">
        <v>439</v>
      </c>
      <c r="C440" s="1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4">
        <f t="shared" si="42"/>
        <v>9.379999999999999</v>
      </c>
      <c r="P440" s="1">
        <f t="shared" si="43"/>
        <v>170.54545454545453</v>
      </c>
      <c r="Q440" s="1" t="str">
        <f t="shared" si="44"/>
        <v>film &amp; video</v>
      </c>
      <c r="R440" s="1" t="str">
        <f t="shared" si="48"/>
        <v>animation</v>
      </c>
      <c r="S440" s="2">
        <f t="shared" si="45"/>
        <v>42296.261087962965</v>
      </c>
      <c r="T440" s="2">
        <f t="shared" si="46"/>
        <v>42326.302754629629</v>
      </c>
      <c r="U440" s="1">
        <f t="shared" si="47"/>
        <v>31</v>
      </c>
    </row>
    <row r="441" spans="1:21" ht="95" customHeight="1">
      <c r="A441" s="1">
        <v>439</v>
      </c>
      <c r="B441" s="1" t="s">
        <v>440</v>
      </c>
      <c r="C441" s="1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4">
        <f t="shared" si="42"/>
        <v>0</v>
      </c>
      <c r="P441" s="1" t="e">
        <f t="shared" si="43"/>
        <v>#DIV/0!</v>
      </c>
      <c r="Q441" s="1" t="str">
        <f t="shared" si="44"/>
        <v>film &amp; video</v>
      </c>
      <c r="R441" s="1" t="str">
        <f t="shared" si="48"/>
        <v>animation</v>
      </c>
      <c r="S441" s="2">
        <f t="shared" si="45"/>
        <v>41919.761782407404</v>
      </c>
      <c r="T441" s="2">
        <f t="shared" si="46"/>
        <v>41929.761782407404</v>
      </c>
      <c r="U441" s="1">
        <f t="shared" si="47"/>
        <v>10</v>
      </c>
    </row>
    <row r="442" spans="1:21" ht="95" customHeight="1">
      <c r="A442" s="1">
        <v>440</v>
      </c>
      <c r="B442" s="1" t="s">
        <v>441</v>
      </c>
      <c r="C442" s="1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4">
        <f t="shared" si="42"/>
        <v>0.1</v>
      </c>
      <c r="P442" s="1">
        <f t="shared" si="43"/>
        <v>5</v>
      </c>
      <c r="Q442" s="1" t="str">
        <f t="shared" si="44"/>
        <v>film &amp; video</v>
      </c>
      <c r="R442" s="1" t="str">
        <f t="shared" si="48"/>
        <v>animation</v>
      </c>
      <c r="S442" s="2">
        <f t="shared" si="45"/>
        <v>42423.985567129625</v>
      </c>
      <c r="T442" s="2">
        <f t="shared" si="46"/>
        <v>42453.943900462968</v>
      </c>
      <c r="U442" s="1">
        <f t="shared" si="47"/>
        <v>30</v>
      </c>
    </row>
    <row r="443" spans="1:21" ht="95" customHeight="1">
      <c r="A443" s="1">
        <v>441</v>
      </c>
      <c r="B443" s="1" t="s">
        <v>442</v>
      </c>
      <c r="C443" s="1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4">
        <f t="shared" si="42"/>
        <v>0</v>
      </c>
      <c r="P443" s="1" t="e">
        <f t="shared" si="43"/>
        <v>#DIV/0!</v>
      </c>
      <c r="Q443" s="1" t="str">
        <f t="shared" si="44"/>
        <v>film &amp; video</v>
      </c>
      <c r="R443" s="1" t="str">
        <f t="shared" si="48"/>
        <v>animation</v>
      </c>
      <c r="S443" s="2">
        <f t="shared" si="45"/>
        <v>41550.793935185182</v>
      </c>
      <c r="T443" s="2">
        <f t="shared" si="46"/>
        <v>41580.793935185182</v>
      </c>
      <c r="U443" s="1">
        <f t="shared" si="47"/>
        <v>30</v>
      </c>
    </row>
    <row r="444" spans="1:21" ht="95" customHeight="1">
      <c r="A444" s="1">
        <v>442</v>
      </c>
      <c r="B444" s="1" t="s">
        <v>443</v>
      </c>
      <c r="C444" s="1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4">
        <f t="shared" si="42"/>
        <v>39.358823529411765</v>
      </c>
      <c r="P444" s="1">
        <f t="shared" si="43"/>
        <v>393.58823529411762</v>
      </c>
      <c r="Q444" s="1" t="str">
        <f t="shared" si="44"/>
        <v>film &amp; video</v>
      </c>
      <c r="R444" s="1" t="str">
        <f t="shared" si="48"/>
        <v>animation</v>
      </c>
      <c r="S444" s="2">
        <f t="shared" si="45"/>
        <v>42024.888692129629</v>
      </c>
      <c r="T444" s="2">
        <f t="shared" si="46"/>
        <v>42054.888692129629</v>
      </c>
      <c r="U444" s="1">
        <f t="shared" si="47"/>
        <v>30</v>
      </c>
    </row>
    <row r="445" spans="1:21" ht="95" customHeight="1">
      <c r="A445" s="1">
        <v>443</v>
      </c>
      <c r="B445" s="1" t="s">
        <v>444</v>
      </c>
      <c r="C445" s="1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4">
        <f t="shared" si="42"/>
        <v>0.1</v>
      </c>
      <c r="P445" s="1">
        <f t="shared" si="43"/>
        <v>5</v>
      </c>
      <c r="Q445" s="1" t="str">
        <f t="shared" si="44"/>
        <v>film &amp; video</v>
      </c>
      <c r="R445" s="1" t="str">
        <f t="shared" si="48"/>
        <v>animation</v>
      </c>
      <c r="S445" s="2">
        <f t="shared" si="45"/>
        <v>41650.015057870369</v>
      </c>
      <c r="T445" s="2">
        <f t="shared" si="46"/>
        <v>41680.015057870369</v>
      </c>
      <c r="U445" s="1">
        <f t="shared" si="47"/>
        <v>30</v>
      </c>
    </row>
    <row r="446" spans="1:21" ht="95" customHeight="1">
      <c r="A446" s="1">
        <v>444</v>
      </c>
      <c r="B446" s="1" t="s">
        <v>445</v>
      </c>
      <c r="C446" s="1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4">
        <f t="shared" si="42"/>
        <v>5</v>
      </c>
      <c r="P446" s="1">
        <f t="shared" si="43"/>
        <v>50</v>
      </c>
      <c r="Q446" s="1" t="str">
        <f t="shared" si="44"/>
        <v>film &amp; video</v>
      </c>
      <c r="R446" s="1" t="str">
        <f t="shared" si="48"/>
        <v>animation</v>
      </c>
      <c r="S446" s="2">
        <f t="shared" si="45"/>
        <v>40894.906956018516</v>
      </c>
      <c r="T446" s="2">
        <f t="shared" si="46"/>
        <v>40954.906956018516</v>
      </c>
      <c r="U446" s="1">
        <f t="shared" si="47"/>
        <v>60</v>
      </c>
    </row>
    <row r="447" spans="1:21" ht="95" customHeight="1">
      <c r="A447" s="1">
        <v>445</v>
      </c>
      <c r="B447" s="1" t="s">
        <v>446</v>
      </c>
      <c r="C447" s="1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4">
        <f t="shared" si="42"/>
        <v>3.3333333333333335E-3</v>
      </c>
      <c r="P447" s="1">
        <f t="shared" si="43"/>
        <v>1</v>
      </c>
      <c r="Q447" s="1" t="str">
        <f t="shared" si="44"/>
        <v>film &amp; video</v>
      </c>
      <c r="R447" s="1" t="str">
        <f t="shared" si="48"/>
        <v>animation</v>
      </c>
      <c r="S447" s="2">
        <f t="shared" si="45"/>
        <v>42130.335358796292</v>
      </c>
      <c r="T447" s="2">
        <f t="shared" si="46"/>
        <v>42145.335358796292</v>
      </c>
      <c r="U447" s="1">
        <f t="shared" si="47"/>
        <v>15</v>
      </c>
    </row>
    <row r="448" spans="1:21" ht="95" customHeight="1">
      <c r="A448" s="1">
        <v>446</v>
      </c>
      <c r="B448" s="1" t="s">
        <v>447</v>
      </c>
      <c r="C448" s="1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4">
        <f t="shared" si="42"/>
        <v>7.2952380952380951</v>
      </c>
      <c r="P448" s="1">
        <f t="shared" si="43"/>
        <v>47.875</v>
      </c>
      <c r="Q448" s="1" t="str">
        <f t="shared" si="44"/>
        <v>film &amp; video</v>
      </c>
      <c r="R448" s="1" t="str">
        <f t="shared" si="48"/>
        <v>animation</v>
      </c>
      <c r="S448" s="2">
        <f t="shared" si="45"/>
        <v>42037.083564814813</v>
      </c>
      <c r="T448" s="2">
        <f t="shared" si="46"/>
        <v>42067.083564814813</v>
      </c>
      <c r="U448" s="1">
        <f t="shared" si="47"/>
        <v>30</v>
      </c>
    </row>
    <row r="449" spans="1:21" ht="95" customHeight="1">
      <c r="A449" s="1">
        <v>447</v>
      </c>
      <c r="B449" s="1" t="s">
        <v>448</v>
      </c>
      <c r="C449" s="1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4">
        <f t="shared" si="42"/>
        <v>1.6666666666666666E-2</v>
      </c>
      <c r="P449" s="1">
        <f t="shared" si="43"/>
        <v>5</v>
      </c>
      <c r="Q449" s="1" t="str">
        <f t="shared" si="44"/>
        <v>film &amp; video</v>
      </c>
      <c r="R449" s="1" t="str">
        <f t="shared" si="48"/>
        <v>animation</v>
      </c>
      <c r="S449" s="2">
        <f t="shared" si="45"/>
        <v>41331.555127314816</v>
      </c>
      <c r="T449" s="2">
        <f t="shared" si="46"/>
        <v>41356.513460648144</v>
      </c>
      <c r="U449" s="1">
        <f t="shared" si="47"/>
        <v>25</v>
      </c>
    </row>
    <row r="450" spans="1:21" ht="95" customHeight="1">
      <c r="A450" s="1">
        <v>448</v>
      </c>
      <c r="B450" s="1" t="s">
        <v>449</v>
      </c>
      <c r="C450" s="1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4">
        <f t="shared" si="42"/>
        <v>3.2804000000000002</v>
      </c>
      <c r="P450" s="1">
        <f t="shared" si="43"/>
        <v>20.502500000000001</v>
      </c>
      <c r="Q450" s="1" t="str">
        <f t="shared" si="44"/>
        <v>film &amp; video</v>
      </c>
      <c r="R450" s="1" t="str">
        <f t="shared" si="48"/>
        <v>animation</v>
      </c>
      <c r="S450" s="2">
        <f t="shared" si="45"/>
        <v>41753.758043981477</v>
      </c>
      <c r="T450" s="2">
        <f t="shared" si="46"/>
        <v>41773.758043981477</v>
      </c>
      <c r="U450" s="1">
        <f t="shared" si="47"/>
        <v>20</v>
      </c>
    </row>
    <row r="451" spans="1:21" ht="95" customHeight="1">
      <c r="A451" s="1">
        <v>449</v>
      </c>
      <c r="B451" s="1" t="s">
        <v>450</v>
      </c>
      <c r="C451" s="1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4">
        <f t="shared" ref="O451:O514" si="49">E451/D451*100</f>
        <v>2.25</v>
      </c>
      <c r="P451" s="1">
        <f t="shared" ref="P451:P514" si="50">E451/L451</f>
        <v>9</v>
      </c>
      <c r="Q451" s="1" t="str">
        <f t="shared" ref="Q451:Q514" si="51">LEFT(N451,FIND("/",N451)-1)</f>
        <v>film &amp; video</v>
      </c>
      <c r="R451" s="1" t="str">
        <f t="shared" si="48"/>
        <v>animation</v>
      </c>
      <c r="S451" s="2">
        <f t="shared" ref="S451:S514" si="52">(((J451/60)/60)/24)+DATE(1970,1,1)</f>
        <v>41534.568113425928</v>
      </c>
      <c r="T451" s="2">
        <f t="shared" ref="T451:T514" si="53">(((I451/60)/60)/24)+DATE(1970,1,1)</f>
        <v>41564.568113425928</v>
      </c>
      <c r="U451" s="1">
        <f t="shared" ref="U451:U514" si="54">ROUNDUP(T451-S451,0)</f>
        <v>30</v>
      </c>
    </row>
    <row r="452" spans="1:21" ht="95" customHeight="1">
      <c r="A452" s="1">
        <v>450</v>
      </c>
      <c r="B452" s="1" t="s">
        <v>451</v>
      </c>
      <c r="C452" s="1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4">
        <f t="shared" si="49"/>
        <v>0.79200000000000004</v>
      </c>
      <c r="P452" s="1">
        <f t="shared" si="50"/>
        <v>56.571428571428569</v>
      </c>
      <c r="Q452" s="1" t="str">
        <f t="shared" si="51"/>
        <v>film &amp; video</v>
      </c>
      <c r="R452" s="1" t="str">
        <f t="shared" ref="R452:R515" si="55">RIGHT(N452,LEN(N452)-FIND("/",N452))</f>
        <v>animation</v>
      </c>
      <c r="S452" s="2">
        <f t="shared" si="52"/>
        <v>41654.946759259255</v>
      </c>
      <c r="T452" s="2">
        <f t="shared" si="53"/>
        <v>41684.946759259255</v>
      </c>
      <c r="U452" s="1">
        <f t="shared" si="54"/>
        <v>30</v>
      </c>
    </row>
    <row r="453" spans="1:21" ht="95" customHeight="1">
      <c r="A453" s="1">
        <v>451</v>
      </c>
      <c r="B453" s="1" t="s">
        <v>452</v>
      </c>
      <c r="C453" s="1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4">
        <f t="shared" si="49"/>
        <v>0</v>
      </c>
      <c r="P453" s="1" t="e">
        <f t="shared" si="50"/>
        <v>#DIV/0!</v>
      </c>
      <c r="Q453" s="1" t="str">
        <f t="shared" si="51"/>
        <v>film &amp; video</v>
      </c>
      <c r="R453" s="1" t="str">
        <f t="shared" si="55"/>
        <v>animation</v>
      </c>
      <c r="S453" s="2">
        <f t="shared" si="52"/>
        <v>41634.715173611112</v>
      </c>
      <c r="T453" s="2">
        <f t="shared" si="53"/>
        <v>41664.715173611112</v>
      </c>
      <c r="U453" s="1">
        <f t="shared" si="54"/>
        <v>30</v>
      </c>
    </row>
    <row r="454" spans="1:21" ht="95" customHeight="1">
      <c r="A454" s="1">
        <v>452</v>
      </c>
      <c r="B454" s="1" t="s">
        <v>453</v>
      </c>
      <c r="C454" s="1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4">
        <f t="shared" si="49"/>
        <v>64</v>
      </c>
      <c r="P454" s="1">
        <f t="shared" si="50"/>
        <v>40</v>
      </c>
      <c r="Q454" s="1" t="str">
        <f t="shared" si="51"/>
        <v>film &amp; video</v>
      </c>
      <c r="R454" s="1" t="str">
        <f t="shared" si="55"/>
        <v>animation</v>
      </c>
      <c r="S454" s="2">
        <f t="shared" si="52"/>
        <v>42107.703877314809</v>
      </c>
      <c r="T454" s="2">
        <f t="shared" si="53"/>
        <v>42137.703877314809</v>
      </c>
      <c r="U454" s="1">
        <f t="shared" si="54"/>
        <v>30</v>
      </c>
    </row>
    <row r="455" spans="1:21" ht="95" customHeight="1">
      <c r="A455" s="1">
        <v>453</v>
      </c>
      <c r="B455" s="1" t="s">
        <v>454</v>
      </c>
      <c r="C455" s="1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4">
        <f t="shared" si="49"/>
        <v>2.7404479578392621E-2</v>
      </c>
      <c r="P455" s="1">
        <f t="shared" si="50"/>
        <v>13</v>
      </c>
      <c r="Q455" s="1" t="str">
        <f t="shared" si="51"/>
        <v>film &amp; video</v>
      </c>
      <c r="R455" s="1" t="str">
        <f t="shared" si="55"/>
        <v>animation</v>
      </c>
      <c r="S455" s="2">
        <f t="shared" si="52"/>
        <v>42038.824988425928</v>
      </c>
      <c r="T455" s="2">
        <f t="shared" si="53"/>
        <v>42054.824988425928</v>
      </c>
      <c r="U455" s="1">
        <f t="shared" si="54"/>
        <v>16</v>
      </c>
    </row>
    <row r="456" spans="1:21" ht="95" customHeight="1">
      <c r="A456" s="1">
        <v>454</v>
      </c>
      <c r="B456" s="1" t="s">
        <v>455</v>
      </c>
      <c r="C456" s="1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4">
        <f t="shared" si="49"/>
        <v>0.82000000000000006</v>
      </c>
      <c r="P456" s="1">
        <f t="shared" si="50"/>
        <v>16.399999999999999</v>
      </c>
      <c r="Q456" s="1" t="str">
        <f t="shared" si="51"/>
        <v>film &amp; video</v>
      </c>
      <c r="R456" s="1" t="str">
        <f t="shared" si="55"/>
        <v>animation</v>
      </c>
      <c r="S456" s="2">
        <f t="shared" si="52"/>
        <v>41938.717256944445</v>
      </c>
      <c r="T456" s="2">
        <f t="shared" si="53"/>
        <v>41969.551388888889</v>
      </c>
      <c r="U456" s="1">
        <f t="shared" si="54"/>
        <v>31</v>
      </c>
    </row>
    <row r="457" spans="1:21" ht="95" customHeight="1">
      <c r="A457" s="1">
        <v>455</v>
      </c>
      <c r="B457" s="1" t="s">
        <v>456</v>
      </c>
      <c r="C457" s="1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4">
        <f t="shared" si="49"/>
        <v>6.9230769230769221E-2</v>
      </c>
      <c r="P457" s="1">
        <f t="shared" si="50"/>
        <v>22.5</v>
      </c>
      <c r="Q457" s="1" t="str">
        <f t="shared" si="51"/>
        <v>film &amp; video</v>
      </c>
      <c r="R457" s="1" t="str">
        <f t="shared" si="55"/>
        <v>animation</v>
      </c>
      <c r="S457" s="2">
        <f t="shared" si="52"/>
        <v>40971.002569444441</v>
      </c>
      <c r="T457" s="2">
        <f t="shared" si="53"/>
        <v>41016.021527777775</v>
      </c>
      <c r="U457" s="1">
        <f t="shared" si="54"/>
        <v>46</v>
      </c>
    </row>
    <row r="458" spans="1:21" ht="95" customHeight="1">
      <c r="A458" s="1">
        <v>456</v>
      </c>
      <c r="B458" s="1" t="s">
        <v>457</v>
      </c>
      <c r="C458" s="1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4">
        <f t="shared" si="49"/>
        <v>0.68631863186318631</v>
      </c>
      <c r="P458" s="1">
        <f t="shared" si="50"/>
        <v>20.333333333333332</v>
      </c>
      <c r="Q458" s="1" t="str">
        <f t="shared" si="51"/>
        <v>film &amp; video</v>
      </c>
      <c r="R458" s="1" t="str">
        <f t="shared" si="55"/>
        <v>animation</v>
      </c>
      <c r="S458" s="2">
        <f t="shared" si="52"/>
        <v>41547.694456018515</v>
      </c>
      <c r="T458" s="2">
        <f t="shared" si="53"/>
        <v>41569.165972222225</v>
      </c>
      <c r="U458" s="1">
        <f t="shared" si="54"/>
        <v>22</v>
      </c>
    </row>
    <row r="459" spans="1:21" ht="95" customHeight="1">
      <c r="A459" s="1">
        <v>457</v>
      </c>
      <c r="B459" s="1" t="s">
        <v>458</v>
      </c>
      <c r="C459" s="1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4">
        <f t="shared" si="49"/>
        <v>0</v>
      </c>
      <c r="P459" s="1" t="e">
        <f t="shared" si="50"/>
        <v>#DIV/0!</v>
      </c>
      <c r="Q459" s="1" t="str">
        <f t="shared" si="51"/>
        <v>film &amp; video</v>
      </c>
      <c r="R459" s="1" t="str">
        <f t="shared" si="55"/>
        <v>animation</v>
      </c>
      <c r="S459" s="2">
        <f t="shared" si="52"/>
        <v>41837.767500000002</v>
      </c>
      <c r="T459" s="2">
        <f t="shared" si="53"/>
        <v>41867.767500000002</v>
      </c>
      <c r="U459" s="1">
        <f t="shared" si="54"/>
        <v>30</v>
      </c>
    </row>
    <row r="460" spans="1:21" ht="95" customHeight="1">
      <c r="A460" s="1">
        <v>458</v>
      </c>
      <c r="B460" s="1" t="s">
        <v>459</v>
      </c>
      <c r="C460" s="1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4">
        <f t="shared" si="49"/>
        <v>8.2100000000000009</v>
      </c>
      <c r="P460" s="1">
        <f t="shared" si="50"/>
        <v>16.755102040816325</v>
      </c>
      <c r="Q460" s="1" t="str">
        <f t="shared" si="51"/>
        <v>film &amp; video</v>
      </c>
      <c r="R460" s="1" t="str">
        <f t="shared" si="55"/>
        <v>animation</v>
      </c>
      <c r="S460" s="2">
        <f t="shared" si="52"/>
        <v>41378.69976851852</v>
      </c>
      <c r="T460" s="2">
        <f t="shared" si="53"/>
        <v>41408.69976851852</v>
      </c>
      <c r="U460" s="1">
        <f t="shared" si="54"/>
        <v>30</v>
      </c>
    </row>
    <row r="461" spans="1:21" ht="95" customHeight="1">
      <c r="A461" s="1">
        <v>459</v>
      </c>
      <c r="B461" s="1" t="s">
        <v>460</v>
      </c>
      <c r="C461" s="1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4">
        <f t="shared" si="49"/>
        <v>6.4102564102564097E-2</v>
      </c>
      <c r="P461" s="1">
        <f t="shared" si="50"/>
        <v>25</v>
      </c>
      <c r="Q461" s="1" t="str">
        <f t="shared" si="51"/>
        <v>film &amp; video</v>
      </c>
      <c r="R461" s="1" t="str">
        <f t="shared" si="55"/>
        <v>animation</v>
      </c>
      <c r="S461" s="2">
        <f t="shared" si="52"/>
        <v>40800.6403587963</v>
      </c>
      <c r="T461" s="2">
        <f t="shared" si="53"/>
        <v>40860.682025462964</v>
      </c>
      <c r="U461" s="1">
        <f t="shared" si="54"/>
        <v>61</v>
      </c>
    </row>
    <row r="462" spans="1:21" ht="95" customHeight="1">
      <c r="A462" s="1">
        <v>460</v>
      </c>
      <c r="B462" s="1" t="s">
        <v>461</v>
      </c>
      <c r="C462" s="1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4">
        <f t="shared" si="49"/>
        <v>0.29411764705882354</v>
      </c>
      <c r="P462" s="1">
        <f t="shared" si="50"/>
        <v>12.5</v>
      </c>
      <c r="Q462" s="1" t="str">
        <f t="shared" si="51"/>
        <v>film &amp; video</v>
      </c>
      <c r="R462" s="1" t="str">
        <f t="shared" si="55"/>
        <v>animation</v>
      </c>
      <c r="S462" s="2">
        <f t="shared" si="52"/>
        <v>41759.542534722219</v>
      </c>
      <c r="T462" s="2">
        <f t="shared" si="53"/>
        <v>41791.166666666664</v>
      </c>
      <c r="U462" s="1">
        <f t="shared" si="54"/>
        <v>32</v>
      </c>
    </row>
    <row r="463" spans="1:21" ht="95" customHeight="1">
      <c r="A463" s="1">
        <v>461</v>
      </c>
      <c r="B463" s="1" t="s">
        <v>462</v>
      </c>
      <c r="C463" s="1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4">
        <f t="shared" si="49"/>
        <v>0</v>
      </c>
      <c r="P463" s="1" t="e">
        <f t="shared" si="50"/>
        <v>#DIV/0!</v>
      </c>
      <c r="Q463" s="1" t="str">
        <f t="shared" si="51"/>
        <v>film &amp; video</v>
      </c>
      <c r="R463" s="1" t="str">
        <f t="shared" si="55"/>
        <v>animation</v>
      </c>
      <c r="S463" s="2">
        <f t="shared" si="52"/>
        <v>41407.84684027778</v>
      </c>
      <c r="T463" s="2">
        <f t="shared" si="53"/>
        <v>41427.84684027778</v>
      </c>
      <c r="U463" s="1">
        <f t="shared" si="54"/>
        <v>20</v>
      </c>
    </row>
    <row r="464" spans="1:21" ht="95" customHeight="1">
      <c r="A464" s="1">
        <v>462</v>
      </c>
      <c r="B464" s="1" t="s">
        <v>463</v>
      </c>
      <c r="C464" s="1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4">
        <f t="shared" si="49"/>
        <v>0</v>
      </c>
      <c r="P464" s="1" t="e">
        <f t="shared" si="50"/>
        <v>#DIV/0!</v>
      </c>
      <c r="Q464" s="1" t="str">
        <f t="shared" si="51"/>
        <v>film &amp; video</v>
      </c>
      <c r="R464" s="1" t="str">
        <f t="shared" si="55"/>
        <v>animation</v>
      </c>
      <c r="S464" s="2">
        <f t="shared" si="52"/>
        <v>40705.126631944448</v>
      </c>
      <c r="T464" s="2">
        <f t="shared" si="53"/>
        <v>40765.126631944448</v>
      </c>
      <c r="U464" s="1">
        <f t="shared" si="54"/>
        <v>60</v>
      </c>
    </row>
    <row r="465" spans="1:21" ht="95" customHeight="1">
      <c r="A465" s="1">
        <v>463</v>
      </c>
      <c r="B465" s="1" t="s">
        <v>464</v>
      </c>
      <c r="C465" s="1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4">
        <f t="shared" si="49"/>
        <v>2.2727272727272729</v>
      </c>
      <c r="P465" s="1">
        <f t="shared" si="50"/>
        <v>113.63636363636364</v>
      </c>
      <c r="Q465" s="1" t="str">
        <f t="shared" si="51"/>
        <v>film &amp; video</v>
      </c>
      <c r="R465" s="1" t="str">
        <f t="shared" si="55"/>
        <v>animation</v>
      </c>
      <c r="S465" s="2">
        <f t="shared" si="52"/>
        <v>40750.710104166668</v>
      </c>
      <c r="T465" s="2">
        <f t="shared" si="53"/>
        <v>40810.710104166668</v>
      </c>
      <c r="U465" s="1">
        <f t="shared" si="54"/>
        <v>60</v>
      </c>
    </row>
    <row r="466" spans="1:21" ht="95" customHeight="1">
      <c r="A466" s="1">
        <v>464</v>
      </c>
      <c r="B466" s="1" t="s">
        <v>465</v>
      </c>
      <c r="C466" s="1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4">
        <f t="shared" si="49"/>
        <v>9.9009900990099015E-2</v>
      </c>
      <c r="P466" s="1">
        <f t="shared" si="50"/>
        <v>1</v>
      </c>
      <c r="Q466" s="1" t="str">
        <f t="shared" si="51"/>
        <v>film &amp; video</v>
      </c>
      <c r="R466" s="1" t="str">
        <f t="shared" si="55"/>
        <v>animation</v>
      </c>
      <c r="S466" s="2">
        <f t="shared" si="52"/>
        <v>42488.848784722228</v>
      </c>
      <c r="T466" s="2">
        <f t="shared" si="53"/>
        <v>42508.848784722228</v>
      </c>
      <c r="U466" s="1">
        <f t="shared" si="54"/>
        <v>20</v>
      </c>
    </row>
    <row r="467" spans="1:21" ht="95" customHeight="1">
      <c r="A467" s="1">
        <v>465</v>
      </c>
      <c r="B467" s="1" t="s">
        <v>466</v>
      </c>
      <c r="C467" s="1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4">
        <f t="shared" si="49"/>
        <v>26.953125</v>
      </c>
      <c r="P467" s="1">
        <f t="shared" si="50"/>
        <v>17.25</v>
      </c>
      <c r="Q467" s="1" t="str">
        <f t="shared" si="51"/>
        <v>film &amp; video</v>
      </c>
      <c r="R467" s="1" t="str">
        <f t="shared" si="55"/>
        <v>animation</v>
      </c>
      <c r="S467" s="2">
        <f t="shared" si="52"/>
        <v>41801.120069444441</v>
      </c>
      <c r="T467" s="2">
        <f t="shared" si="53"/>
        <v>41817.120069444441</v>
      </c>
      <c r="U467" s="1">
        <f t="shared" si="54"/>
        <v>16</v>
      </c>
    </row>
    <row r="468" spans="1:21" ht="95" customHeight="1">
      <c r="A468" s="1">
        <v>466</v>
      </c>
      <c r="B468" s="1" t="s">
        <v>467</v>
      </c>
      <c r="C468" s="1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4">
        <f t="shared" si="49"/>
        <v>0.76</v>
      </c>
      <c r="P468" s="1">
        <f t="shared" si="50"/>
        <v>15.2</v>
      </c>
      <c r="Q468" s="1" t="str">
        <f t="shared" si="51"/>
        <v>film &amp; video</v>
      </c>
      <c r="R468" s="1" t="str">
        <f t="shared" si="55"/>
        <v>animation</v>
      </c>
      <c r="S468" s="2">
        <f t="shared" si="52"/>
        <v>41129.942870370374</v>
      </c>
      <c r="T468" s="2">
        <f t="shared" si="53"/>
        <v>41159.942870370374</v>
      </c>
      <c r="U468" s="1">
        <f t="shared" si="54"/>
        <v>30</v>
      </c>
    </row>
    <row r="469" spans="1:21" ht="95" customHeight="1">
      <c r="A469" s="1">
        <v>467</v>
      </c>
      <c r="B469" s="1" t="s">
        <v>468</v>
      </c>
      <c r="C469" s="1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4">
        <f t="shared" si="49"/>
        <v>21.574999999999999</v>
      </c>
      <c r="P469" s="1">
        <f t="shared" si="50"/>
        <v>110.64102564102564</v>
      </c>
      <c r="Q469" s="1" t="str">
        <f t="shared" si="51"/>
        <v>film &amp; video</v>
      </c>
      <c r="R469" s="1" t="str">
        <f t="shared" si="55"/>
        <v>animation</v>
      </c>
      <c r="S469" s="2">
        <f t="shared" si="52"/>
        <v>41135.679791666669</v>
      </c>
      <c r="T469" s="2">
        <f t="shared" si="53"/>
        <v>41180.679791666669</v>
      </c>
      <c r="U469" s="1">
        <f t="shared" si="54"/>
        <v>45</v>
      </c>
    </row>
    <row r="470" spans="1:21" ht="95" customHeight="1">
      <c r="A470" s="1">
        <v>468</v>
      </c>
      <c r="B470" s="1" t="s">
        <v>469</v>
      </c>
      <c r="C470" s="1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4">
        <f t="shared" si="49"/>
        <v>0</v>
      </c>
      <c r="P470" s="1" t="e">
        <f t="shared" si="50"/>
        <v>#DIV/0!</v>
      </c>
      <c r="Q470" s="1" t="str">
        <f t="shared" si="51"/>
        <v>film &amp; video</v>
      </c>
      <c r="R470" s="1" t="str">
        <f t="shared" si="55"/>
        <v>animation</v>
      </c>
      <c r="S470" s="2">
        <f t="shared" si="52"/>
        <v>41041.167627314811</v>
      </c>
      <c r="T470" s="2">
        <f t="shared" si="53"/>
        <v>41101.160474537035</v>
      </c>
      <c r="U470" s="1">
        <f t="shared" si="54"/>
        <v>60</v>
      </c>
    </row>
    <row r="471" spans="1:21" ht="95" customHeight="1">
      <c r="A471" s="1">
        <v>469</v>
      </c>
      <c r="B471" s="1" t="s">
        <v>470</v>
      </c>
      <c r="C471" s="1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4">
        <f t="shared" si="49"/>
        <v>0</v>
      </c>
      <c r="P471" s="1" t="e">
        <f t="shared" si="50"/>
        <v>#DIV/0!</v>
      </c>
      <c r="Q471" s="1" t="str">
        <f t="shared" si="51"/>
        <v>film &amp; video</v>
      </c>
      <c r="R471" s="1" t="str">
        <f t="shared" si="55"/>
        <v>animation</v>
      </c>
      <c r="S471" s="2">
        <f t="shared" si="52"/>
        <v>41827.989861111113</v>
      </c>
      <c r="T471" s="2">
        <f t="shared" si="53"/>
        <v>41887.989861111113</v>
      </c>
      <c r="U471" s="1">
        <f t="shared" si="54"/>
        <v>60</v>
      </c>
    </row>
    <row r="472" spans="1:21" ht="95" customHeight="1">
      <c r="A472" s="1">
        <v>470</v>
      </c>
      <c r="B472" s="1" t="s">
        <v>471</v>
      </c>
      <c r="C472" s="1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4">
        <f t="shared" si="49"/>
        <v>1.02</v>
      </c>
      <c r="P472" s="1">
        <f t="shared" si="50"/>
        <v>25.5</v>
      </c>
      <c r="Q472" s="1" t="str">
        <f t="shared" si="51"/>
        <v>film &amp; video</v>
      </c>
      <c r="R472" s="1" t="str">
        <f t="shared" si="55"/>
        <v>animation</v>
      </c>
      <c r="S472" s="2">
        <f t="shared" si="52"/>
        <v>41605.167696759258</v>
      </c>
      <c r="T472" s="2">
        <f t="shared" si="53"/>
        <v>41655.166666666664</v>
      </c>
      <c r="U472" s="1">
        <f t="shared" si="54"/>
        <v>50</v>
      </c>
    </row>
    <row r="473" spans="1:21" ht="95" customHeight="1">
      <c r="A473" s="1">
        <v>471</v>
      </c>
      <c r="B473" s="1" t="s">
        <v>472</v>
      </c>
      <c r="C473" s="1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4">
        <f t="shared" si="49"/>
        <v>11.892727272727273</v>
      </c>
      <c r="P473" s="1">
        <f t="shared" si="50"/>
        <v>38.476470588235294</v>
      </c>
      <c r="Q473" s="1" t="str">
        <f t="shared" si="51"/>
        <v>film &amp; video</v>
      </c>
      <c r="R473" s="1" t="str">
        <f t="shared" si="55"/>
        <v>animation</v>
      </c>
      <c r="S473" s="2">
        <f t="shared" si="52"/>
        <v>41703.721979166665</v>
      </c>
      <c r="T473" s="2">
        <f t="shared" si="53"/>
        <v>41748.680312500001</v>
      </c>
      <c r="U473" s="1">
        <f t="shared" si="54"/>
        <v>45</v>
      </c>
    </row>
    <row r="474" spans="1:21" ht="95" customHeight="1">
      <c r="A474" s="1">
        <v>472</v>
      </c>
      <c r="B474" s="1" t="s">
        <v>473</v>
      </c>
      <c r="C474" s="1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4">
        <f t="shared" si="49"/>
        <v>17.625</v>
      </c>
      <c r="P474" s="1">
        <f t="shared" si="50"/>
        <v>28.2</v>
      </c>
      <c r="Q474" s="1" t="str">
        <f t="shared" si="51"/>
        <v>film &amp; video</v>
      </c>
      <c r="R474" s="1" t="str">
        <f t="shared" si="55"/>
        <v>animation</v>
      </c>
      <c r="S474" s="2">
        <f t="shared" si="52"/>
        <v>41844.922662037039</v>
      </c>
      <c r="T474" s="2">
        <f t="shared" si="53"/>
        <v>41874.922662037039</v>
      </c>
      <c r="U474" s="1">
        <f t="shared" si="54"/>
        <v>30</v>
      </c>
    </row>
    <row r="475" spans="1:21" ht="95" customHeight="1">
      <c r="A475" s="1">
        <v>473</v>
      </c>
      <c r="B475" s="1" t="s">
        <v>474</v>
      </c>
      <c r="C475" s="1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4">
        <f t="shared" si="49"/>
        <v>2.87</v>
      </c>
      <c r="P475" s="1">
        <f t="shared" si="50"/>
        <v>61.5</v>
      </c>
      <c r="Q475" s="1" t="str">
        <f t="shared" si="51"/>
        <v>film &amp; video</v>
      </c>
      <c r="R475" s="1" t="str">
        <f t="shared" si="55"/>
        <v>animation</v>
      </c>
      <c r="S475" s="2">
        <f t="shared" si="52"/>
        <v>41869.698136574072</v>
      </c>
      <c r="T475" s="2">
        <f t="shared" si="53"/>
        <v>41899.698136574072</v>
      </c>
      <c r="U475" s="1">
        <f t="shared" si="54"/>
        <v>30</v>
      </c>
    </row>
    <row r="476" spans="1:21" ht="95" customHeight="1">
      <c r="A476" s="1">
        <v>474</v>
      </c>
      <c r="B476" s="1" t="s">
        <v>475</v>
      </c>
      <c r="C476" s="1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4">
        <f t="shared" si="49"/>
        <v>3.0303030303030304E-2</v>
      </c>
      <c r="P476" s="1">
        <f t="shared" si="50"/>
        <v>1</v>
      </c>
      <c r="Q476" s="1" t="str">
        <f t="shared" si="51"/>
        <v>film &amp; video</v>
      </c>
      <c r="R476" s="1" t="str">
        <f t="shared" si="55"/>
        <v>animation</v>
      </c>
      <c r="S476" s="2">
        <f t="shared" si="52"/>
        <v>42753.329039351855</v>
      </c>
      <c r="T476" s="2">
        <f t="shared" si="53"/>
        <v>42783.329039351855</v>
      </c>
      <c r="U476" s="1">
        <f t="shared" si="54"/>
        <v>30</v>
      </c>
    </row>
    <row r="477" spans="1:21" ht="95" customHeight="1">
      <c r="A477" s="1">
        <v>475</v>
      </c>
      <c r="B477" s="1" t="s">
        <v>476</v>
      </c>
      <c r="C477" s="1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4">
        <f t="shared" si="49"/>
        <v>0</v>
      </c>
      <c r="P477" s="1" t="e">
        <f t="shared" si="50"/>
        <v>#DIV/0!</v>
      </c>
      <c r="Q477" s="1" t="str">
        <f t="shared" si="51"/>
        <v>film &amp; video</v>
      </c>
      <c r="R477" s="1" t="str">
        <f t="shared" si="55"/>
        <v>animation</v>
      </c>
      <c r="S477" s="2">
        <f t="shared" si="52"/>
        <v>42100.086145833338</v>
      </c>
      <c r="T477" s="2">
        <f t="shared" si="53"/>
        <v>42130.086145833338</v>
      </c>
      <c r="U477" s="1">
        <f t="shared" si="54"/>
        <v>30</v>
      </c>
    </row>
    <row r="478" spans="1:21" ht="95" customHeight="1">
      <c r="A478" s="1">
        <v>476</v>
      </c>
      <c r="B478" s="1" t="s">
        <v>477</v>
      </c>
      <c r="C478" s="1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4">
        <f t="shared" si="49"/>
        <v>2.230268181818182</v>
      </c>
      <c r="P478" s="1">
        <f t="shared" si="50"/>
        <v>39.569274193548388</v>
      </c>
      <c r="Q478" s="1" t="str">
        <f t="shared" si="51"/>
        <v>film &amp; video</v>
      </c>
      <c r="R478" s="1" t="str">
        <f t="shared" si="55"/>
        <v>animation</v>
      </c>
      <c r="S478" s="2">
        <f t="shared" si="52"/>
        <v>41757.975011574075</v>
      </c>
      <c r="T478" s="2">
        <f t="shared" si="53"/>
        <v>41793.165972222225</v>
      </c>
      <c r="U478" s="1">
        <f t="shared" si="54"/>
        <v>36</v>
      </c>
    </row>
    <row r="479" spans="1:21" ht="95" customHeight="1">
      <c r="A479" s="1">
        <v>477</v>
      </c>
      <c r="B479" s="1" t="s">
        <v>478</v>
      </c>
      <c r="C479" s="1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4">
        <f t="shared" si="49"/>
        <v>0</v>
      </c>
      <c r="P479" s="1" t="e">
        <f t="shared" si="50"/>
        <v>#DIV/0!</v>
      </c>
      <c r="Q479" s="1" t="str">
        <f t="shared" si="51"/>
        <v>film &amp; video</v>
      </c>
      <c r="R479" s="1" t="str">
        <f t="shared" si="55"/>
        <v>animation</v>
      </c>
      <c r="S479" s="2">
        <f t="shared" si="52"/>
        <v>40987.83488425926</v>
      </c>
      <c r="T479" s="2">
        <f t="shared" si="53"/>
        <v>41047.83488425926</v>
      </c>
      <c r="U479" s="1">
        <f t="shared" si="54"/>
        <v>60</v>
      </c>
    </row>
    <row r="480" spans="1:21" ht="95" customHeight="1">
      <c r="A480" s="1">
        <v>478</v>
      </c>
      <c r="B480" s="1" t="s">
        <v>479</v>
      </c>
      <c r="C480" s="1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4">
        <f t="shared" si="49"/>
        <v>0</v>
      </c>
      <c r="P480" s="1" t="e">
        <f t="shared" si="50"/>
        <v>#DIV/0!</v>
      </c>
      <c r="Q480" s="1" t="str">
        <f t="shared" si="51"/>
        <v>film &amp; video</v>
      </c>
      <c r="R480" s="1" t="str">
        <f t="shared" si="55"/>
        <v>animation</v>
      </c>
      <c r="S480" s="2">
        <f t="shared" si="52"/>
        <v>42065.910983796297</v>
      </c>
      <c r="T480" s="2">
        <f t="shared" si="53"/>
        <v>42095.869317129633</v>
      </c>
      <c r="U480" s="1">
        <f t="shared" si="54"/>
        <v>30</v>
      </c>
    </row>
    <row r="481" spans="1:21" ht="95" customHeight="1">
      <c r="A481" s="1">
        <v>479</v>
      </c>
      <c r="B481" s="1" t="s">
        <v>480</v>
      </c>
      <c r="C481" s="1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4">
        <f t="shared" si="49"/>
        <v>32.56</v>
      </c>
      <c r="P481" s="1">
        <f t="shared" si="50"/>
        <v>88.8</v>
      </c>
      <c r="Q481" s="1" t="str">
        <f t="shared" si="51"/>
        <v>film &amp; video</v>
      </c>
      <c r="R481" s="1" t="str">
        <f t="shared" si="55"/>
        <v>animation</v>
      </c>
      <c r="S481" s="2">
        <f t="shared" si="52"/>
        <v>41904.407812500001</v>
      </c>
      <c r="T481" s="2">
        <f t="shared" si="53"/>
        <v>41964.449479166666</v>
      </c>
      <c r="U481" s="1">
        <f t="shared" si="54"/>
        <v>61</v>
      </c>
    </row>
    <row r="482" spans="1:21" ht="95" customHeight="1">
      <c r="A482" s="1">
        <v>480</v>
      </c>
      <c r="B482" s="1" t="s">
        <v>481</v>
      </c>
      <c r="C482" s="1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4">
        <f t="shared" si="49"/>
        <v>19.41</v>
      </c>
      <c r="P482" s="1">
        <f t="shared" si="50"/>
        <v>55.457142857142856</v>
      </c>
      <c r="Q482" s="1" t="str">
        <f t="shared" si="51"/>
        <v>film &amp; video</v>
      </c>
      <c r="R482" s="1" t="str">
        <f t="shared" si="55"/>
        <v>animation</v>
      </c>
      <c r="S482" s="2">
        <f t="shared" si="52"/>
        <v>41465.500173611108</v>
      </c>
      <c r="T482" s="2">
        <f t="shared" si="53"/>
        <v>41495.500173611108</v>
      </c>
      <c r="U482" s="1">
        <f t="shared" si="54"/>
        <v>30</v>
      </c>
    </row>
    <row r="483" spans="1:21" ht="95" customHeight="1">
      <c r="A483" s="1">
        <v>481</v>
      </c>
      <c r="B483" s="1" t="s">
        <v>482</v>
      </c>
      <c r="C483" s="1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4">
        <f t="shared" si="49"/>
        <v>6.1</v>
      </c>
      <c r="P483" s="1">
        <f t="shared" si="50"/>
        <v>87.142857142857139</v>
      </c>
      <c r="Q483" s="1" t="str">
        <f t="shared" si="51"/>
        <v>film &amp; video</v>
      </c>
      <c r="R483" s="1" t="str">
        <f t="shared" si="55"/>
        <v>animation</v>
      </c>
      <c r="S483" s="2">
        <f t="shared" si="52"/>
        <v>41162.672326388885</v>
      </c>
      <c r="T483" s="2">
        <f t="shared" si="53"/>
        <v>41192.672326388885</v>
      </c>
      <c r="U483" s="1">
        <f t="shared" si="54"/>
        <v>30</v>
      </c>
    </row>
    <row r="484" spans="1:21" ht="95" customHeight="1">
      <c r="A484" s="1">
        <v>482</v>
      </c>
      <c r="B484" s="1" t="s">
        <v>483</v>
      </c>
      <c r="C484" s="1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4">
        <f t="shared" si="49"/>
        <v>0.1</v>
      </c>
      <c r="P484" s="1">
        <f t="shared" si="50"/>
        <v>10</v>
      </c>
      <c r="Q484" s="1" t="str">
        <f t="shared" si="51"/>
        <v>film &amp; video</v>
      </c>
      <c r="R484" s="1" t="str">
        <f t="shared" si="55"/>
        <v>animation</v>
      </c>
      <c r="S484" s="2">
        <f t="shared" si="52"/>
        <v>42447.896875000006</v>
      </c>
      <c r="T484" s="2">
        <f t="shared" si="53"/>
        <v>42474.606944444444</v>
      </c>
      <c r="U484" s="1">
        <f t="shared" si="54"/>
        <v>27</v>
      </c>
    </row>
    <row r="485" spans="1:21" ht="95" customHeight="1">
      <c r="A485" s="1">
        <v>483</v>
      </c>
      <c r="B485" s="1" t="s">
        <v>484</v>
      </c>
      <c r="C485" s="1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4">
        <f t="shared" si="49"/>
        <v>50.2</v>
      </c>
      <c r="P485" s="1">
        <f t="shared" si="50"/>
        <v>51.224489795918366</v>
      </c>
      <c r="Q485" s="1" t="str">
        <f t="shared" si="51"/>
        <v>film &amp; video</v>
      </c>
      <c r="R485" s="1" t="str">
        <f t="shared" si="55"/>
        <v>animation</v>
      </c>
      <c r="S485" s="2">
        <f t="shared" si="52"/>
        <v>41243.197592592594</v>
      </c>
      <c r="T485" s="2">
        <f t="shared" si="53"/>
        <v>41303.197592592594</v>
      </c>
      <c r="U485" s="1">
        <f t="shared" si="54"/>
        <v>60</v>
      </c>
    </row>
    <row r="486" spans="1:21" ht="95" customHeight="1">
      <c r="A486" s="1">
        <v>484</v>
      </c>
      <c r="B486" s="1" t="s">
        <v>485</v>
      </c>
      <c r="C486" s="1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4">
        <f t="shared" si="49"/>
        <v>0.18625</v>
      </c>
      <c r="P486" s="1">
        <f t="shared" si="50"/>
        <v>13.545454545454545</v>
      </c>
      <c r="Q486" s="1" t="str">
        <f t="shared" si="51"/>
        <v>film &amp; video</v>
      </c>
      <c r="R486" s="1" t="str">
        <f t="shared" si="55"/>
        <v>animation</v>
      </c>
      <c r="S486" s="2">
        <f t="shared" si="52"/>
        <v>42272.93949074074</v>
      </c>
      <c r="T486" s="2">
        <f t="shared" si="53"/>
        <v>42313.981157407412</v>
      </c>
      <c r="U486" s="1">
        <f t="shared" si="54"/>
        <v>42</v>
      </c>
    </row>
    <row r="487" spans="1:21" ht="95" customHeight="1">
      <c r="A487" s="1">
        <v>485</v>
      </c>
      <c r="B487" s="1" t="s">
        <v>486</v>
      </c>
      <c r="C487" s="1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4">
        <f t="shared" si="49"/>
        <v>21.906971229845084</v>
      </c>
      <c r="P487" s="1">
        <f t="shared" si="50"/>
        <v>66.520080000000007</v>
      </c>
      <c r="Q487" s="1" t="str">
        <f t="shared" si="51"/>
        <v>film &amp; video</v>
      </c>
      <c r="R487" s="1" t="str">
        <f t="shared" si="55"/>
        <v>animation</v>
      </c>
      <c r="S487" s="2">
        <f t="shared" si="52"/>
        <v>41381.50577546296</v>
      </c>
      <c r="T487" s="2">
        <f t="shared" si="53"/>
        <v>41411.50577546296</v>
      </c>
      <c r="U487" s="1">
        <f t="shared" si="54"/>
        <v>30</v>
      </c>
    </row>
    <row r="488" spans="1:21" ht="95" customHeight="1">
      <c r="A488" s="1">
        <v>486</v>
      </c>
      <c r="B488" s="1" t="s">
        <v>487</v>
      </c>
      <c r="C488" s="1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4">
        <f t="shared" si="49"/>
        <v>9.0909090909090905E-3</v>
      </c>
      <c r="P488" s="1">
        <f t="shared" si="50"/>
        <v>50</v>
      </c>
      <c r="Q488" s="1" t="str">
        <f t="shared" si="51"/>
        <v>film &amp; video</v>
      </c>
      <c r="R488" s="1" t="str">
        <f t="shared" si="55"/>
        <v>animation</v>
      </c>
      <c r="S488" s="2">
        <f t="shared" si="52"/>
        <v>41761.94258101852</v>
      </c>
      <c r="T488" s="2">
        <f t="shared" si="53"/>
        <v>41791.94258101852</v>
      </c>
      <c r="U488" s="1">
        <f t="shared" si="54"/>
        <v>30</v>
      </c>
    </row>
    <row r="489" spans="1:21" ht="95" customHeight="1">
      <c r="A489" s="1">
        <v>487</v>
      </c>
      <c r="B489" s="1" t="s">
        <v>488</v>
      </c>
      <c r="C489" s="1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4">
        <f t="shared" si="49"/>
        <v>0</v>
      </c>
      <c r="P489" s="1" t="e">
        <f t="shared" si="50"/>
        <v>#DIV/0!</v>
      </c>
      <c r="Q489" s="1" t="str">
        <f t="shared" si="51"/>
        <v>film &amp; video</v>
      </c>
      <c r="R489" s="1" t="str">
        <f t="shared" si="55"/>
        <v>animation</v>
      </c>
      <c r="S489" s="2">
        <f t="shared" si="52"/>
        <v>42669.594837962963</v>
      </c>
      <c r="T489" s="2">
        <f t="shared" si="53"/>
        <v>42729.636504629627</v>
      </c>
      <c r="U489" s="1">
        <f t="shared" si="54"/>
        <v>61</v>
      </c>
    </row>
    <row r="490" spans="1:21" ht="95" customHeight="1">
      <c r="A490" s="1">
        <v>488</v>
      </c>
      <c r="B490" s="1" t="s">
        <v>489</v>
      </c>
      <c r="C490" s="1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4">
        <f t="shared" si="49"/>
        <v>0</v>
      </c>
      <c r="P490" s="1" t="e">
        <f t="shared" si="50"/>
        <v>#DIV/0!</v>
      </c>
      <c r="Q490" s="1" t="str">
        <f t="shared" si="51"/>
        <v>film &amp; video</v>
      </c>
      <c r="R490" s="1" t="str">
        <f t="shared" si="55"/>
        <v>animation</v>
      </c>
      <c r="S490" s="2">
        <f t="shared" si="52"/>
        <v>42714.054398148146</v>
      </c>
      <c r="T490" s="2">
        <f t="shared" si="53"/>
        <v>42744.054398148146</v>
      </c>
      <c r="U490" s="1">
        <f t="shared" si="54"/>
        <v>30</v>
      </c>
    </row>
    <row r="491" spans="1:21" ht="95" customHeight="1">
      <c r="A491" s="1">
        <v>489</v>
      </c>
      <c r="B491" s="1" t="s">
        <v>490</v>
      </c>
      <c r="C491" s="1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4">
        <f t="shared" si="49"/>
        <v>0.28667813379201834</v>
      </c>
      <c r="P491" s="1">
        <f t="shared" si="50"/>
        <v>71.666666666666671</v>
      </c>
      <c r="Q491" s="1" t="str">
        <f t="shared" si="51"/>
        <v>film &amp; video</v>
      </c>
      <c r="R491" s="1" t="str">
        <f t="shared" si="55"/>
        <v>animation</v>
      </c>
      <c r="S491" s="2">
        <f t="shared" si="52"/>
        <v>40882.481666666667</v>
      </c>
      <c r="T491" s="2">
        <f t="shared" si="53"/>
        <v>40913.481249999997</v>
      </c>
      <c r="U491" s="1">
        <f t="shared" si="54"/>
        <v>31</v>
      </c>
    </row>
    <row r="492" spans="1:21" ht="95" customHeight="1">
      <c r="A492" s="1">
        <v>490</v>
      </c>
      <c r="B492" s="1" t="s">
        <v>491</v>
      </c>
      <c r="C492" s="1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4">
        <f t="shared" si="49"/>
        <v>0</v>
      </c>
      <c r="P492" s="1" t="e">
        <f t="shared" si="50"/>
        <v>#DIV/0!</v>
      </c>
      <c r="Q492" s="1" t="str">
        <f t="shared" si="51"/>
        <v>film &amp; video</v>
      </c>
      <c r="R492" s="1" t="str">
        <f t="shared" si="55"/>
        <v>animation</v>
      </c>
      <c r="S492" s="2">
        <f t="shared" si="52"/>
        <v>41113.968576388892</v>
      </c>
      <c r="T492" s="2">
        <f t="shared" si="53"/>
        <v>41143.968576388892</v>
      </c>
      <c r="U492" s="1">
        <f t="shared" si="54"/>
        <v>30</v>
      </c>
    </row>
    <row r="493" spans="1:21" ht="95" customHeight="1">
      <c r="A493" s="1">
        <v>491</v>
      </c>
      <c r="B493" s="1" t="s">
        <v>492</v>
      </c>
      <c r="C493" s="1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4">
        <f t="shared" si="49"/>
        <v>0</v>
      </c>
      <c r="P493" s="1" t="e">
        <f t="shared" si="50"/>
        <v>#DIV/0!</v>
      </c>
      <c r="Q493" s="1" t="str">
        <f t="shared" si="51"/>
        <v>film &amp; video</v>
      </c>
      <c r="R493" s="1" t="str">
        <f t="shared" si="55"/>
        <v>animation</v>
      </c>
      <c r="S493" s="2">
        <f t="shared" si="52"/>
        <v>42366.982627314821</v>
      </c>
      <c r="T493" s="2">
        <f t="shared" si="53"/>
        <v>42396.982627314821</v>
      </c>
      <c r="U493" s="1">
        <f t="shared" si="54"/>
        <v>30</v>
      </c>
    </row>
    <row r="494" spans="1:21" ht="95" customHeight="1">
      <c r="A494" s="1">
        <v>492</v>
      </c>
      <c r="B494" s="1" t="s">
        <v>493</v>
      </c>
      <c r="C494" s="1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4">
        <f t="shared" si="49"/>
        <v>0</v>
      </c>
      <c r="P494" s="1" t="e">
        <f t="shared" si="50"/>
        <v>#DIV/0!</v>
      </c>
      <c r="Q494" s="1" t="str">
        <f t="shared" si="51"/>
        <v>film &amp; video</v>
      </c>
      <c r="R494" s="1" t="str">
        <f t="shared" si="55"/>
        <v>animation</v>
      </c>
      <c r="S494" s="2">
        <f t="shared" si="52"/>
        <v>42596.03506944445</v>
      </c>
      <c r="T494" s="2">
        <f t="shared" si="53"/>
        <v>42656.03506944445</v>
      </c>
      <c r="U494" s="1">
        <f t="shared" si="54"/>
        <v>60</v>
      </c>
    </row>
    <row r="495" spans="1:21" ht="95" customHeight="1">
      <c r="A495" s="1">
        <v>493</v>
      </c>
      <c r="B495" s="1" t="s">
        <v>494</v>
      </c>
      <c r="C495" s="1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4">
        <f t="shared" si="49"/>
        <v>0</v>
      </c>
      <c r="P495" s="1" t="e">
        <f t="shared" si="50"/>
        <v>#DIV/0!</v>
      </c>
      <c r="Q495" s="1" t="str">
        <f t="shared" si="51"/>
        <v>film &amp; video</v>
      </c>
      <c r="R495" s="1" t="str">
        <f t="shared" si="55"/>
        <v>animation</v>
      </c>
      <c r="S495" s="2">
        <f t="shared" si="52"/>
        <v>42114.726134259254</v>
      </c>
      <c r="T495" s="2">
        <f t="shared" si="53"/>
        <v>42144.726134259254</v>
      </c>
      <c r="U495" s="1">
        <f t="shared" si="54"/>
        <v>30</v>
      </c>
    </row>
    <row r="496" spans="1:21" ht="95" customHeight="1">
      <c r="A496" s="1">
        <v>494</v>
      </c>
      <c r="B496" s="1" t="s">
        <v>495</v>
      </c>
      <c r="C496" s="1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4">
        <f t="shared" si="49"/>
        <v>0.155</v>
      </c>
      <c r="P496" s="1">
        <f t="shared" si="50"/>
        <v>10.333333333333334</v>
      </c>
      <c r="Q496" s="1" t="str">
        <f t="shared" si="51"/>
        <v>film &amp; video</v>
      </c>
      <c r="R496" s="1" t="str">
        <f t="shared" si="55"/>
        <v>animation</v>
      </c>
      <c r="S496" s="2">
        <f t="shared" si="52"/>
        <v>41799.830613425926</v>
      </c>
      <c r="T496" s="2">
        <f t="shared" si="53"/>
        <v>41823.125</v>
      </c>
      <c r="U496" s="1">
        <f t="shared" si="54"/>
        <v>24</v>
      </c>
    </row>
    <row r="497" spans="1:21" ht="95" customHeight="1">
      <c r="A497" s="1">
        <v>495</v>
      </c>
      <c r="B497" s="1" t="s">
        <v>496</v>
      </c>
      <c r="C497" s="1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4">
        <f t="shared" si="49"/>
        <v>0</v>
      </c>
      <c r="P497" s="1" t="e">
        <f t="shared" si="50"/>
        <v>#DIV/0!</v>
      </c>
      <c r="Q497" s="1" t="str">
        <f t="shared" si="51"/>
        <v>film &amp; video</v>
      </c>
      <c r="R497" s="1" t="str">
        <f t="shared" si="55"/>
        <v>animation</v>
      </c>
      <c r="S497" s="2">
        <f t="shared" si="52"/>
        <v>42171.827604166669</v>
      </c>
      <c r="T497" s="2">
        <f t="shared" si="53"/>
        <v>42201.827604166669</v>
      </c>
      <c r="U497" s="1">
        <f t="shared" si="54"/>
        <v>30</v>
      </c>
    </row>
    <row r="498" spans="1:21" ht="95" customHeight="1">
      <c r="A498" s="1">
        <v>496</v>
      </c>
      <c r="B498" s="1" t="s">
        <v>497</v>
      </c>
      <c r="C498" s="1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4">
        <f t="shared" si="49"/>
        <v>1.6666666666666668E-3</v>
      </c>
      <c r="P498" s="1">
        <f t="shared" si="50"/>
        <v>1</v>
      </c>
      <c r="Q498" s="1" t="str">
        <f t="shared" si="51"/>
        <v>film &amp; video</v>
      </c>
      <c r="R498" s="1" t="str">
        <f t="shared" si="55"/>
        <v>animation</v>
      </c>
      <c r="S498" s="2">
        <f t="shared" si="52"/>
        <v>41620.93141203704</v>
      </c>
      <c r="T498" s="2">
        <f t="shared" si="53"/>
        <v>41680.93141203704</v>
      </c>
      <c r="U498" s="1">
        <f t="shared" si="54"/>
        <v>60</v>
      </c>
    </row>
    <row r="499" spans="1:21" ht="95" customHeight="1">
      <c r="A499" s="1">
        <v>497</v>
      </c>
      <c r="B499" s="1" t="s">
        <v>498</v>
      </c>
      <c r="C499" s="1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4">
        <f t="shared" si="49"/>
        <v>0.6696428571428571</v>
      </c>
      <c r="P499" s="1">
        <f t="shared" si="50"/>
        <v>10</v>
      </c>
      <c r="Q499" s="1" t="str">
        <f t="shared" si="51"/>
        <v>film &amp; video</v>
      </c>
      <c r="R499" s="1" t="str">
        <f t="shared" si="55"/>
        <v>animation</v>
      </c>
      <c r="S499" s="2">
        <f t="shared" si="52"/>
        <v>41945.037789351853</v>
      </c>
      <c r="T499" s="2">
        <f t="shared" si="53"/>
        <v>41998.208333333328</v>
      </c>
      <c r="U499" s="1">
        <f t="shared" si="54"/>
        <v>54</v>
      </c>
    </row>
    <row r="500" spans="1:21" ht="95" customHeight="1">
      <c r="A500" s="1">
        <v>498</v>
      </c>
      <c r="B500" s="1" t="s">
        <v>499</v>
      </c>
      <c r="C500" s="1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4">
        <f t="shared" si="49"/>
        <v>4.5985132395404564</v>
      </c>
      <c r="P500" s="1">
        <f t="shared" si="50"/>
        <v>136.09090909090909</v>
      </c>
      <c r="Q500" s="1" t="str">
        <f t="shared" si="51"/>
        <v>film &amp; video</v>
      </c>
      <c r="R500" s="1" t="str">
        <f t="shared" si="55"/>
        <v>animation</v>
      </c>
      <c r="S500" s="2">
        <f t="shared" si="52"/>
        <v>40858.762141203704</v>
      </c>
      <c r="T500" s="2">
        <f t="shared" si="53"/>
        <v>40900.762141203704</v>
      </c>
      <c r="U500" s="1">
        <f t="shared" si="54"/>
        <v>42</v>
      </c>
    </row>
    <row r="501" spans="1:21" ht="95" customHeight="1">
      <c r="A501" s="1">
        <v>499</v>
      </c>
      <c r="B501" s="1" t="s">
        <v>500</v>
      </c>
      <c r="C501" s="1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4">
        <f t="shared" si="49"/>
        <v>9.5500000000000007</v>
      </c>
      <c r="P501" s="1">
        <f t="shared" si="50"/>
        <v>73.461538461538467</v>
      </c>
      <c r="Q501" s="1" t="str">
        <f t="shared" si="51"/>
        <v>film &amp; video</v>
      </c>
      <c r="R501" s="1" t="str">
        <f t="shared" si="55"/>
        <v>animation</v>
      </c>
      <c r="S501" s="2">
        <f t="shared" si="52"/>
        <v>40043.895462962959</v>
      </c>
      <c r="T501" s="2">
        <f t="shared" si="53"/>
        <v>40098.874305555553</v>
      </c>
      <c r="U501" s="1">
        <f t="shared" si="54"/>
        <v>55</v>
      </c>
    </row>
    <row r="502" spans="1:21" ht="95" customHeight="1">
      <c r="A502" s="1">
        <v>500</v>
      </c>
      <c r="B502" s="1" t="s">
        <v>501</v>
      </c>
      <c r="C502" s="1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4">
        <f t="shared" si="49"/>
        <v>3.3076923076923079</v>
      </c>
      <c r="P502" s="1">
        <f t="shared" si="50"/>
        <v>53.75</v>
      </c>
      <c r="Q502" s="1" t="str">
        <f t="shared" si="51"/>
        <v>film &amp; video</v>
      </c>
      <c r="R502" s="1" t="str">
        <f t="shared" si="55"/>
        <v>animation</v>
      </c>
      <c r="S502" s="2">
        <f t="shared" si="52"/>
        <v>40247.886006944449</v>
      </c>
      <c r="T502" s="2">
        <f t="shared" si="53"/>
        <v>40306.927777777775</v>
      </c>
      <c r="U502" s="1">
        <f t="shared" si="54"/>
        <v>60</v>
      </c>
    </row>
    <row r="503" spans="1:21" ht="95" customHeight="1">
      <c r="A503" s="1">
        <v>501</v>
      </c>
      <c r="B503" s="1" t="s">
        <v>502</v>
      </c>
      <c r="C503" s="1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4">
        <f t="shared" si="49"/>
        <v>0</v>
      </c>
      <c r="P503" s="1" t="e">
        <f t="shared" si="50"/>
        <v>#DIV/0!</v>
      </c>
      <c r="Q503" s="1" t="str">
        <f t="shared" si="51"/>
        <v>film &amp; video</v>
      </c>
      <c r="R503" s="1" t="str">
        <f t="shared" si="55"/>
        <v>animation</v>
      </c>
      <c r="S503" s="2">
        <f t="shared" si="52"/>
        <v>40703.234386574077</v>
      </c>
      <c r="T503" s="2">
        <f t="shared" si="53"/>
        <v>40733.234386574077</v>
      </c>
      <c r="U503" s="1">
        <f t="shared" si="54"/>
        <v>30</v>
      </c>
    </row>
    <row r="504" spans="1:21" ht="95" customHeight="1">
      <c r="A504" s="1">
        <v>502</v>
      </c>
      <c r="B504" s="1" t="s">
        <v>503</v>
      </c>
      <c r="C504" s="1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4">
        <f t="shared" si="49"/>
        <v>1.1499999999999999</v>
      </c>
      <c r="P504" s="1">
        <f t="shared" si="50"/>
        <v>57.5</v>
      </c>
      <c r="Q504" s="1" t="str">
        <f t="shared" si="51"/>
        <v>film &amp; video</v>
      </c>
      <c r="R504" s="1" t="str">
        <f t="shared" si="55"/>
        <v>animation</v>
      </c>
      <c r="S504" s="2">
        <f t="shared" si="52"/>
        <v>40956.553530092591</v>
      </c>
      <c r="T504" s="2">
        <f t="shared" si="53"/>
        <v>40986.511863425927</v>
      </c>
      <c r="U504" s="1">
        <f t="shared" si="54"/>
        <v>30</v>
      </c>
    </row>
    <row r="505" spans="1:21" ht="95" customHeight="1">
      <c r="A505" s="1">
        <v>503</v>
      </c>
      <c r="B505" s="1" t="s">
        <v>504</v>
      </c>
      <c r="C505" s="1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4">
        <f t="shared" si="49"/>
        <v>1.7538461538461538</v>
      </c>
      <c r="P505" s="1">
        <f t="shared" si="50"/>
        <v>12.666666666666666</v>
      </c>
      <c r="Q505" s="1" t="str">
        <f t="shared" si="51"/>
        <v>film &amp; video</v>
      </c>
      <c r="R505" s="1" t="str">
        <f t="shared" si="55"/>
        <v>animation</v>
      </c>
      <c r="S505" s="2">
        <f t="shared" si="52"/>
        <v>41991.526655092588</v>
      </c>
      <c r="T505" s="2">
        <f t="shared" si="53"/>
        <v>42021.526655092588</v>
      </c>
      <c r="U505" s="1">
        <f t="shared" si="54"/>
        <v>30</v>
      </c>
    </row>
    <row r="506" spans="1:21" ht="95" customHeight="1">
      <c r="A506" s="1">
        <v>504</v>
      </c>
      <c r="B506" s="1" t="s">
        <v>505</v>
      </c>
      <c r="C506" s="1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4">
        <f t="shared" si="49"/>
        <v>1.3673469387755102</v>
      </c>
      <c r="P506" s="1">
        <f t="shared" si="50"/>
        <v>67</v>
      </c>
      <c r="Q506" s="1" t="str">
        <f t="shared" si="51"/>
        <v>film &amp; video</v>
      </c>
      <c r="R506" s="1" t="str">
        <f t="shared" si="55"/>
        <v>animation</v>
      </c>
      <c r="S506" s="2">
        <f t="shared" si="52"/>
        <v>40949.98364583333</v>
      </c>
      <c r="T506" s="2">
        <f t="shared" si="53"/>
        <v>41009.941979166666</v>
      </c>
      <c r="U506" s="1">
        <f t="shared" si="54"/>
        <v>60</v>
      </c>
    </row>
    <row r="507" spans="1:21" ht="95" customHeight="1">
      <c r="A507" s="1">
        <v>505</v>
      </c>
      <c r="B507" s="1" t="s">
        <v>506</v>
      </c>
      <c r="C507" s="1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4">
        <f t="shared" si="49"/>
        <v>0.43333333333333329</v>
      </c>
      <c r="P507" s="1">
        <f t="shared" si="50"/>
        <v>3.7142857142857144</v>
      </c>
      <c r="Q507" s="1" t="str">
        <f t="shared" si="51"/>
        <v>film &amp; video</v>
      </c>
      <c r="R507" s="1" t="str">
        <f t="shared" si="55"/>
        <v>animation</v>
      </c>
      <c r="S507" s="2">
        <f t="shared" si="52"/>
        <v>42318.098217592589</v>
      </c>
      <c r="T507" s="2">
        <f t="shared" si="53"/>
        <v>42363.098217592589</v>
      </c>
      <c r="U507" s="1">
        <f t="shared" si="54"/>
        <v>45</v>
      </c>
    </row>
    <row r="508" spans="1:21" ht="95" customHeight="1">
      <c r="A508" s="1">
        <v>506</v>
      </c>
      <c r="B508" s="1" t="s">
        <v>507</v>
      </c>
      <c r="C508" s="1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4">
        <f t="shared" si="49"/>
        <v>0.125</v>
      </c>
      <c r="P508" s="1">
        <f t="shared" si="50"/>
        <v>250</v>
      </c>
      <c r="Q508" s="1" t="str">
        <f t="shared" si="51"/>
        <v>film &amp; video</v>
      </c>
      <c r="R508" s="1" t="str">
        <f t="shared" si="55"/>
        <v>animation</v>
      </c>
      <c r="S508" s="2">
        <f t="shared" si="52"/>
        <v>41466.552314814813</v>
      </c>
      <c r="T508" s="2">
        <f t="shared" si="53"/>
        <v>41496.552314814813</v>
      </c>
      <c r="U508" s="1">
        <f t="shared" si="54"/>
        <v>30</v>
      </c>
    </row>
    <row r="509" spans="1:21" ht="95" customHeight="1">
      <c r="A509" s="1">
        <v>507</v>
      </c>
      <c r="B509" s="1" t="s">
        <v>508</v>
      </c>
      <c r="C509" s="1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4">
        <f t="shared" si="49"/>
        <v>3.2</v>
      </c>
      <c r="P509" s="1">
        <f t="shared" si="50"/>
        <v>64</v>
      </c>
      <c r="Q509" s="1" t="str">
        <f t="shared" si="51"/>
        <v>film &amp; video</v>
      </c>
      <c r="R509" s="1" t="str">
        <f t="shared" si="55"/>
        <v>animation</v>
      </c>
      <c r="S509" s="2">
        <f t="shared" si="52"/>
        <v>41156.958993055552</v>
      </c>
      <c r="T509" s="2">
        <f t="shared" si="53"/>
        <v>41201.958993055552</v>
      </c>
      <c r="U509" s="1">
        <f t="shared" si="54"/>
        <v>45</v>
      </c>
    </row>
    <row r="510" spans="1:21" ht="95" customHeight="1">
      <c r="A510" s="1">
        <v>508</v>
      </c>
      <c r="B510" s="1" t="s">
        <v>509</v>
      </c>
      <c r="C510" s="1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4">
        <f t="shared" si="49"/>
        <v>0.8</v>
      </c>
      <c r="P510" s="1">
        <f t="shared" si="50"/>
        <v>133.33333333333334</v>
      </c>
      <c r="Q510" s="1" t="str">
        <f t="shared" si="51"/>
        <v>film &amp; video</v>
      </c>
      <c r="R510" s="1" t="str">
        <f t="shared" si="55"/>
        <v>animation</v>
      </c>
      <c r="S510" s="2">
        <f t="shared" si="52"/>
        <v>40995.024317129632</v>
      </c>
      <c r="T510" s="2">
        <f t="shared" si="53"/>
        <v>41054.593055555553</v>
      </c>
      <c r="U510" s="1">
        <f t="shared" si="54"/>
        <v>60</v>
      </c>
    </row>
    <row r="511" spans="1:21" ht="95" customHeight="1">
      <c r="A511" s="1">
        <v>509</v>
      </c>
      <c r="B511" s="1" t="s">
        <v>510</v>
      </c>
      <c r="C511" s="1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4">
        <f t="shared" si="49"/>
        <v>0.2</v>
      </c>
      <c r="P511" s="1">
        <f t="shared" si="50"/>
        <v>10</v>
      </c>
      <c r="Q511" s="1" t="str">
        <f t="shared" si="51"/>
        <v>film &amp; video</v>
      </c>
      <c r="R511" s="1" t="str">
        <f t="shared" si="55"/>
        <v>animation</v>
      </c>
      <c r="S511" s="2">
        <f t="shared" si="52"/>
        <v>42153.631597222222</v>
      </c>
      <c r="T511" s="2">
        <f t="shared" si="53"/>
        <v>42183.631597222222</v>
      </c>
      <c r="U511" s="1">
        <f t="shared" si="54"/>
        <v>30</v>
      </c>
    </row>
    <row r="512" spans="1:21" ht="95" customHeight="1">
      <c r="A512" s="1">
        <v>510</v>
      </c>
      <c r="B512" s="1" t="s">
        <v>511</v>
      </c>
      <c r="C512" s="1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4">
        <f t="shared" si="49"/>
        <v>0</v>
      </c>
      <c r="P512" s="1" t="e">
        <f t="shared" si="50"/>
        <v>#DIV/0!</v>
      </c>
      <c r="Q512" s="1" t="str">
        <f t="shared" si="51"/>
        <v>film &amp; video</v>
      </c>
      <c r="R512" s="1" t="str">
        <f t="shared" si="55"/>
        <v>animation</v>
      </c>
      <c r="S512" s="2">
        <f t="shared" si="52"/>
        <v>42400.176377314812</v>
      </c>
      <c r="T512" s="2">
        <f t="shared" si="53"/>
        <v>42430.176377314812</v>
      </c>
      <c r="U512" s="1">
        <f t="shared" si="54"/>
        <v>30</v>
      </c>
    </row>
    <row r="513" spans="1:21" ht="95" customHeight="1">
      <c r="A513" s="1">
        <v>511</v>
      </c>
      <c r="B513" s="1" t="s">
        <v>512</v>
      </c>
      <c r="C513" s="1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4">
        <f t="shared" si="49"/>
        <v>3</v>
      </c>
      <c r="P513" s="1">
        <f t="shared" si="50"/>
        <v>30</v>
      </c>
      <c r="Q513" s="1" t="str">
        <f t="shared" si="51"/>
        <v>film &amp; video</v>
      </c>
      <c r="R513" s="1" t="str">
        <f t="shared" si="55"/>
        <v>animation</v>
      </c>
      <c r="S513" s="2">
        <f t="shared" si="52"/>
        <v>41340.303032407406</v>
      </c>
      <c r="T513" s="2">
        <f t="shared" si="53"/>
        <v>41370.261365740742</v>
      </c>
      <c r="U513" s="1">
        <f t="shared" si="54"/>
        <v>30</v>
      </c>
    </row>
    <row r="514" spans="1:21" ht="95" customHeight="1">
      <c r="A514" s="1">
        <v>512</v>
      </c>
      <c r="B514" s="1" t="s">
        <v>513</v>
      </c>
      <c r="C514" s="1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4">
        <f t="shared" si="49"/>
        <v>0.13749999999999998</v>
      </c>
      <c r="P514" s="1">
        <f t="shared" si="50"/>
        <v>5.5</v>
      </c>
      <c r="Q514" s="1" t="str">
        <f t="shared" si="51"/>
        <v>film &amp; video</v>
      </c>
      <c r="R514" s="1" t="str">
        <f t="shared" si="55"/>
        <v>animation</v>
      </c>
      <c r="S514" s="2">
        <f t="shared" si="52"/>
        <v>42649.742210648154</v>
      </c>
      <c r="T514" s="2">
        <f t="shared" si="53"/>
        <v>42694.783877314811</v>
      </c>
      <c r="U514" s="1">
        <f t="shared" si="54"/>
        <v>46</v>
      </c>
    </row>
    <row r="515" spans="1:21" ht="95" customHeight="1">
      <c r="A515" s="1">
        <v>513</v>
      </c>
      <c r="B515" s="1" t="s">
        <v>514</v>
      </c>
      <c r="C515" s="1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4">
        <f t="shared" ref="O515:O578" si="56">E515/D515*100</f>
        <v>13.923999999999999</v>
      </c>
      <c r="P515" s="1">
        <f t="shared" ref="P515:P578" si="57">E515/L515</f>
        <v>102.38235294117646</v>
      </c>
      <c r="Q515" s="1" t="str">
        <f t="shared" ref="Q515:Q578" si="58">LEFT(N515,FIND("/",N515)-1)</f>
        <v>film &amp; video</v>
      </c>
      <c r="R515" s="1" t="str">
        <f t="shared" si="55"/>
        <v>animation</v>
      </c>
      <c r="S515" s="2">
        <f t="shared" ref="S515:S578" si="59">(((J515/60)/60)/24)+DATE(1970,1,1)</f>
        <v>42552.653993055559</v>
      </c>
      <c r="T515" s="2">
        <f t="shared" ref="T515:T578" si="60">(((I515/60)/60)/24)+DATE(1970,1,1)</f>
        <v>42597.291666666672</v>
      </c>
      <c r="U515" s="1">
        <f t="shared" ref="U515:U578" si="61">ROUNDUP(T515-S515,0)</f>
        <v>45</v>
      </c>
    </row>
    <row r="516" spans="1:21" ht="95" customHeight="1">
      <c r="A516" s="1">
        <v>514</v>
      </c>
      <c r="B516" s="1" t="s">
        <v>515</v>
      </c>
      <c r="C516" s="1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4">
        <f t="shared" si="56"/>
        <v>3.3333333333333335</v>
      </c>
      <c r="P516" s="1">
        <f t="shared" si="57"/>
        <v>16.666666666666668</v>
      </c>
      <c r="Q516" s="1" t="str">
        <f t="shared" si="58"/>
        <v>film &amp; video</v>
      </c>
      <c r="R516" s="1" t="str">
        <f t="shared" ref="R516:R579" si="62">RIGHT(N516,LEN(N516)-FIND("/",N516))</f>
        <v>animation</v>
      </c>
      <c r="S516" s="2">
        <f t="shared" si="59"/>
        <v>41830.613969907405</v>
      </c>
      <c r="T516" s="2">
        <f t="shared" si="60"/>
        <v>41860.613969907405</v>
      </c>
      <c r="U516" s="1">
        <f t="shared" si="61"/>
        <v>30</v>
      </c>
    </row>
    <row r="517" spans="1:21" ht="95" customHeight="1">
      <c r="A517" s="1">
        <v>515</v>
      </c>
      <c r="B517" s="1" t="s">
        <v>516</v>
      </c>
      <c r="C517" s="1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4">
        <f t="shared" si="56"/>
        <v>25.41340206185567</v>
      </c>
      <c r="P517" s="1">
        <f t="shared" si="57"/>
        <v>725.02941176470586</v>
      </c>
      <c r="Q517" s="1" t="str">
        <f t="shared" si="58"/>
        <v>film &amp; video</v>
      </c>
      <c r="R517" s="1" t="str">
        <f t="shared" si="62"/>
        <v>animation</v>
      </c>
      <c r="S517" s="2">
        <f t="shared" si="59"/>
        <v>42327.490752314814</v>
      </c>
      <c r="T517" s="2">
        <f t="shared" si="60"/>
        <v>42367.490752314814</v>
      </c>
      <c r="U517" s="1">
        <f t="shared" si="61"/>
        <v>40</v>
      </c>
    </row>
    <row r="518" spans="1:21" ht="95" customHeight="1">
      <c r="A518" s="1">
        <v>516</v>
      </c>
      <c r="B518" s="1" t="s">
        <v>517</v>
      </c>
      <c r="C518" s="1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4">
        <f t="shared" si="56"/>
        <v>0</v>
      </c>
      <c r="P518" s="1" t="e">
        <f t="shared" si="57"/>
        <v>#DIV/0!</v>
      </c>
      <c r="Q518" s="1" t="str">
        <f t="shared" si="58"/>
        <v>film &amp; video</v>
      </c>
      <c r="R518" s="1" t="str">
        <f t="shared" si="62"/>
        <v>animation</v>
      </c>
      <c r="S518" s="2">
        <f t="shared" si="59"/>
        <v>42091.778703703705</v>
      </c>
      <c r="T518" s="2">
        <f t="shared" si="60"/>
        <v>42151.778703703705</v>
      </c>
      <c r="U518" s="1">
        <f t="shared" si="61"/>
        <v>60</v>
      </c>
    </row>
    <row r="519" spans="1:21" ht="95" customHeight="1">
      <c r="A519" s="1">
        <v>517</v>
      </c>
      <c r="B519" s="1" t="s">
        <v>518</v>
      </c>
      <c r="C519" s="1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4">
        <f t="shared" si="56"/>
        <v>1.3666666666666667</v>
      </c>
      <c r="P519" s="1">
        <f t="shared" si="57"/>
        <v>68.333333333333329</v>
      </c>
      <c r="Q519" s="1" t="str">
        <f t="shared" si="58"/>
        <v>film &amp; video</v>
      </c>
      <c r="R519" s="1" t="str">
        <f t="shared" si="62"/>
        <v>animation</v>
      </c>
      <c r="S519" s="2">
        <f t="shared" si="59"/>
        <v>42738.615289351852</v>
      </c>
      <c r="T519" s="2">
        <f t="shared" si="60"/>
        <v>42768.615289351852</v>
      </c>
      <c r="U519" s="1">
        <f t="shared" si="61"/>
        <v>30</v>
      </c>
    </row>
    <row r="520" spans="1:21" ht="95" customHeight="1">
      <c r="A520" s="1">
        <v>518</v>
      </c>
      <c r="B520" s="1" t="s">
        <v>519</v>
      </c>
      <c r="C520" s="1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4">
        <f t="shared" si="56"/>
        <v>0</v>
      </c>
      <c r="P520" s="1" t="e">
        <f t="shared" si="57"/>
        <v>#DIV/0!</v>
      </c>
      <c r="Q520" s="1" t="str">
        <f t="shared" si="58"/>
        <v>film &amp; video</v>
      </c>
      <c r="R520" s="1" t="str">
        <f t="shared" si="62"/>
        <v>animation</v>
      </c>
      <c r="S520" s="2">
        <f t="shared" si="59"/>
        <v>42223.616018518514</v>
      </c>
      <c r="T520" s="2">
        <f t="shared" si="60"/>
        <v>42253.615277777775</v>
      </c>
      <c r="U520" s="1">
        <f t="shared" si="61"/>
        <v>30</v>
      </c>
    </row>
    <row r="521" spans="1:21" ht="95" customHeight="1">
      <c r="A521" s="1">
        <v>519</v>
      </c>
      <c r="B521" s="1" t="s">
        <v>520</v>
      </c>
      <c r="C521" s="1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4">
        <f t="shared" si="56"/>
        <v>22.881426547787683</v>
      </c>
      <c r="P521" s="1">
        <f t="shared" si="57"/>
        <v>39.228571428571428</v>
      </c>
      <c r="Q521" s="1" t="str">
        <f t="shared" si="58"/>
        <v>film &amp; video</v>
      </c>
      <c r="R521" s="1" t="str">
        <f t="shared" si="62"/>
        <v>animation</v>
      </c>
      <c r="S521" s="2">
        <f t="shared" si="59"/>
        <v>41218.391446759262</v>
      </c>
      <c r="T521" s="2">
        <f t="shared" si="60"/>
        <v>41248.391446759262</v>
      </c>
      <c r="U521" s="1">
        <f t="shared" si="61"/>
        <v>30</v>
      </c>
    </row>
    <row r="522" spans="1:21" ht="95" customHeight="1">
      <c r="A522" s="1">
        <v>520</v>
      </c>
      <c r="B522" s="1" t="s">
        <v>521</v>
      </c>
      <c r="C522" s="1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4">
        <f t="shared" si="56"/>
        <v>102.1</v>
      </c>
      <c r="P522" s="1">
        <f t="shared" si="57"/>
        <v>150.14705882352942</v>
      </c>
      <c r="Q522" s="1" t="str">
        <f t="shared" si="58"/>
        <v>theater</v>
      </c>
      <c r="R522" s="1" t="str">
        <f t="shared" si="62"/>
        <v>plays</v>
      </c>
      <c r="S522" s="2">
        <f t="shared" si="59"/>
        <v>42318.702094907407</v>
      </c>
      <c r="T522" s="2">
        <f t="shared" si="60"/>
        <v>42348.702094907407</v>
      </c>
      <c r="U522" s="1">
        <f t="shared" si="61"/>
        <v>30</v>
      </c>
    </row>
    <row r="523" spans="1:21" ht="95" customHeight="1">
      <c r="A523" s="1">
        <v>521</v>
      </c>
      <c r="B523" s="1" t="s">
        <v>522</v>
      </c>
      <c r="C523" s="1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4">
        <f t="shared" si="56"/>
        <v>104.64</v>
      </c>
      <c r="P523" s="1">
        <f t="shared" si="57"/>
        <v>93.428571428571431</v>
      </c>
      <c r="Q523" s="1" t="str">
        <f t="shared" si="58"/>
        <v>theater</v>
      </c>
      <c r="R523" s="1" t="str">
        <f t="shared" si="62"/>
        <v>plays</v>
      </c>
      <c r="S523" s="2">
        <f t="shared" si="59"/>
        <v>42646.092812499999</v>
      </c>
      <c r="T523" s="2">
        <f t="shared" si="60"/>
        <v>42675.207638888889</v>
      </c>
      <c r="U523" s="1">
        <f t="shared" si="61"/>
        <v>30</v>
      </c>
    </row>
    <row r="524" spans="1:21" ht="95" customHeight="1">
      <c r="A524" s="1">
        <v>522</v>
      </c>
      <c r="B524" s="1" t="s">
        <v>523</v>
      </c>
      <c r="C524" s="1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4">
        <f t="shared" si="56"/>
        <v>114.66666666666667</v>
      </c>
      <c r="P524" s="1">
        <f t="shared" si="57"/>
        <v>110.96774193548387</v>
      </c>
      <c r="Q524" s="1" t="str">
        <f t="shared" si="58"/>
        <v>theater</v>
      </c>
      <c r="R524" s="1" t="str">
        <f t="shared" si="62"/>
        <v>plays</v>
      </c>
      <c r="S524" s="2">
        <f t="shared" si="59"/>
        <v>42430.040798611109</v>
      </c>
      <c r="T524" s="2">
        <f t="shared" si="60"/>
        <v>42449.999131944445</v>
      </c>
      <c r="U524" s="1">
        <f t="shared" si="61"/>
        <v>20</v>
      </c>
    </row>
    <row r="525" spans="1:21" ht="95" customHeight="1">
      <c r="A525" s="1">
        <v>523</v>
      </c>
      <c r="B525" s="1" t="s">
        <v>524</v>
      </c>
      <c r="C525" s="1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4">
        <f t="shared" si="56"/>
        <v>120.6</v>
      </c>
      <c r="P525" s="1">
        <f t="shared" si="57"/>
        <v>71.785714285714292</v>
      </c>
      <c r="Q525" s="1" t="str">
        <f t="shared" si="58"/>
        <v>theater</v>
      </c>
      <c r="R525" s="1" t="str">
        <f t="shared" si="62"/>
        <v>plays</v>
      </c>
      <c r="S525" s="2">
        <f t="shared" si="59"/>
        <v>42238.13282407407</v>
      </c>
      <c r="T525" s="2">
        <f t="shared" si="60"/>
        <v>42268.13282407407</v>
      </c>
      <c r="U525" s="1">
        <f t="shared" si="61"/>
        <v>30</v>
      </c>
    </row>
    <row r="526" spans="1:21" ht="95" customHeight="1">
      <c r="A526" s="1">
        <v>524</v>
      </c>
      <c r="B526" s="1" t="s">
        <v>525</v>
      </c>
      <c r="C526" s="1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4">
        <f t="shared" si="56"/>
        <v>108.67285714285715</v>
      </c>
      <c r="P526" s="1">
        <f t="shared" si="57"/>
        <v>29.258076923076924</v>
      </c>
      <c r="Q526" s="1" t="str">
        <f t="shared" si="58"/>
        <v>theater</v>
      </c>
      <c r="R526" s="1" t="str">
        <f t="shared" si="62"/>
        <v>plays</v>
      </c>
      <c r="S526" s="2">
        <f t="shared" si="59"/>
        <v>42492.717233796298</v>
      </c>
      <c r="T526" s="2">
        <f t="shared" si="60"/>
        <v>42522.717233796298</v>
      </c>
      <c r="U526" s="1">
        <f t="shared" si="61"/>
        <v>30</v>
      </c>
    </row>
    <row r="527" spans="1:21" ht="95" customHeight="1">
      <c r="A527" s="1">
        <v>525</v>
      </c>
      <c r="B527" s="1" t="s">
        <v>526</v>
      </c>
      <c r="C527" s="1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4">
        <f t="shared" si="56"/>
        <v>100</v>
      </c>
      <c r="P527" s="1">
        <f t="shared" si="57"/>
        <v>1000</v>
      </c>
      <c r="Q527" s="1" t="str">
        <f t="shared" si="58"/>
        <v>theater</v>
      </c>
      <c r="R527" s="1" t="str">
        <f t="shared" si="62"/>
        <v>plays</v>
      </c>
      <c r="S527" s="2">
        <f t="shared" si="59"/>
        <v>41850.400937500002</v>
      </c>
      <c r="T527" s="2">
        <f t="shared" si="60"/>
        <v>41895.400937500002</v>
      </c>
      <c r="U527" s="1">
        <f t="shared" si="61"/>
        <v>45</v>
      </c>
    </row>
    <row r="528" spans="1:21" ht="95" customHeight="1">
      <c r="A528" s="1">
        <v>526</v>
      </c>
      <c r="B528" s="1" t="s">
        <v>527</v>
      </c>
      <c r="C528" s="1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4">
        <f t="shared" si="56"/>
        <v>113.99999999999999</v>
      </c>
      <c r="P528" s="1">
        <f t="shared" si="57"/>
        <v>74.347826086956516</v>
      </c>
      <c r="Q528" s="1" t="str">
        <f t="shared" si="58"/>
        <v>theater</v>
      </c>
      <c r="R528" s="1" t="str">
        <f t="shared" si="62"/>
        <v>plays</v>
      </c>
      <c r="S528" s="2">
        <f t="shared" si="59"/>
        <v>42192.591944444444</v>
      </c>
      <c r="T528" s="2">
        <f t="shared" si="60"/>
        <v>42223.708333333328</v>
      </c>
      <c r="U528" s="1">
        <f t="shared" si="61"/>
        <v>32</v>
      </c>
    </row>
    <row r="529" spans="1:21" ht="95" customHeight="1">
      <c r="A529" s="1">
        <v>527</v>
      </c>
      <c r="B529" s="1" t="s">
        <v>528</v>
      </c>
      <c r="C529" s="1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4">
        <f t="shared" si="56"/>
        <v>100.85</v>
      </c>
      <c r="P529" s="1">
        <f t="shared" si="57"/>
        <v>63.829113924050631</v>
      </c>
      <c r="Q529" s="1" t="str">
        <f t="shared" si="58"/>
        <v>theater</v>
      </c>
      <c r="R529" s="1" t="str">
        <f t="shared" si="62"/>
        <v>plays</v>
      </c>
      <c r="S529" s="2">
        <f t="shared" si="59"/>
        <v>42753.205625000002</v>
      </c>
      <c r="T529" s="2">
        <f t="shared" si="60"/>
        <v>42783.670138888891</v>
      </c>
      <c r="U529" s="1">
        <f t="shared" si="61"/>
        <v>31</v>
      </c>
    </row>
    <row r="530" spans="1:21" ht="95" customHeight="1">
      <c r="A530" s="1">
        <v>528</v>
      </c>
      <c r="B530" s="1" t="s">
        <v>529</v>
      </c>
      <c r="C530" s="1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4">
        <f t="shared" si="56"/>
        <v>115.65217391304347</v>
      </c>
      <c r="P530" s="1">
        <f t="shared" si="57"/>
        <v>44.333333333333336</v>
      </c>
      <c r="Q530" s="1" t="str">
        <f t="shared" si="58"/>
        <v>theater</v>
      </c>
      <c r="R530" s="1" t="str">
        <f t="shared" si="62"/>
        <v>plays</v>
      </c>
      <c r="S530" s="2">
        <f t="shared" si="59"/>
        <v>42155.920219907406</v>
      </c>
      <c r="T530" s="2">
        <f t="shared" si="60"/>
        <v>42176.888888888891</v>
      </c>
      <c r="U530" s="1">
        <f t="shared" si="61"/>
        <v>21</v>
      </c>
    </row>
    <row r="531" spans="1:21" ht="95" customHeight="1">
      <c r="A531" s="1">
        <v>529</v>
      </c>
      <c r="B531" s="1" t="s">
        <v>530</v>
      </c>
      <c r="C531" s="1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4">
        <f t="shared" si="56"/>
        <v>130.41666666666666</v>
      </c>
      <c r="P531" s="1">
        <f t="shared" si="57"/>
        <v>86.944444444444443</v>
      </c>
      <c r="Q531" s="1" t="str">
        <f t="shared" si="58"/>
        <v>theater</v>
      </c>
      <c r="R531" s="1" t="str">
        <f t="shared" si="62"/>
        <v>plays</v>
      </c>
      <c r="S531" s="2">
        <f t="shared" si="59"/>
        <v>42725.031180555554</v>
      </c>
      <c r="T531" s="2">
        <f t="shared" si="60"/>
        <v>42746.208333333328</v>
      </c>
      <c r="U531" s="1">
        <f t="shared" si="61"/>
        <v>22</v>
      </c>
    </row>
    <row r="532" spans="1:21" ht="95" customHeight="1">
      <c r="A532" s="1">
        <v>530</v>
      </c>
      <c r="B532" s="1" t="s">
        <v>531</v>
      </c>
      <c r="C532" s="1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4">
        <f t="shared" si="56"/>
        <v>107.78267254038178</v>
      </c>
      <c r="P532" s="1">
        <f t="shared" si="57"/>
        <v>126.55172413793103</v>
      </c>
      <c r="Q532" s="1" t="str">
        <f t="shared" si="58"/>
        <v>theater</v>
      </c>
      <c r="R532" s="1" t="str">
        <f t="shared" si="62"/>
        <v>plays</v>
      </c>
      <c r="S532" s="2">
        <f t="shared" si="59"/>
        <v>42157.591064814813</v>
      </c>
      <c r="T532" s="2">
        <f t="shared" si="60"/>
        <v>42179.083333333328</v>
      </c>
      <c r="U532" s="1">
        <f t="shared" si="61"/>
        <v>22</v>
      </c>
    </row>
    <row r="533" spans="1:21" ht="95" customHeight="1">
      <c r="A533" s="1">
        <v>531</v>
      </c>
      <c r="B533" s="1" t="s">
        <v>532</v>
      </c>
      <c r="C533" s="1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4">
        <f t="shared" si="56"/>
        <v>100</v>
      </c>
      <c r="P533" s="1">
        <f t="shared" si="57"/>
        <v>129.03225806451613</v>
      </c>
      <c r="Q533" s="1" t="str">
        <f t="shared" si="58"/>
        <v>theater</v>
      </c>
      <c r="R533" s="1" t="str">
        <f t="shared" si="62"/>
        <v>plays</v>
      </c>
      <c r="S533" s="2">
        <f t="shared" si="59"/>
        <v>42676.065150462964</v>
      </c>
      <c r="T533" s="2">
        <f t="shared" si="60"/>
        <v>42721.290972222225</v>
      </c>
      <c r="U533" s="1">
        <f t="shared" si="61"/>
        <v>46</v>
      </c>
    </row>
    <row r="534" spans="1:21" ht="95" customHeight="1">
      <c r="A534" s="1">
        <v>532</v>
      </c>
      <c r="B534" s="1" t="s">
        <v>533</v>
      </c>
      <c r="C534" s="1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4">
        <f t="shared" si="56"/>
        <v>123.25</v>
      </c>
      <c r="P534" s="1">
        <f t="shared" si="57"/>
        <v>71.242774566473983</v>
      </c>
      <c r="Q534" s="1" t="str">
        <f t="shared" si="58"/>
        <v>theater</v>
      </c>
      <c r="R534" s="1" t="str">
        <f t="shared" si="62"/>
        <v>plays</v>
      </c>
      <c r="S534" s="2">
        <f t="shared" si="59"/>
        <v>42473.007037037038</v>
      </c>
      <c r="T534" s="2">
        <f t="shared" si="60"/>
        <v>42503.007037037038</v>
      </c>
      <c r="U534" s="1">
        <f t="shared" si="61"/>
        <v>30</v>
      </c>
    </row>
    <row r="535" spans="1:21" ht="95" customHeight="1">
      <c r="A535" s="1">
        <v>533</v>
      </c>
      <c r="B535" s="1" t="s">
        <v>534</v>
      </c>
      <c r="C535" s="1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4">
        <f t="shared" si="56"/>
        <v>100.2</v>
      </c>
      <c r="P535" s="1">
        <f t="shared" si="57"/>
        <v>117.88235294117646</v>
      </c>
      <c r="Q535" s="1" t="str">
        <f t="shared" si="58"/>
        <v>theater</v>
      </c>
      <c r="R535" s="1" t="str">
        <f t="shared" si="62"/>
        <v>plays</v>
      </c>
      <c r="S535" s="2">
        <f t="shared" si="59"/>
        <v>42482.43478009259</v>
      </c>
      <c r="T535" s="2">
        <f t="shared" si="60"/>
        <v>42506.43478009259</v>
      </c>
      <c r="U535" s="1">
        <f t="shared" si="61"/>
        <v>24</v>
      </c>
    </row>
    <row r="536" spans="1:21" ht="95" customHeight="1">
      <c r="A536" s="1">
        <v>534</v>
      </c>
      <c r="B536" s="1" t="s">
        <v>535</v>
      </c>
      <c r="C536" s="1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4">
        <f t="shared" si="56"/>
        <v>104.66666666666666</v>
      </c>
      <c r="P536" s="1">
        <f t="shared" si="57"/>
        <v>327.08333333333331</v>
      </c>
      <c r="Q536" s="1" t="str">
        <f t="shared" si="58"/>
        <v>theater</v>
      </c>
      <c r="R536" s="1" t="str">
        <f t="shared" si="62"/>
        <v>plays</v>
      </c>
      <c r="S536" s="2">
        <f t="shared" si="59"/>
        <v>42270.810995370368</v>
      </c>
      <c r="T536" s="2">
        <f t="shared" si="60"/>
        <v>42309.958333333328</v>
      </c>
      <c r="U536" s="1">
        <f t="shared" si="61"/>
        <v>40</v>
      </c>
    </row>
    <row r="537" spans="1:21" ht="95" customHeight="1">
      <c r="A537" s="1">
        <v>535</v>
      </c>
      <c r="B537" s="1" t="s">
        <v>536</v>
      </c>
      <c r="C537" s="1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4">
        <f t="shared" si="56"/>
        <v>102.49999999999999</v>
      </c>
      <c r="P537" s="1">
        <f t="shared" si="57"/>
        <v>34.745762711864408</v>
      </c>
      <c r="Q537" s="1" t="str">
        <f t="shared" si="58"/>
        <v>theater</v>
      </c>
      <c r="R537" s="1" t="str">
        <f t="shared" si="62"/>
        <v>plays</v>
      </c>
      <c r="S537" s="2">
        <f t="shared" si="59"/>
        <v>42711.545196759253</v>
      </c>
      <c r="T537" s="2">
        <f t="shared" si="60"/>
        <v>42741.545196759253</v>
      </c>
      <c r="U537" s="1">
        <f t="shared" si="61"/>
        <v>30</v>
      </c>
    </row>
    <row r="538" spans="1:21" ht="95" customHeight="1">
      <c r="A538" s="1">
        <v>536</v>
      </c>
      <c r="B538" s="1" t="s">
        <v>537</v>
      </c>
      <c r="C538" s="1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4">
        <f t="shared" si="56"/>
        <v>118.25757575757576</v>
      </c>
      <c r="P538" s="1">
        <f t="shared" si="57"/>
        <v>100.06410256410257</v>
      </c>
      <c r="Q538" s="1" t="str">
        <f t="shared" si="58"/>
        <v>theater</v>
      </c>
      <c r="R538" s="1" t="str">
        <f t="shared" si="62"/>
        <v>plays</v>
      </c>
      <c r="S538" s="2">
        <f t="shared" si="59"/>
        <v>42179.344988425932</v>
      </c>
      <c r="T538" s="2">
        <f t="shared" si="60"/>
        <v>42219.75</v>
      </c>
      <c r="U538" s="1">
        <f t="shared" si="61"/>
        <v>41</v>
      </c>
    </row>
    <row r="539" spans="1:21" ht="95" customHeight="1">
      <c r="A539" s="1">
        <v>537</v>
      </c>
      <c r="B539" s="1" t="s">
        <v>538</v>
      </c>
      <c r="C539" s="1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4">
        <f t="shared" si="56"/>
        <v>120.5</v>
      </c>
      <c r="P539" s="1">
        <f t="shared" si="57"/>
        <v>40.847457627118644</v>
      </c>
      <c r="Q539" s="1" t="str">
        <f t="shared" si="58"/>
        <v>theater</v>
      </c>
      <c r="R539" s="1" t="str">
        <f t="shared" si="62"/>
        <v>plays</v>
      </c>
      <c r="S539" s="2">
        <f t="shared" si="59"/>
        <v>42282.768414351856</v>
      </c>
      <c r="T539" s="2">
        <f t="shared" si="60"/>
        <v>42312.810081018513</v>
      </c>
      <c r="U539" s="1">
        <f t="shared" si="61"/>
        <v>31</v>
      </c>
    </row>
    <row r="540" spans="1:21" ht="95" customHeight="1">
      <c r="A540" s="1">
        <v>538</v>
      </c>
      <c r="B540" s="1" t="s">
        <v>539</v>
      </c>
      <c r="C540" s="1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4">
        <f t="shared" si="56"/>
        <v>302.42</v>
      </c>
      <c r="P540" s="1">
        <f t="shared" si="57"/>
        <v>252.01666666666668</v>
      </c>
      <c r="Q540" s="1" t="str">
        <f t="shared" si="58"/>
        <v>theater</v>
      </c>
      <c r="R540" s="1" t="str">
        <f t="shared" si="62"/>
        <v>plays</v>
      </c>
      <c r="S540" s="2">
        <f t="shared" si="59"/>
        <v>42473.794710648144</v>
      </c>
      <c r="T540" s="2">
        <f t="shared" si="60"/>
        <v>42503.794710648144</v>
      </c>
      <c r="U540" s="1">
        <f t="shared" si="61"/>
        <v>30</v>
      </c>
    </row>
    <row r="541" spans="1:21" ht="95" customHeight="1">
      <c r="A541" s="1">
        <v>539</v>
      </c>
      <c r="B541" s="1" t="s">
        <v>540</v>
      </c>
      <c r="C541" s="1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4">
        <f t="shared" si="56"/>
        <v>100.64400000000001</v>
      </c>
      <c r="P541" s="1">
        <f t="shared" si="57"/>
        <v>25.161000000000001</v>
      </c>
      <c r="Q541" s="1" t="str">
        <f t="shared" si="58"/>
        <v>theater</v>
      </c>
      <c r="R541" s="1" t="str">
        <f t="shared" si="62"/>
        <v>plays</v>
      </c>
      <c r="S541" s="2">
        <f t="shared" si="59"/>
        <v>42535.049849537041</v>
      </c>
      <c r="T541" s="2">
        <f t="shared" si="60"/>
        <v>42556.049849537041</v>
      </c>
      <c r="U541" s="1">
        <f t="shared" si="61"/>
        <v>21</v>
      </c>
    </row>
    <row r="542" spans="1:21" ht="95" customHeight="1">
      <c r="A542" s="1">
        <v>540</v>
      </c>
      <c r="B542" s="1" t="s">
        <v>541</v>
      </c>
      <c r="C542" s="1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4">
        <f t="shared" si="56"/>
        <v>6.6666666666666671E-3</v>
      </c>
      <c r="P542" s="1">
        <f t="shared" si="57"/>
        <v>1</v>
      </c>
      <c r="Q542" s="1" t="str">
        <f t="shared" si="58"/>
        <v>technology</v>
      </c>
      <c r="R542" s="1" t="str">
        <f t="shared" si="62"/>
        <v>web</v>
      </c>
      <c r="S542" s="2">
        <f t="shared" si="59"/>
        <v>42009.817199074074</v>
      </c>
      <c r="T542" s="2">
        <f t="shared" si="60"/>
        <v>42039.817199074074</v>
      </c>
      <c r="U542" s="1">
        <f t="shared" si="61"/>
        <v>30</v>
      </c>
    </row>
    <row r="543" spans="1:21" ht="95" customHeight="1">
      <c r="A543" s="1">
        <v>541</v>
      </c>
      <c r="B543" s="1" t="s">
        <v>542</v>
      </c>
      <c r="C543" s="1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4">
        <f t="shared" si="56"/>
        <v>0.55555555555555558</v>
      </c>
      <c r="P543" s="1">
        <f t="shared" si="57"/>
        <v>25</v>
      </c>
      <c r="Q543" s="1" t="str">
        <f t="shared" si="58"/>
        <v>technology</v>
      </c>
      <c r="R543" s="1" t="str">
        <f t="shared" si="62"/>
        <v>web</v>
      </c>
      <c r="S543" s="2">
        <f t="shared" si="59"/>
        <v>42276.046689814815</v>
      </c>
      <c r="T543" s="2">
        <f t="shared" si="60"/>
        <v>42306.046689814815</v>
      </c>
      <c r="U543" s="1">
        <f t="shared" si="61"/>
        <v>30</v>
      </c>
    </row>
    <row r="544" spans="1:21" ht="95" customHeight="1">
      <c r="A544" s="1">
        <v>542</v>
      </c>
      <c r="B544" s="1" t="s">
        <v>543</v>
      </c>
      <c r="C544" s="1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4">
        <f t="shared" si="56"/>
        <v>3.9999999999999996E-4</v>
      </c>
      <c r="P544" s="1">
        <f t="shared" si="57"/>
        <v>1</v>
      </c>
      <c r="Q544" s="1" t="str">
        <f t="shared" si="58"/>
        <v>technology</v>
      </c>
      <c r="R544" s="1" t="str">
        <f t="shared" si="62"/>
        <v>web</v>
      </c>
      <c r="S544" s="2">
        <f t="shared" si="59"/>
        <v>42433.737453703703</v>
      </c>
      <c r="T544" s="2">
        <f t="shared" si="60"/>
        <v>42493.695787037039</v>
      </c>
      <c r="U544" s="1">
        <f t="shared" si="61"/>
        <v>60</v>
      </c>
    </row>
    <row r="545" spans="1:21" ht="95" customHeight="1">
      <c r="A545" s="1">
        <v>543</v>
      </c>
      <c r="B545" s="1" t="s">
        <v>544</v>
      </c>
      <c r="C545" s="1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4">
        <f t="shared" si="56"/>
        <v>0.31818181818181818</v>
      </c>
      <c r="P545" s="1">
        <f t="shared" si="57"/>
        <v>35</v>
      </c>
      <c r="Q545" s="1" t="str">
        <f t="shared" si="58"/>
        <v>technology</v>
      </c>
      <c r="R545" s="1" t="str">
        <f t="shared" si="62"/>
        <v>web</v>
      </c>
      <c r="S545" s="2">
        <f t="shared" si="59"/>
        <v>41914.092152777775</v>
      </c>
      <c r="T545" s="2">
        <f t="shared" si="60"/>
        <v>41944.092152777775</v>
      </c>
      <c r="U545" s="1">
        <f t="shared" si="61"/>
        <v>30</v>
      </c>
    </row>
    <row r="546" spans="1:21" ht="95" customHeight="1">
      <c r="A546" s="1">
        <v>544</v>
      </c>
      <c r="B546" s="1" t="s">
        <v>545</v>
      </c>
      <c r="C546" s="1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4">
        <f t="shared" si="56"/>
        <v>1.2</v>
      </c>
      <c r="P546" s="1">
        <f t="shared" si="57"/>
        <v>3</v>
      </c>
      <c r="Q546" s="1" t="str">
        <f t="shared" si="58"/>
        <v>technology</v>
      </c>
      <c r="R546" s="1" t="str">
        <f t="shared" si="62"/>
        <v>web</v>
      </c>
      <c r="S546" s="2">
        <f t="shared" si="59"/>
        <v>42525.656944444447</v>
      </c>
      <c r="T546" s="2">
        <f t="shared" si="60"/>
        <v>42555.656944444447</v>
      </c>
      <c r="U546" s="1">
        <f t="shared" si="61"/>
        <v>30</v>
      </c>
    </row>
    <row r="547" spans="1:21" ht="95" customHeight="1">
      <c r="A547" s="1">
        <v>545</v>
      </c>
      <c r="B547" s="1" t="s">
        <v>546</v>
      </c>
      <c r="C547" s="1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4">
        <f t="shared" si="56"/>
        <v>27.383999999999997</v>
      </c>
      <c r="P547" s="1">
        <f t="shared" si="57"/>
        <v>402.70588235294116</v>
      </c>
      <c r="Q547" s="1" t="str">
        <f t="shared" si="58"/>
        <v>technology</v>
      </c>
      <c r="R547" s="1" t="str">
        <f t="shared" si="62"/>
        <v>web</v>
      </c>
      <c r="S547" s="2">
        <f t="shared" si="59"/>
        <v>42283.592465277776</v>
      </c>
      <c r="T547" s="2">
        <f t="shared" si="60"/>
        <v>42323.634131944447</v>
      </c>
      <c r="U547" s="1">
        <f t="shared" si="61"/>
        <v>41</v>
      </c>
    </row>
    <row r="548" spans="1:21" ht="95" customHeight="1">
      <c r="A548" s="1">
        <v>546</v>
      </c>
      <c r="B548" s="1" t="s">
        <v>547</v>
      </c>
      <c r="C548" s="1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4">
        <f t="shared" si="56"/>
        <v>8.666666666666667E-2</v>
      </c>
      <c r="P548" s="1">
        <f t="shared" si="57"/>
        <v>26</v>
      </c>
      <c r="Q548" s="1" t="str">
        <f t="shared" si="58"/>
        <v>technology</v>
      </c>
      <c r="R548" s="1" t="str">
        <f t="shared" si="62"/>
        <v>web</v>
      </c>
      <c r="S548" s="2">
        <f t="shared" si="59"/>
        <v>42249.667997685188</v>
      </c>
      <c r="T548" s="2">
        <f t="shared" si="60"/>
        <v>42294.667997685188</v>
      </c>
      <c r="U548" s="1">
        <f t="shared" si="61"/>
        <v>45</v>
      </c>
    </row>
    <row r="549" spans="1:21" ht="95" customHeight="1">
      <c r="A549" s="1">
        <v>547</v>
      </c>
      <c r="B549" s="1" t="s">
        <v>548</v>
      </c>
      <c r="C549" s="1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4">
        <f t="shared" si="56"/>
        <v>0</v>
      </c>
      <c r="P549" s="1" t="e">
        <f t="shared" si="57"/>
        <v>#DIV/0!</v>
      </c>
      <c r="Q549" s="1" t="str">
        <f t="shared" si="58"/>
        <v>technology</v>
      </c>
      <c r="R549" s="1" t="str">
        <f t="shared" si="62"/>
        <v>web</v>
      </c>
      <c r="S549" s="2">
        <f t="shared" si="59"/>
        <v>42380.696342592593</v>
      </c>
      <c r="T549" s="2">
        <f t="shared" si="60"/>
        <v>42410.696342592593</v>
      </c>
      <c r="U549" s="1">
        <f t="shared" si="61"/>
        <v>30</v>
      </c>
    </row>
    <row r="550" spans="1:21" ht="95" customHeight="1">
      <c r="A550" s="1">
        <v>548</v>
      </c>
      <c r="B550" s="1" t="s">
        <v>549</v>
      </c>
      <c r="C550" s="1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4">
        <f t="shared" si="56"/>
        <v>0.09</v>
      </c>
      <c r="P550" s="1">
        <f t="shared" si="57"/>
        <v>9</v>
      </c>
      <c r="Q550" s="1" t="str">
        <f t="shared" si="58"/>
        <v>technology</v>
      </c>
      <c r="R550" s="1" t="str">
        <f t="shared" si="62"/>
        <v>web</v>
      </c>
      <c r="S550" s="2">
        <f t="shared" si="59"/>
        <v>42276.903333333335</v>
      </c>
      <c r="T550" s="2">
        <f t="shared" si="60"/>
        <v>42306.903333333335</v>
      </c>
      <c r="U550" s="1">
        <f t="shared" si="61"/>
        <v>30</v>
      </c>
    </row>
    <row r="551" spans="1:21" ht="95" customHeight="1">
      <c r="A551" s="1">
        <v>549</v>
      </c>
      <c r="B551" s="1" t="s">
        <v>550</v>
      </c>
      <c r="C551" s="1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4">
        <f t="shared" si="56"/>
        <v>2.7199999999999998</v>
      </c>
      <c r="P551" s="1">
        <f t="shared" si="57"/>
        <v>8.5</v>
      </c>
      <c r="Q551" s="1" t="str">
        <f t="shared" si="58"/>
        <v>technology</v>
      </c>
      <c r="R551" s="1" t="str">
        <f t="shared" si="62"/>
        <v>web</v>
      </c>
      <c r="S551" s="2">
        <f t="shared" si="59"/>
        <v>42163.636828703704</v>
      </c>
      <c r="T551" s="2">
        <f t="shared" si="60"/>
        <v>42193.636828703704</v>
      </c>
      <c r="U551" s="1">
        <f t="shared" si="61"/>
        <v>30</v>
      </c>
    </row>
    <row r="552" spans="1:21" ht="95" customHeight="1">
      <c r="A552" s="1">
        <v>550</v>
      </c>
      <c r="B552" s="1" t="s">
        <v>551</v>
      </c>
      <c r="C552" s="1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4">
        <f t="shared" si="56"/>
        <v>0.70000000000000007</v>
      </c>
      <c r="P552" s="1">
        <f t="shared" si="57"/>
        <v>8.75</v>
      </c>
      <c r="Q552" s="1" t="str">
        <f t="shared" si="58"/>
        <v>technology</v>
      </c>
      <c r="R552" s="1" t="str">
        <f t="shared" si="62"/>
        <v>web</v>
      </c>
      <c r="S552" s="2">
        <f t="shared" si="59"/>
        <v>42753.678761574076</v>
      </c>
      <c r="T552" s="2">
        <f t="shared" si="60"/>
        <v>42766.208333333328</v>
      </c>
      <c r="U552" s="1">
        <f t="shared" si="61"/>
        <v>13</v>
      </c>
    </row>
    <row r="553" spans="1:21" ht="95" customHeight="1">
      <c r="A553" s="1">
        <v>551</v>
      </c>
      <c r="B553" s="1" t="s">
        <v>552</v>
      </c>
      <c r="C553" s="1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4">
        <f t="shared" si="56"/>
        <v>5.0413333333333332</v>
      </c>
      <c r="P553" s="1">
        <f t="shared" si="57"/>
        <v>135.03571428571428</v>
      </c>
      <c r="Q553" s="1" t="str">
        <f t="shared" si="58"/>
        <v>technology</v>
      </c>
      <c r="R553" s="1" t="str">
        <f t="shared" si="62"/>
        <v>web</v>
      </c>
      <c r="S553" s="2">
        <f t="shared" si="59"/>
        <v>42173.275740740741</v>
      </c>
      <c r="T553" s="2">
        <f t="shared" si="60"/>
        <v>42217.745138888888</v>
      </c>
      <c r="U553" s="1">
        <f t="shared" si="61"/>
        <v>45</v>
      </c>
    </row>
    <row r="554" spans="1:21" ht="95" customHeight="1">
      <c r="A554" s="1">
        <v>552</v>
      </c>
      <c r="B554" s="1" t="s">
        <v>553</v>
      </c>
      <c r="C554" s="1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4">
        <f t="shared" si="56"/>
        <v>0</v>
      </c>
      <c r="P554" s="1" t="e">
        <f t="shared" si="57"/>
        <v>#DIV/0!</v>
      </c>
      <c r="Q554" s="1" t="str">
        <f t="shared" si="58"/>
        <v>technology</v>
      </c>
      <c r="R554" s="1" t="str">
        <f t="shared" si="62"/>
        <v>web</v>
      </c>
      <c r="S554" s="2">
        <f t="shared" si="59"/>
        <v>42318.616851851853</v>
      </c>
      <c r="T554" s="2">
        <f t="shared" si="60"/>
        <v>42378.616851851853</v>
      </c>
      <c r="U554" s="1">
        <f t="shared" si="61"/>
        <v>60</v>
      </c>
    </row>
    <row r="555" spans="1:21" ht="95" customHeight="1">
      <c r="A555" s="1">
        <v>553</v>
      </c>
      <c r="B555" s="1" t="s">
        <v>554</v>
      </c>
      <c r="C555" s="1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4">
        <f t="shared" si="56"/>
        <v>0.49199999999999999</v>
      </c>
      <c r="P555" s="1">
        <f t="shared" si="57"/>
        <v>20.5</v>
      </c>
      <c r="Q555" s="1" t="str">
        <f t="shared" si="58"/>
        <v>technology</v>
      </c>
      <c r="R555" s="1" t="str">
        <f t="shared" si="62"/>
        <v>web</v>
      </c>
      <c r="S555" s="2">
        <f t="shared" si="59"/>
        <v>41927.71980324074</v>
      </c>
      <c r="T555" s="2">
        <f t="shared" si="60"/>
        <v>41957.761469907404</v>
      </c>
      <c r="U555" s="1">
        <f t="shared" si="61"/>
        <v>31</v>
      </c>
    </row>
    <row r="556" spans="1:21" ht="95" customHeight="1">
      <c r="A556" s="1">
        <v>554</v>
      </c>
      <c r="B556" s="1" t="s">
        <v>555</v>
      </c>
      <c r="C556" s="1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4">
        <f t="shared" si="56"/>
        <v>36.589147286821706</v>
      </c>
      <c r="P556" s="1">
        <f t="shared" si="57"/>
        <v>64.36363636363636</v>
      </c>
      <c r="Q556" s="1" t="str">
        <f t="shared" si="58"/>
        <v>technology</v>
      </c>
      <c r="R556" s="1" t="str">
        <f t="shared" si="62"/>
        <v>web</v>
      </c>
      <c r="S556" s="2">
        <f t="shared" si="59"/>
        <v>41901.684861111113</v>
      </c>
      <c r="T556" s="2">
        <f t="shared" si="60"/>
        <v>41931.684861111113</v>
      </c>
      <c r="U556" s="1">
        <f t="shared" si="61"/>
        <v>30</v>
      </c>
    </row>
    <row r="557" spans="1:21" ht="95" customHeight="1">
      <c r="A557" s="1">
        <v>555</v>
      </c>
      <c r="B557" s="1" t="s">
        <v>556</v>
      </c>
      <c r="C557" s="1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4">
        <f t="shared" si="56"/>
        <v>0</v>
      </c>
      <c r="P557" s="1" t="e">
        <f t="shared" si="57"/>
        <v>#DIV/0!</v>
      </c>
      <c r="Q557" s="1" t="str">
        <f t="shared" si="58"/>
        <v>technology</v>
      </c>
      <c r="R557" s="1" t="str">
        <f t="shared" si="62"/>
        <v>web</v>
      </c>
      <c r="S557" s="2">
        <f t="shared" si="59"/>
        <v>42503.353506944448</v>
      </c>
      <c r="T557" s="2">
        <f t="shared" si="60"/>
        <v>42533.353506944448</v>
      </c>
      <c r="U557" s="1">
        <f t="shared" si="61"/>
        <v>30</v>
      </c>
    </row>
    <row r="558" spans="1:21" ht="95" customHeight="1">
      <c r="A558" s="1">
        <v>556</v>
      </c>
      <c r="B558" s="1" t="s">
        <v>557</v>
      </c>
      <c r="C558" s="1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4">
        <f t="shared" si="56"/>
        <v>2.5</v>
      </c>
      <c r="P558" s="1">
        <f t="shared" si="57"/>
        <v>200</v>
      </c>
      <c r="Q558" s="1" t="str">
        <f t="shared" si="58"/>
        <v>technology</v>
      </c>
      <c r="R558" s="1" t="str">
        <f t="shared" si="62"/>
        <v>web</v>
      </c>
      <c r="S558" s="2">
        <f t="shared" si="59"/>
        <v>42345.860150462962</v>
      </c>
      <c r="T558" s="2">
        <f t="shared" si="60"/>
        <v>42375.860150462962</v>
      </c>
      <c r="U558" s="1">
        <f t="shared" si="61"/>
        <v>30</v>
      </c>
    </row>
    <row r="559" spans="1:21" ht="95" customHeight="1">
      <c r="A559" s="1">
        <v>557</v>
      </c>
      <c r="B559" s="1" t="s">
        <v>558</v>
      </c>
      <c r="C559" s="1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4">
        <f t="shared" si="56"/>
        <v>0.91066666666666674</v>
      </c>
      <c r="P559" s="1">
        <f t="shared" si="57"/>
        <v>68.3</v>
      </c>
      <c r="Q559" s="1" t="str">
        <f t="shared" si="58"/>
        <v>technology</v>
      </c>
      <c r="R559" s="1" t="str">
        <f t="shared" si="62"/>
        <v>web</v>
      </c>
      <c r="S559" s="2">
        <f t="shared" si="59"/>
        <v>42676.942164351851</v>
      </c>
      <c r="T559" s="2">
        <f t="shared" si="60"/>
        <v>42706.983831018515</v>
      </c>
      <c r="U559" s="1">
        <f t="shared" si="61"/>
        <v>31</v>
      </c>
    </row>
    <row r="560" spans="1:21" ht="95" customHeight="1">
      <c r="A560" s="1">
        <v>558</v>
      </c>
      <c r="B560" s="1" t="s">
        <v>559</v>
      </c>
      <c r="C560" s="1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4">
        <f t="shared" si="56"/>
        <v>0</v>
      </c>
      <c r="P560" s="1" t="e">
        <f t="shared" si="57"/>
        <v>#DIV/0!</v>
      </c>
      <c r="Q560" s="1" t="str">
        <f t="shared" si="58"/>
        <v>technology</v>
      </c>
      <c r="R560" s="1" t="str">
        <f t="shared" si="62"/>
        <v>web</v>
      </c>
      <c r="S560" s="2">
        <f t="shared" si="59"/>
        <v>42057.883159722223</v>
      </c>
      <c r="T560" s="2">
        <f t="shared" si="60"/>
        <v>42087.841493055559</v>
      </c>
      <c r="U560" s="1">
        <f t="shared" si="61"/>
        <v>30</v>
      </c>
    </row>
    <row r="561" spans="1:21" ht="95" customHeight="1">
      <c r="A561" s="1">
        <v>559</v>
      </c>
      <c r="B561" s="1" t="s">
        <v>560</v>
      </c>
      <c r="C561" s="1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4">
        <f t="shared" si="56"/>
        <v>2.0833333333333336E-2</v>
      </c>
      <c r="P561" s="1">
        <f t="shared" si="57"/>
        <v>50</v>
      </c>
      <c r="Q561" s="1" t="str">
        <f t="shared" si="58"/>
        <v>technology</v>
      </c>
      <c r="R561" s="1" t="str">
        <f t="shared" si="62"/>
        <v>web</v>
      </c>
      <c r="S561" s="2">
        <f t="shared" si="59"/>
        <v>42321.283101851848</v>
      </c>
      <c r="T561" s="2">
        <f t="shared" si="60"/>
        <v>42351.283101851848</v>
      </c>
      <c r="U561" s="1">
        <f t="shared" si="61"/>
        <v>30</v>
      </c>
    </row>
    <row r="562" spans="1:21" ht="95" customHeight="1">
      <c r="A562" s="1">
        <v>560</v>
      </c>
      <c r="B562" s="1" t="s">
        <v>561</v>
      </c>
      <c r="C562" s="1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4">
        <f t="shared" si="56"/>
        <v>1.2E-2</v>
      </c>
      <c r="P562" s="1">
        <f t="shared" si="57"/>
        <v>4</v>
      </c>
      <c r="Q562" s="1" t="str">
        <f t="shared" si="58"/>
        <v>technology</v>
      </c>
      <c r="R562" s="1" t="str">
        <f t="shared" si="62"/>
        <v>web</v>
      </c>
      <c r="S562" s="2">
        <f t="shared" si="59"/>
        <v>41960.771354166667</v>
      </c>
      <c r="T562" s="2">
        <f t="shared" si="60"/>
        <v>41990.771354166667</v>
      </c>
      <c r="U562" s="1">
        <f t="shared" si="61"/>
        <v>30</v>
      </c>
    </row>
    <row r="563" spans="1:21" ht="95" customHeight="1">
      <c r="A563" s="1">
        <v>561</v>
      </c>
      <c r="B563" s="1" t="s">
        <v>562</v>
      </c>
      <c r="C563" s="1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4">
        <f t="shared" si="56"/>
        <v>0.36666666666666664</v>
      </c>
      <c r="P563" s="1">
        <f t="shared" si="57"/>
        <v>27.5</v>
      </c>
      <c r="Q563" s="1" t="str">
        <f t="shared" si="58"/>
        <v>technology</v>
      </c>
      <c r="R563" s="1" t="str">
        <f t="shared" si="62"/>
        <v>web</v>
      </c>
      <c r="S563" s="2">
        <f t="shared" si="59"/>
        <v>42268.658715277779</v>
      </c>
      <c r="T563" s="2">
        <f t="shared" si="60"/>
        <v>42303.658715277779</v>
      </c>
      <c r="U563" s="1">
        <f t="shared" si="61"/>
        <v>35</v>
      </c>
    </row>
    <row r="564" spans="1:21" ht="95" customHeight="1">
      <c r="A564" s="1">
        <v>562</v>
      </c>
      <c r="B564" s="1" t="s">
        <v>563</v>
      </c>
      <c r="C564" s="1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4">
        <f t="shared" si="56"/>
        <v>0</v>
      </c>
      <c r="P564" s="1" t="e">
        <f t="shared" si="57"/>
        <v>#DIV/0!</v>
      </c>
      <c r="Q564" s="1" t="str">
        <f t="shared" si="58"/>
        <v>technology</v>
      </c>
      <c r="R564" s="1" t="str">
        <f t="shared" si="62"/>
        <v>web</v>
      </c>
      <c r="S564" s="2">
        <f t="shared" si="59"/>
        <v>42692.389062500006</v>
      </c>
      <c r="T564" s="2">
        <f t="shared" si="60"/>
        <v>42722.389062500006</v>
      </c>
      <c r="U564" s="1">
        <f t="shared" si="61"/>
        <v>30</v>
      </c>
    </row>
    <row r="565" spans="1:21" ht="95" customHeight="1">
      <c r="A565" s="1">
        <v>563</v>
      </c>
      <c r="B565" s="1" t="s">
        <v>564</v>
      </c>
      <c r="C565" s="1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4">
        <f t="shared" si="56"/>
        <v>9.0666666666666659E-2</v>
      </c>
      <c r="P565" s="1">
        <f t="shared" si="57"/>
        <v>34</v>
      </c>
      <c r="Q565" s="1" t="str">
        <f t="shared" si="58"/>
        <v>technology</v>
      </c>
      <c r="R565" s="1" t="str">
        <f t="shared" si="62"/>
        <v>web</v>
      </c>
      <c r="S565" s="2">
        <f t="shared" si="59"/>
        <v>42022.069988425923</v>
      </c>
      <c r="T565" s="2">
        <f t="shared" si="60"/>
        <v>42052.069988425923</v>
      </c>
      <c r="U565" s="1">
        <f t="shared" si="61"/>
        <v>30</v>
      </c>
    </row>
    <row r="566" spans="1:21" ht="95" customHeight="1">
      <c r="A566" s="1">
        <v>564</v>
      </c>
      <c r="B566" s="1" t="s">
        <v>565</v>
      </c>
      <c r="C566" s="1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4">
        <f t="shared" si="56"/>
        <v>5.5555555555555558E-3</v>
      </c>
      <c r="P566" s="1">
        <f t="shared" si="57"/>
        <v>1</v>
      </c>
      <c r="Q566" s="1" t="str">
        <f t="shared" si="58"/>
        <v>technology</v>
      </c>
      <c r="R566" s="1" t="str">
        <f t="shared" si="62"/>
        <v>web</v>
      </c>
      <c r="S566" s="2">
        <f t="shared" si="59"/>
        <v>42411.942997685182</v>
      </c>
      <c r="T566" s="2">
        <f t="shared" si="60"/>
        <v>42441.942997685182</v>
      </c>
      <c r="U566" s="1">
        <f t="shared" si="61"/>
        <v>30</v>
      </c>
    </row>
    <row r="567" spans="1:21" ht="95" customHeight="1">
      <c r="A567" s="1">
        <v>565</v>
      </c>
      <c r="B567" s="1" t="s">
        <v>566</v>
      </c>
      <c r="C567" s="1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4">
        <f t="shared" si="56"/>
        <v>0</v>
      </c>
      <c r="P567" s="1" t="e">
        <f t="shared" si="57"/>
        <v>#DIV/0!</v>
      </c>
      <c r="Q567" s="1" t="str">
        <f t="shared" si="58"/>
        <v>technology</v>
      </c>
      <c r="R567" s="1" t="str">
        <f t="shared" si="62"/>
        <v>web</v>
      </c>
      <c r="S567" s="2">
        <f t="shared" si="59"/>
        <v>42165.785289351858</v>
      </c>
      <c r="T567" s="2">
        <f t="shared" si="60"/>
        <v>42195.785289351858</v>
      </c>
      <c r="U567" s="1">
        <f t="shared" si="61"/>
        <v>30</v>
      </c>
    </row>
    <row r="568" spans="1:21" ht="95" customHeight="1">
      <c r="A568" s="1">
        <v>566</v>
      </c>
      <c r="B568" s="1" t="s">
        <v>567</v>
      </c>
      <c r="C568" s="1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4">
        <f t="shared" si="56"/>
        <v>0.02</v>
      </c>
      <c r="P568" s="1">
        <f t="shared" si="57"/>
        <v>1</v>
      </c>
      <c r="Q568" s="1" t="str">
        <f t="shared" si="58"/>
        <v>technology</v>
      </c>
      <c r="R568" s="1" t="str">
        <f t="shared" si="62"/>
        <v>web</v>
      </c>
      <c r="S568" s="2">
        <f t="shared" si="59"/>
        <v>42535.68440972222</v>
      </c>
      <c r="T568" s="2">
        <f t="shared" si="60"/>
        <v>42565.68440972222</v>
      </c>
      <c r="U568" s="1">
        <f t="shared" si="61"/>
        <v>30</v>
      </c>
    </row>
    <row r="569" spans="1:21" ht="95" customHeight="1">
      <c r="A569" s="1">
        <v>567</v>
      </c>
      <c r="B569" s="1" t="s">
        <v>568</v>
      </c>
      <c r="C569" s="1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4">
        <f t="shared" si="56"/>
        <v>0</v>
      </c>
      <c r="P569" s="1" t="e">
        <f t="shared" si="57"/>
        <v>#DIV/0!</v>
      </c>
      <c r="Q569" s="1" t="str">
        <f t="shared" si="58"/>
        <v>technology</v>
      </c>
      <c r="R569" s="1" t="str">
        <f t="shared" si="62"/>
        <v>web</v>
      </c>
      <c r="S569" s="2">
        <f t="shared" si="59"/>
        <v>41975.842523148152</v>
      </c>
      <c r="T569" s="2">
        <f t="shared" si="60"/>
        <v>42005.842523148152</v>
      </c>
      <c r="U569" s="1">
        <f t="shared" si="61"/>
        <v>30</v>
      </c>
    </row>
    <row r="570" spans="1:21" ht="95" customHeight="1">
      <c r="A570" s="1">
        <v>568</v>
      </c>
      <c r="B570" s="1" t="s">
        <v>569</v>
      </c>
      <c r="C570" s="1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4">
        <f t="shared" si="56"/>
        <v>1</v>
      </c>
      <c r="P570" s="1">
        <f t="shared" si="57"/>
        <v>49</v>
      </c>
      <c r="Q570" s="1" t="str">
        <f t="shared" si="58"/>
        <v>technology</v>
      </c>
      <c r="R570" s="1" t="str">
        <f t="shared" si="62"/>
        <v>web</v>
      </c>
      <c r="S570" s="2">
        <f t="shared" si="59"/>
        <v>42348.9215625</v>
      </c>
      <c r="T570" s="2">
        <f t="shared" si="60"/>
        <v>42385.458333333328</v>
      </c>
      <c r="U570" s="1">
        <f t="shared" si="61"/>
        <v>37</v>
      </c>
    </row>
    <row r="571" spans="1:21" ht="95" customHeight="1">
      <c r="A571" s="1">
        <v>569</v>
      </c>
      <c r="B571" s="1" t="s">
        <v>570</v>
      </c>
      <c r="C571" s="1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4">
        <f t="shared" si="56"/>
        <v>0.8</v>
      </c>
      <c r="P571" s="1">
        <f t="shared" si="57"/>
        <v>20</v>
      </c>
      <c r="Q571" s="1" t="str">
        <f t="shared" si="58"/>
        <v>technology</v>
      </c>
      <c r="R571" s="1" t="str">
        <f t="shared" si="62"/>
        <v>web</v>
      </c>
      <c r="S571" s="2">
        <f t="shared" si="59"/>
        <v>42340.847361111111</v>
      </c>
      <c r="T571" s="2">
        <f t="shared" si="60"/>
        <v>42370.847361111111</v>
      </c>
      <c r="U571" s="1">
        <f t="shared" si="61"/>
        <v>30</v>
      </c>
    </row>
    <row r="572" spans="1:21" ht="95" customHeight="1">
      <c r="A572" s="1">
        <v>570</v>
      </c>
      <c r="B572" s="1" t="s">
        <v>571</v>
      </c>
      <c r="C572" s="1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4">
        <f t="shared" si="56"/>
        <v>0.16705882352941176</v>
      </c>
      <c r="P572" s="1">
        <f t="shared" si="57"/>
        <v>142</v>
      </c>
      <c r="Q572" s="1" t="str">
        <f t="shared" si="58"/>
        <v>technology</v>
      </c>
      <c r="R572" s="1" t="str">
        <f t="shared" si="62"/>
        <v>web</v>
      </c>
      <c r="S572" s="2">
        <f t="shared" si="59"/>
        <v>42388.798252314817</v>
      </c>
      <c r="T572" s="2">
        <f t="shared" si="60"/>
        <v>42418.798252314817</v>
      </c>
      <c r="U572" s="1">
        <f t="shared" si="61"/>
        <v>30</v>
      </c>
    </row>
    <row r="573" spans="1:21" ht="95" customHeight="1">
      <c r="A573" s="1">
        <v>571</v>
      </c>
      <c r="B573" s="1" t="s">
        <v>572</v>
      </c>
      <c r="C573" s="1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4">
        <f t="shared" si="56"/>
        <v>0.42399999999999999</v>
      </c>
      <c r="P573" s="1">
        <f t="shared" si="57"/>
        <v>53</v>
      </c>
      <c r="Q573" s="1" t="str">
        <f t="shared" si="58"/>
        <v>technology</v>
      </c>
      <c r="R573" s="1" t="str">
        <f t="shared" si="62"/>
        <v>web</v>
      </c>
      <c r="S573" s="2">
        <f t="shared" si="59"/>
        <v>42192.816238425927</v>
      </c>
      <c r="T573" s="2">
        <f t="shared" si="60"/>
        <v>42212.165972222225</v>
      </c>
      <c r="U573" s="1">
        <f t="shared" si="61"/>
        <v>20</v>
      </c>
    </row>
    <row r="574" spans="1:21" ht="95" customHeight="1">
      <c r="A574" s="1">
        <v>572</v>
      </c>
      <c r="B574" s="1" t="s">
        <v>573</v>
      </c>
      <c r="C574" s="1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4">
        <f t="shared" si="56"/>
        <v>0</v>
      </c>
      <c r="P574" s="1" t="e">
        <f t="shared" si="57"/>
        <v>#DIV/0!</v>
      </c>
      <c r="Q574" s="1" t="str">
        <f t="shared" si="58"/>
        <v>technology</v>
      </c>
      <c r="R574" s="1" t="str">
        <f t="shared" si="62"/>
        <v>web</v>
      </c>
      <c r="S574" s="2">
        <f t="shared" si="59"/>
        <v>42282.71629629629</v>
      </c>
      <c r="T574" s="2">
        <f t="shared" si="60"/>
        <v>42312.757962962962</v>
      </c>
      <c r="U574" s="1">
        <f t="shared" si="61"/>
        <v>31</v>
      </c>
    </row>
    <row r="575" spans="1:21" ht="95" customHeight="1">
      <c r="A575" s="1">
        <v>573</v>
      </c>
      <c r="B575" s="1" t="s">
        <v>574</v>
      </c>
      <c r="C575" s="1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4">
        <f t="shared" si="56"/>
        <v>0.38925389253892539</v>
      </c>
      <c r="P575" s="1">
        <f t="shared" si="57"/>
        <v>38.444444444444443</v>
      </c>
      <c r="Q575" s="1" t="str">
        <f t="shared" si="58"/>
        <v>technology</v>
      </c>
      <c r="R575" s="1" t="str">
        <f t="shared" si="62"/>
        <v>web</v>
      </c>
      <c r="S575" s="2">
        <f t="shared" si="59"/>
        <v>41963.050127314811</v>
      </c>
      <c r="T575" s="2">
        <f t="shared" si="60"/>
        <v>42022.05</v>
      </c>
      <c r="U575" s="1">
        <f t="shared" si="61"/>
        <v>59</v>
      </c>
    </row>
    <row r="576" spans="1:21" ht="95" customHeight="1">
      <c r="A576" s="1">
        <v>574</v>
      </c>
      <c r="B576" s="1" t="s">
        <v>575</v>
      </c>
      <c r="C576" s="1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4">
        <f t="shared" si="56"/>
        <v>0.7155635062611807</v>
      </c>
      <c r="P576" s="1">
        <f t="shared" si="57"/>
        <v>20</v>
      </c>
      <c r="Q576" s="1" t="str">
        <f t="shared" si="58"/>
        <v>technology</v>
      </c>
      <c r="R576" s="1" t="str">
        <f t="shared" si="62"/>
        <v>web</v>
      </c>
      <c r="S576" s="2">
        <f t="shared" si="59"/>
        <v>42632.443368055552</v>
      </c>
      <c r="T576" s="2">
        <f t="shared" si="60"/>
        <v>42662.443368055552</v>
      </c>
      <c r="U576" s="1">
        <f t="shared" si="61"/>
        <v>30</v>
      </c>
    </row>
    <row r="577" spans="1:21" ht="95" customHeight="1">
      <c r="A577" s="1">
        <v>575</v>
      </c>
      <c r="B577" s="1" t="s">
        <v>576</v>
      </c>
      <c r="C577" s="1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4">
        <f t="shared" si="56"/>
        <v>0.43166666666666664</v>
      </c>
      <c r="P577" s="1">
        <f t="shared" si="57"/>
        <v>64.75</v>
      </c>
      <c r="Q577" s="1" t="str">
        <f t="shared" si="58"/>
        <v>technology</v>
      </c>
      <c r="R577" s="1" t="str">
        <f t="shared" si="62"/>
        <v>web</v>
      </c>
      <c r="S577" s="2">
        <f t="shared" si="59"/>
        <v>42138.692627314813</v>
      </c>
      <c r="T577" s="2">
        <f t="shared" si="60"/>
        <v>42168.692627314813</v>
      </c>
      <c r="U577" s="1">
        <f t="shared" si="61"/>
        <v>30</v>
      </c>
    </row>
    <row r="578" spans="1:21" ht="95" customHeight="1">
      <c r="A578" s="1">
        <v>576</v>
      </c>
      <c r="B578" s="1" t="s">
        <v>577</v>
      </c>
      <c r="C578" s="1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4">
        <f t="shared" si="56"/>
        <v>1.25E-3</v>
      </c>
      <c r="P578" s="1">
        <f t="shared" si="57"/>
        <v>1</v>
      </c>
      <c r="Q578" s="1" t="str">
        <f t="shared" si="58"/>
        <v>technology</v>
      </c>
      <c r="R578" s="1" t="str">
        <f t="shared" si="62"/>
        <v>web</v>
      </c>
      <c r="S578" s="2">
        <f t="shared" si="59"/>
        <v>42031.471666666665</v>
      </c>
      <c r="T578" s="2">
        <f t="shared" si="60"/>
        <v>42091.43</v>
      </c>
      <c r="U578" s="1">
        <f t="shared" si="61"/>
        <v>60</v>
      </c>
    </row>
    <row r="579" spans="1:21" ht="95" customHeight="1">
      <c r="A579" s="1">
        <v>577</v>
      </c>
      <c r="B579" s="1" t="s">
        <v>578</v>
      </c>
      <c r="C579" s="1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4">
        <f t="shared" ref="O579:O642" si="63">E579/D579*100</f>
        <v>0.2</v>
      </c>
      <c r="P579" s="1">
        <f t="shared" ref="P579:P642" si="64">E579/L579</f>
        <v>10</v>
      </c>
      <c r="Q579" s="1" t="str">
        <f t="shared" ref="Q579:Q642" si="65">LEFT(N579,FIND("/",N579)-1)</f>
        <v>technology</v>
      </c>
      <c r="R579" s="1" t="str">
        <f t="shared" si="62"/>
        <v>web</v>
      </c>
      <c r="S579" s="2">
        <f t="shared" ref="S579:S642" si="66">(((J579/60)/60)/24)+DATE(1970,1,1)</f>
        <v>42450.589143518519</v>
      </c>
      <c r="T579" s="2">
        <f t="shared" ref="T579:T642" si="67">(((I579/60)/60)/24)+DATE(1970,1,1)</f>
        <v>42510.589143518519</v>
      </c>
      <c r="U579" s="1">
        <f t="shared" ref="U579:U642" si="68">ROUNDUP(T579-S579,0)</f>
        <v>60</v>
      </c>
    </row>
    <row r="580" spans="1:21" ht="95" customHeight="1">
      <c r="A580" s="1">
        <v>578</v>
      </c>
      <c r="B580" s="1" t="s">
        <v>579</v>
      </c>
      <c r="C580" s="1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4">
        <f t="shared" si="63"/>
        <v>1.12E-2</v>
      </c>
      <c r="P580" s="1">
        <f t="shared" si="64"/>
        <v>2</v>
      </c>
      <c r="Q580" s="1" t="str">
        <f t="shared" si="65"/>
        <v>technology</v>
      </c>
      <c r="R580" s="1" t="str">
        <f t="shared" ref="R580:R643" si="69">RIGHT(N580,LEN(N580)-FIND("/",N580))</f>
        <v>web</v>
      </c>
      <c r="S580" s="2">
        <f t="shared" si="66"/>
        <v>42230.578622685185</v>
      </c>
      <c r="T580" s="2">
        <f t="shared" si="67"/>
        <v>42254.578622685185</v>
      </c>
      <c r="U580" s="1">
        <f t="shared" si="68"/>
        <v>24</v>
      </c>
    </row>
    <row r="581" spans="1:21" ht="95" customHeight="1">
      <c r="A581" s="1">
        <v>579</v>
      </c>
      <c r="B581" s="1" t="s">
        <v>580</v>
      </c>
      <c r="C581" s="1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4">
        <f t="shared" si="63"/>
        <v>1.4583333333333333</v>
      </c>
      <c r="P581" s="1">
        <f t="shared" si="64"/>
        <v>35</v>
      </c>
      <c r="Q581" s="1" t="str">
        <f t="shared" si="65"/>
        <v>technology</v>
      </c>
      <c r="R581" s="1" t="str">
        <f t="shared" si="69"/>
        <v>web</v>
      </c>
      <c r="S581" s="2">
        <f t="shared" si="66"/>
        <v>41968.852118055554</v>
      </c>
      <c r="T581" s="2">
        <f t="shared" si="67"/>
        <v>41998.852118055554</v>
      </c>
      <c r="U581" s="1">
        <f t="shared" si="68"/>
        <v>30</v>
      </c>
    </row>
    <row r="582" spans="1:21" ht="95" customHeight="1">
      <c r="A582" s="1">
        <v>580</v>
      </c>
      <c r="B582" s="1" t="s">
        <v>581</v>
      </c>
      <c r="C582" s="1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4">
        <f t="shared" si="63"/>
        <v>3.3333333333333333E-2</v>
      </c>
      <c r="P582" s="1">
        <f t="shared" si="64"/>
        <v>1</v>
      </c>
      <c r="Q582" s="1" t="str">
        <f t="shared" si="65"/>
        <v>technology</v>
      </c>
      <c r="R582" s="1" t="str">
        <f t="shared" si="69"/>
        <v>web</v>
      </c>
      <c r="S582" s="2">
        <f t="shared" si="66"/>
        <v>42605.908182870371</v>
      </c>
      <c r="T582" s="2">
        <f t="shared" si="67"/>
        <v>42635.908182870371</v>
      </c>
      <c r="U582" s="1">
        <f t="shared" si="68"/>
        <v>30</v>
      </c>
    </row>
    <row r="583" spans="1:21" ht="95" customHeight="1">
      <c r="A583" s="1">
        <v>581</v>
      </c>
      <c r="B583" s="1" t="s">
        <v>582</v>
      </c>
      <c r="C583" s="1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4">
        <f t="shared" si="63"/>
        <v>0</v>
      </c>
      <c r="P583" s="1" t="e">
        <f t="shared" si="64"/>
        <v>#DIV/0!</v>
      </c>
      <c r="Q583" s="1" t="str">
        <f t="shared" si="65"/>
        <v>technology</v>
      </c>
      <c r="R583" s="1" t="str">
        <f t="shared" si="69"/>
        <v>web</v>
      </c>
      <c r="S583" s="2">
        <f t="shared" si="66"/>
        <v>42188.012777777782</v>
      </c>
      <c r="T583" s="2">
        <f t="shared" si="67"/>
        <v>42218.012777777782</v>
      </c>
      <c r="U583" s="1">
        <f t="shared" si="68"/>
        <v>30</v>
      </c>
    </row>
    <row r="584" spans="1:21" ht="95" customHeight="1">
      <c r="A584" s="1">
        <v>582</v>
      </c>
      <c r="B584" s="1" t="s">
        <v>583</v>
      </c>
      <c r="C584" s="1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4">
        <f t="shared" si="63"/>
        <v>0</v>
      </c>
      <c r="P584" s="1" t="e">
        <f t="shared" si="64"/>
        <v>#DIV/0!</v>
      </c>
      <c r="Q584" s="1" t="str">
        <f t="shared" si="65"/>
        <v>technology</v>
      </c>
      <c r="R584" s="1" t="str">
        <f t="shared" si="69"/>
        <v>web</v>
      </c>
      <c r="S584" s="2">
        <f t="shared" si="66"/>
        <v>42055.739803240736</v>
      </c>
      <c r="T584" s="2">
        <f t="shared" si="67"/>
        <v>42078.75</v>
      </c>
      <c r="U584" s="1">
        <f t="shared" si="68"/>
        <v>24</v>
      </c>
    </row>
    <row r="585" spans="1:21" ht="95" customHeight="1">
      <c r="A585" s="1">
        <v>583</v>
      </c>
      <c r="B585" s="1" t="s">
        <v>584</v>
      </c>
      <c r="C585" s="1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4">
        <f t="shared" si="63"/>
        <v>1.1111111111111112E-2</v>
      </c>
      <c r="P585" s="1">
        <f t="shared" si="64"/>
        <v>1</v>
      </c>
      <c r="Q585" s="1" t="str">
        <f t="shared" si="65"/>
        <v>technology</v>
      </c>
      <c r="R585" s="1" t="str">
        <f t="shared" si="69"/>
        <v>web</v>
      </c>
      <c r="S585" s="2">
        <f t="shared" si="66"/>
        <v>42052.93850694444</v>
      </c>
      <c r="T585" s="2">
        <f t="shared" si="67"/>
        <v>42082.896840277783</v>
      </c>
      <c r="U585" s="1">
        <f t="shared" si="68"/>
        <v>30</v>
      </c>
    </row>
    <row r="586" spans="1:21" ht="95" customHeight="1">
      <c r="A586" s="1">
        <v>584</v>
      </c>
      <c r="B586" s="1" t="s">
        <v>585</v>
      </c>
      <c r="C586" s="1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4">
        <f t="shared" si="63"/>
        <v>1</v>
      </c>
      <c r="P586" s="1">
        <f t="shared" si="64"/>
        <v>5</v>
      </c>
      <c r="Q586" s="1" t="str">
        <f t="shared" si="65"/>
        <v>technology</v>
      </c>
      <c r="R586" s="1" t="str">
        <f t="shared" si="69"/>
        <v>web</v>
      </c>
      <c r="S586" s="2">
        <f t="shared" si="66"/>
        <v>42049.716620370367</v>
      </c>
      <c r="T586" s="2">
        <f t="shared" si="67"/>
        <v>42079.674953703703</v>
      </c>
      <c r="U586" s="1">
        <f t="shared" si="68"/>
        <v>30</v>
      </c>
    </row>
    <row r="587" spans="1:21" ht="95" customHeight="1">
      <c r="A587" s="1">
        <v>585</v>
      </c>
      <c r="B587" s="1" t="s">
        <v>586</v>
      </c>
      <c r="C587" s="1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4">
        <f t="shared" si="63"/>
        <v>0</v>
      </c>
      <c r="P587" s="1" t="e">
        <f t="shared" si="64"/>
        <v>#DIV/0!</v>
      </c>
      <c r="Q587" s="1" t="str">
        <f t="shared" si="65"/>
        <v>technology</v>
      </c>
      <c r="R587" s="1" t="str">
        <f t="shared" si="69"/>
        <v>web</v>
      </c>
      <c r="S587" s="2">
        <f t="shared" si="66"/>
        <v>42283.3909375</v>
      </c>
      <c r="T587" s="2">
        <f t="shared" si="67"/>
        <v>42339</v>
      </c>
      <c r="U587" s="1">
        <f t="shared" si="68"/>
        <v>56</v>
      </c>
    </row>
    <row r="588" spans="1:21" ht="95" customHeight="1">
      <c r="A588" s="1">
        <v>586</v>
      </c>
      <c r="B588" s="1" t="s">
        <v>587</v>
      </c>
      <c r="C588" s="1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4">
        <f t="shared" si="63"/>
        <v>0.55999999999999994</v>
      </c>
      <c r="P588" s="1">
        <f t="shared" si="64"/>
        <v>14</v>
      </c>
      <c r="Q588" s="1" t="str">
        <f t="shared" si="65"/>
        <v>technology</v>
      </c>
      <c r="R588" s="1" t="str">
        <f t="shared" si="69"/>
        <v>web</v>
      </c>
      <c r="S588" s="2">
        <f t="shared" si="66"/>
        <v>42020.854247685187</v>
      </c>
      <c r="T588" s="2">
        <f t="shared" si="67"/>
        <v>42050.854247685187</v>
      </c>
      <c r="U588" s="1">
        <f t="shared" si="68"/>
        <v>30</v>
      </c>
    </row>
    <row r="589" spans="1:21" ht="95" customHeight="1">
      <c r="A589" s="1">
        <v>587</v>
      </c>
      <c r="B589" s="1" t="s">
        <v>588</v>
      </c>
      <c r="C589" s="1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4">
        <f t="shared" si="63"/>
        <v>9.0833333333333339</v>
      </c>
      <c r="P589" s="1">
        <f t="shared" si="64"/>
        <v>389.28571428571428</v>
      </c>
      <c r="Q589" s="1" t="str">
        <f t="shared" si="65"/>
        <v>technology</v>
      </c>
      <c r="R589" s="1" t="str">
        <f t="shared" si="69"/>
        <v>web</v>
      </c>
      <c r="S589" s="2">
        <f t="shared" si="66"/>
        <v>42080.757326388892</v>
      </c>
      <c r="T589" s="2">
        <f t="shared" si="67"/>
        <v>42110.757326388892</v>
      </c>
      <c r="U589" s="1">
        <f t="shared" si="68"/>
        <v>30</v>
      </c>
    </row>
    <row r="590" spans="1:21" ht="95" customHeight="1">
      <c r="A590" s="1">
        <v>588</v>
      </c>
      <c r="B590" s="1" t="s">
        <v>589</v>
      </c>
      <c r="C590" s="1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4">
        <f t="shared" si="63"/>
        <v>3.3444444444444441</v>
      </c>
      <c r="P590" s="1">
        <f t="shared" si="64"/>
        <v>150.5</v>
      </c>
      <c r="Q590" s="1" t="str">
        <f t="shared" si="65"/>
        <v>technology</v>
      </c>
      <c r="R590" s="1" t="str">
        <f t="shared" si="69"/>
        <v>web</v>
      </c>
      <c r="S590" s="2">
        <f t="shared" si="66"/>
        <v>42631.769513888896</v>
      </c>
      <c r="T590" s="2">
        <f t="shared" si="67"/>
        <v>42691.811180555553</v>
      </c>
      <c r="U590" s="1">
        <f t="shared" si="68"/>
        <v>61</v>
      </c>
    </row>
    <row r="591" spans="1:21" ht="95" customHeight="1">
      <c r="A591" s="1">
        <v>589</v>
      </c>
      <c r="B591" s="1" t="s">
        <v>590</v>
      </c>
      <c r="C591" s="1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4">
        <f t="shared" si="63"/>
        <v>1.3333333333333334E-2</v>
      </c>
      <c r="P591" s="1">
        <f t="shared" si="64"/>
        <v>1</v>
      </c>
      <c r="Q591" s="1" t="str">
        <f t="shared" si="65"/>
        <v>technology</v>
      </c>
      <c r="R591" s="1" t="str">
        <f t="shared" si="69"/>
        <v>web</v>
      </c>
      <c r="S591" s="2">
        <f t="shared" si="66"/>
        <v>42178.614571759259</v>
      </c>
      <c r="T591" s="2">
        <f t="shared" si="67"/>
        <v>42193.614571759259</v>
      </c>
      <c r="U591" s="1">
        <f t="shared" si="68"/>
        <v>15</v>
      </c>
    </row>
    <row r="592" spans="1:21" ht="95" customHeight="1">
      <c r="A592" s="1">
        <v>590</v>
      </c>
      <c r="B592" s="1" t="s">
        <v>591</v>
      </c>
      <c r="C592" s="1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4">
        <f t="shared" si="63"/>
        <v>4.46</v>
      </c>
      <c r="P592" s="1">
        <f t="shared" si="64"/>
        <v>24.777777777777779</v>
      </c>
      <c r="Q592" s="1" t="str">
        <f t="shared" si="65"/>
        <v>technology</v>
      </c>
      <c r="R592" s="1" t="str">
        <f t="shared" si="69"/>
        <v>web</v>
      </c>
      <c r="S592" s="2">
        <f t="shared" si="66"/>
        <v>42377.554756944446</v>
      </c>
      <c r="T592" s="2">
        <f t="shared" si="67"/>
        <v>42408.542361111111</v>
      </c>
      <c r="U592" s="1">
        <f t="shared" si="68"/>
        <v>31</v>
      </c>
    </row>
    <row r="593" spans="1:21" ht="95" customHeight="1">
      <c r="A593" s="1">
        <v>591</v>
      </c>
      <c r="B593" s="1" t="s">
        <v>592</v>
      </c>
      <c r="C593" s="1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4">
        <f t="shared" si="63"/>
        <v>6.0999999999999999E-2</v>
      </c>
      <c r="P593" s="1">
        <f t="shared" si="64"/>
        <v>30.5</v>
      </c>
      <c r="Q593" s="1" t="str">
        <f t="shared" si="65"/>
        <v>technology</v>
      </c>
      <c r="R593" s="1" t="str">
        <f t="shared" si="69"/>
        <v>web</v>
      </c>
      <c r="S593" s="2">
        <f t="shared" si="66"/>
        <v>42177.543171296296</v>
      </c>
      <c r="T593" s="2">
        <f t="shared" si="67"/>
        <v>42207.543171296296</v>
      </c>
      <c r="U593" s="1">
        <f t="shared" si="68"/>
        <v>30</v>
      </c>
    </row>
    <row r="594" spans="1:21" ht="95" customHeight="1">
      <c r="A594" s="1">
        <v>592</v>
      </c>
      <c r="B594" s="1" t="s">
        <v>593</v>
      </c>
      <c r="C594" s="1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4">
        <f t="shared" si="63"/>
        <v>3.3333333333333335</v>
      </c>
      <c r="P594" s="1">
        <f t="shared" si="64"/>
        <v>250</v>
      </c>
      <c r="Q594" s="1" t="str">
        <f t="shared" si="65"/>
        <v>technology</v>
      </c>
      <c r="R594" s="1" t="str">
        <f t="shared" si="69"/>
        <v>web</v>
      </c>
      <c r="S594" s="2">
        <f t="shared" si="66"/>
        <v>41946.232175925928</v>
      </c>
      <c r="T594" s="2">
        <f t="shared" si="67"/>
        <v>41976.232175925921</v>
      </c>
      <c r="U594" s="1">
        <f t="shared" si="68"/>
        <v>30</v>
      </c>
    </row>
    <row r="595" spans="1:21" ht="95" customHeight="1">
      <c r="A595" s="1">
        <v>593</v>
      </c>
      <c r="B595" s="1" t="s">
        <v>594</v>
      </c>
      <c r="C595" s="1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4">
        <f t="shared" si="63"/>
        <v>23</v>
      </c>
      <c r="P595" s="1">
        <f t="shared" si="64"/>
        <v>16.428571428571427</v>
      </c>
      <c r="Q595" s="1" t="str">
        <f t="shared" si="65"/>
        <v>technology</v>
      </c>
      <c r="R595" s="1" t="str">
        <f t="shared" si="69"/>
        <v>web</v>
      </c>
      <c r="S595" s="2">
        <f t="shared" si="66"/>
        <v>42070.677604166667</v>
      </c>
      <c r="T595" s="2">
        <f t="shared" si="67"/>
        <v>42100.635937500003</v>
      </c>
      <c r="U595" s="1">
        <f t="shared" si="68"/>
        <v>30</v>
      </c>
    </row>
    <row r="596" spans="1:21" ht="95" customHeight="1">
      <c r="A596" s="1">
        <v>594</v>
      </c>
      <c r="B596" s="1" t="s">
        <v>595</v>
      </c>
      <c r="C596" s="1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4">
        <f t="shared" si="63"/>
        <v>0.104</v>
      </c>
      <c r="P596" s="1">
        <f t="shared" si="64"/>
        <v>13</v>
      </c>
      <c r="Q596" s="1" t="str">
        <f t="shared" si="65"/>
        <v>technology</v>
      </c>
      <c r="R596" s="1" t="str">
        <f t="shared" si="69"/>
        <v>web</v>
      </c>
      <c r="S596" s="2">
        <f t="shared" si="66"/>
        <v>42446.780162037037</v>
      </c>
      <c r="T596" s="2">
        <f t="shared" si="67"/>
        <v>42476.780162037037</v>
      </c>
      <c r="U596" s="1">
        <f t="shared" si="68"/>
        <v>30</v>
      </c>
    </row>
    <row r="597" spans="1:21" ht="95" customHeight="1">
      <c r="A597" s="1">
        <v>595</v>
      </c>
      <c r="B597" s="1" t="s">
        <v>596</v>
      </c>
      <c r="C597" s="1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4">
        <f t="shared" si="63"/>
        <v>0.42599999999999999</v>
      </c>
      <c r="P597" s="1">
        <f t="shared" si="64"/>
        <v>53.25</v>
      </c>
      <c r="Q597" s="1" t="str">
        <f t="shared" si="65"/>
        <v>technology</v>
      </c>
      <c r="R597" s="1" t="str">
        <f t="shared" si="69"/>
        <v>web</v>
      </c>
      <c r="S597" s="2">
        <f t="shared" si="66"/>
        <v>42083.069884259254</v>
      </c>
      <c r="T597" s="2">
        <f t="shared" si="67"/>
        <v>42128.069884259254</v>
      </c>
      <c r="U597" s="1">
        <f t="shared" si="68"/>
        <v>45</v>
      </c>
    </row>
    <row r="598" spans="1:21" ht="95" customHeight="1">
      <c r="A598" s="1">
        <v>596</v>
      </c>
      <c r="B598" s="1" t="s">
        <v>597</v>
      </c>
      <c r="C598" s="1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4">
        <f t="shared" si="63"/>
        <v>0.03</v>
      </c>
      <c r="P598" s="1">
        <f t="shared" si="64"/>
        <v>3</v>
      </c>
      <c r="Q598" s="1" t="str">
        <f t="shared" si="65"/>
        <v>technology</v>
      </c>
      <c r="R598" s="1" t="str">
        <f t="shared" si="69"/>
        <v>web</v>
      </c>
      <c r="S598" s="2">
        <f t="shared" si="66"/>
        <v>42646.896898148145</v>
      </c>
      <c r="T598" s="2">
        <f t="shared" si="67"/>
        <v>42676.896898148145</v>
      </c>
      <c r="U598" s="1">
        <f t="shared" si="68"/>
        <v>30</v>
      </c>
    </row>
    <row r="599" spans="1:21" ht="95" customHeight="1">
      <c r="A599" s="1">
        <v>597</v>
      </c>
      <c r="B599" s="1" t="s">
        <v>598</v>
      </c>
      <c r="C599" s="1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4">
        <f t="shared" si="63"/>
        <v>0.26666666666666666</v>
      </c>
      <c r="P599" s="1">
        <f t="shared" si="64"/>
        <v>10</v>
      </c>
      <c r="Q599" s="1" t="str">
        <f t="shared" si="65"/>
        <v>technology</v>
      </c>
      <c r="R599" s="1" t="str">
        <f t="shared" si="69"/>
        <v>web</v>
      </c>
      <c r="S599" s="2">
        <f t="shared" si="66"/>
        <v>42545.705266203702</v>
      </c>
      <c r="T599" s="2">
        <f t="shared" si="67"/>
        <v>42582.666666666672</v>
      </c>
      <c r="U599" s="1">
        <f t="shared" si="68"/>
        <v>37</v>
      </c>
    </row>
    <row r="600" spans="1:21" ht="95" customHeight="1">
      <c r="A600" s="1">
        <v>598</v>
      </c>
      <c r="B600" s="1" t="s">
        <v>599</v>
      </c>
      <c r="C600" s="1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4">
        <f t="shared" si="63"/>
        <v>34</v>
      </c>
      <c r="P600" s="1">
        <f t="shared" si="64"/>
        <v>121.42857142857143</v>
      </c>
      <c r="Q600" s="1" t="str">
        <f t="shared" si="65"/>
        <v>technology</v>
      </c>
      <c r="R600" s="1" t="str">
        <f t="shared" si="69"/>
        <v>web</v>
      </c>
      <c r="S600" s="2">
        <f t="shared" si="66"/>
        <v>41948.00209490741</v>
      </c>
      <c r="T600" s="2">
        <f t="shared" si="67"/>
        <v>41978.00209490741</v>
      </c>
      <c r="U600" s="1">
        <f t="shared" si="68"/>
        <v>30</v>
      </c>
    </row>
    <row r="601" spans="1:21" ht="95" customHeight="1">
      <c r="A601" s="1">
        <v>599</v>
      </c>
      <c r="B601" s="1" t="s">
        <v>600</v>
      </c>
      <c r="C601" s="1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4">
        <f t="shared" si="63"/>
        <v>6.2E-2</v>
      </c>
      <c r="P601" s="1">
        <f t="shared" si="64"/>
        <v>15.5</v>
      </c>
      <c r="Q601" s="1" t="str">
        <f t="shared" si="65"/>
        <v>technology</v>
      </c>
      <c r="R601" s="1" t="str">
        <f t="shared" si="69"/>
        <v>web</v>
      </c>
      <c r="S601" s="2">
        <f t="shared" si="66"/>
        <v>42047.812523148154</v>
      </c>
      <c r="T601" s="2">
        <f t="shared" si="67"/>
        <v>42071.636111111111</v>
      </c>
      <c r="U601" s="1">
        <f t="shared" si="68"/>
        <v>24</v>
      </c>
    </row>
    <row r="602" spans="1:21" ht="95" customHeight="1">
      <c r="A602" s="1">
        <v>600</v>
      </c>
      <c r="B602" s="1" t="s">
        <v>601</v>
      </c>
      <c r="C602" s="1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4">
        <f t="shared" si="63"/>
        <v>2</v>
      </c>
      <c r="P602" s="1">
        <f t="shared" si="64"/>
        <v>100</v>
      </c>
      <c r="Q602" s="1" t="str">
        <f t="shared" si="65"/>
        <v>technology</v>
      </c>
      <c r="R602" s="1" t="str">
        <f t="shared" si="69"/>
        <v>web</v>
      </c>
      <c r="S602" s="2">
        <f t="shared" si="66"/>
        <v>42073.798171296294</v>
      </c>
      <c r="T602" s="2">
        <f t="shared" si="67"/>
        <v>42133.798171296294</v>
      </c>
      <c r="U602" s="1">
        <f t="shared" si="68"/>
        <v>60</v>
      </c>
    </row>
    <row r="603" spans="1:21" ht="95" customHeight="1">
      <c r="A603" s="1">
        <v>601</v>
      </c>
      <c r="B603" s="1" t="s">
        <v>602</v>
      </c>
      <c r="C603" s="1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4">
        <f t="shared" si="63"/>
        <v>1.4000000000000001</v>
      </c>
      <c r="P603" s="1">
        <f t="shared" si="64"/>
        <v>23.333333333333332</v>
      </c>
      <c r="Q603" s="1" t="str">
        <f t="shared" si="65"/>
        <v>technology</v>
      </c>
      <c r="R603" s="1" t="str">
        <f t="shared" si="69"/>
        <v>web</v>
      </c>
      <c r="S603" s="2">
        <f t="shared" si="66"/>
        <v>41969.858090277776</v>
      </c>
      <c r="T603" s="2">
        <f t="shared" si="67"/>
        <v>41999.858090277776</v>
      </c>
      <c r="U603" s="1">
        <f t="shared" si="68"/>
        <v>30</v>
      </c>
    </row>
    <row r="604" spans="1:21" ht="95" customHeight="1">
      <c r="A604" s="1">
        <v>602</v>
      </c>
      <c r="B604" s="1" t="s">
        <v>603</v>
      </c>
      <c r="C604" s="1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4">
        <f t="shared" si="63"/>
        <v>0</v>
      </c>
      <c r="P604" s="1" t="e">
        <f t="shared" si="64"/>
        <v>#DIV/0!</v>
      </c>
      <c r="Q604" s="1" t="str">
        <f t="shared" si="65"/>
        <v>technology</v>
      </c>
      <c r="R604" s="1" t="str">
        <f t="shared" si="69"/>
        <v>web</v>
      </c>
      <c r="S604" s="2">
        <f t="shared" si="66"/>
        <v>42143.79415509259</v>
      </c>
      <c r="T604" s="2">
        <f t="shared" si="67"/>
        <v>42173.79415509259</v>
      </c>
      <c r="U604" s="1">
        <f t="shared" si="68"/>
        <v>30</v>
      </c>
    </row>
    <row r="605" spans="1:21" ht="95" customHeight="1">
      <c r="A605" s="1">
        <v>603</v>
      </c>
      <c r="B605" s="1" t="s">
        <v>604</v>
      </c>
      <c r="C605" s="1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4">
        <f t="shared" si="63"/>
        <v>3.9334666666666664</v>
      </c>
      <c r="P605" s="1">
        <f t="shared" si="64"/>
        <v>45.386153846153846</v>
      </c>
      <c r="Q605" s="1" t="str">
        <f t="shared" si="65"/>
        <v>technology</v>
      </c>
      <c r="R605" s="1" t="str">
        <f t="shared" si="69"/>
        <v>web</v>
      </c>
      <c r="S605" s="2">
        <f t="shared" si="66"/>
        <v>41835.639155092591</v>
      </c>
      <c r="T605" s="2">
        <f t="shared" si="67"/>
        <v>41865.639155092591</v>
      </c>
      <c r="U605" s="1">
        <f t="shared" si="68"/>
        <v>30</v>
      </c>
    </row>
    <row r="606" spans="1:21" ht="95" customHeight="1">
      <c r="A606" s="1">
        <v>604</v>
      </c>
      <c r="B606" s="1" t="s">
        <v>605</v>
      </c>
      <c r="C606" s="1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4">
        <f t="shared" si="63"/>
        <v>0</v>
      </c>
      <c r="P606" s="1" t="e">
        <f t="shared" si="64"/>
        <v>#DIV/0!</v>
      </c>
      <c r="Q606" s="1" t="str">
        <f t="shared" si="65"/>
        <v>technology</v>
      </c>
      <c r="R606" s="1" t="str">
        <f t="shared" si="69"/>
        <v>web</v>
      </c>
      <c r="S606" s="2">
        <f t="shared" si="66"/>
        <v>41849.035370370373</v>
      </c>
      <c r="T606" s="2">
        <f t="shared" si="67"/>
        <v>41879.035370370373</v>
      </c>
      <c r="U606" s="1">
        <f t="shared" si="68"/>
        <v>30</v>
      </c>
    </row>
    <row r="607" spans="1:21" ht="95" customHeight="1">
      <c r="A607" s="1">
        <v>605</v>
      </c>
      <c r="B607" s="1" t="s">
        <v>606</v>
      </c>
      <c r="C607" s="1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4">
        <f t="shared" si="63"/>
        <v>2.62</v>
      </c>
      <c r="P607" s="1">
        <f t="shared" si="64"/>
        <v>16.375</v>
      </c>
      <c r="Q607" s="1" t="str">
        <f t="shared" si="65"/>
        <v>technology</v>
      </c>
      <c r="R607" s="1" t="str">
        <f t="shared" si="69"/>
        <v>web</v>
      </c>
      <c r="S607" s="2">
        <f t="shared" si="66"/>
        <v>42194.357731481476</v>
      </c>
      <c r="T607" s="2">
        <f t="shared" si="67"/>
        <v>42239.357731481476</v>
      </c>
      <c r="U607" s="1">
        <f t="shared" si="68"/>
        <v>45</v>
      </c>
    </row>
    <row r="608" spans="1:21" ht="95" customHeight="1">
      <c r="A608" s="1">
        <v>606</v>
      </c>
      <c r="B608" s="1" t="s">
        <v>607</v>
      </c>
      <c r="C608" s="1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4">
        <f t="shared" si="63"/>
        <v>0.2</v>
      </c>
      <c r="P608" s="1">
        <f t="shared" si="64"/>
        <v>10</v>
      </c>
      <c r="Q608" s="1" t="str">
        <f t="shared" si="65"/>
        <v>technology</v>
      </c>
      <c r="R608" s="1" t="str">
        <f t="shared" si="69"/>
        <v>web</v>
      </c>
      <c r="S608" s="2">
        <f t="shared" si="66"/>
        <v>42102.650567129633</v>
      </c>
      <c r="T608" s="2">
        <f t="shared" si="67"/>
        <v>42148.625</v>
      </c>
      <c r="U608" s="1">
        <f t="shared" si="68"/>
        <v>46</v>
      </c>
    </row>
    <row r="609" spans="1:21" ht="95" customHeight="1">
      <c r="A609" s="1">
        <v>607</v>
      </c>
      <c r="B609" s="1" t="s">
        <v>608</v>
      </c>
      <c r="C609" s="1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4">
        <f t="shared" si="63"/>
        <v>0</v>
      </c>
      <c r="P609" s="1" t="e">
        <f t="shared" si="64"/>
        <v>#DIV/0!</v>
      </c>
      <c r="Q609" s="1" t="str">
        <f t="shared" si="65"/>
        <v>technology</v>
      </c>
      <c r="R609" s="1" t="str">
        <f t="shared" si="69"/>
        <v>web</v>
      </c>
      <c r="S609" s="2">
        <f t="shared" si="66"/>
        <v>42300.825648148151</v>
      </c>
      <c r="T609" s="2">
        <f t="shared" si="67"/>
        <v>42330.867314814815</v>
      </c>
      <c r="U609" s="1">
        <f t="shared" si="68"/>
        <v>31</v>
      </c>
    </row>
    <row r="610" spans="1:21" ht="95" customHeight="1">
      <c r="A610" s="1">
        <v>608</v>
      </c>
      <c r="B610" s="1" t="s">
        <v>609</v>
      </c>
      <c r="C610" s="1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4">
        <f t="shared" si="63"/>
        <v>0.97400000000000009</v>
      </c>
      <c r="P610" s="1">
        <f t="shared" si="64"/>
        <v>292.2</v>
      </c>
      <c r="Q610" s="1" t="str">
        <f t="shared" si="65"/>
        <v>technology</v>
      </c>
      <c r="R610" s="1" t="str">
        <f t="shared" si="69"/>
        <v>web</v>
      </c>
      <c r="S610" s="2">
        <f t="shared" si="66"/>
        <v>42140.921064814815</v>
      </c>
      <c r="T610" s="2">
        <f t="shared" si="67"/>
        <v>42170.921064814815</v>
      </c>
      <c r="U610" s="1">
        <f t="shared" si="68"/>
        <v>30</v>
      </c>
    </row>
    <row r="611" spans="1:21" ht="95" customHeight="1">
      <c r="A611" s="1">
        <v>609</v>
      </c>
      <c r="B611" s="1" t="s">
        <v>610</v>
      </c>
      <c r="C611" s="1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4">
        <f t="shared" si="63"/>
        <v>0.64102564102564097</v>
      </c>
      <c r="P611" s="1">
        <f t="shared" si="64"/>
        <v>5</v>
      </c>
      <c r="Q611" s="1" t="str">
        <f t="shared" si="65"/>
        <v>technology</v>
      </c>
      <c r="R611" s="1" t="str">
        <f t="shared" si="69"/>
        <v>web</v>
      </c>
      <c r="S611" s="2">
        <f t="shared" si="66"/>
        <v>42307.034074074079</v>
      </c>
      <c r="T611" s="2">
        <f t="shared" si="67"/>
        <v>42337.075740740736</v>
      </c>
      <c r="U611" s="1">
        <f t="shared" si="68"/>
        <v>31</v>
      </c>
    </row>
    <row r="612" spans="1:21" ht="95" customHeight="1">
      <c r="A612" s="1">
        <v>610</v>
      </c>
      <c r="B612" s="1" t="s">
        <v>611</v>
      </c>
      <c r="C612" s="1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4">
        <f t="shared" si="63"/>
        <v>0</v>
      </c>
      <c r="P612" s="1" t="e">
        <f t="shared" si="64"/>
        <v>#DIV/0!</v>
      </c>
      <c r="Q612" s="1" t="str">
        <f t="shared" si="65"/>
        <v>technology</v>
      </c>
      <c r="R612" s="1" t="str">
        <f t="shared" si="69"/>
        <v>web</v>
      </c>
      <c r="S612" s="2">
        <f t="shared" si="66"/>
        <v>42086.83085648148</v>
      </c>
      <c r="T612" s="2">
        <f t="shared" si="67"/>
        <v>42116.83085648148</v>
      </c>
      <c r="U612" s="1">
        <f t="shared" si="68"/>
        <v>30</v>
      </c>
    </row>
    <row r="613" spans="1:21" ht="95" customHeight="1">
      <c r="A613" s="1">
        <v>611</v>
      </c>
      <c r="B613" s="1" t="s">
        <v>612</v>
      </c>
      <c r="C613" s="1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4">
        <f t="shared" si="63"/>
        <v>0</v>
      </c>
      <c r="P613" s="1" t="e">
        <f t="shared" si="64"/>
        <v>#DIV/0!</v>
      </c>
      <c r="Q613" s="1" t="str">
        <f t="shared" si="65"/>
        <v>technology</v>
      </c>
      <c r="R613" s="1" t="str">
        <f t="shared" si="69"/>
        <v>web</v>
      </c>
      <c r="S613" s="2">
        <f t="shared" si="66"/>
        <v>42328.560613425929</v>
      </c>
      <c r="T613" s="2">
        <f t="shared" si="67"/>
        <v>42388.560613425929</v>
      </c>
      <c r="U613" s="1">
        <f t="shared" si="68"/>
        <v>60</v>
      </c>
    </row>
    <row r="614" spans="1:21" ht="95" customHeight="1">
      <c r="A614" s="1">
        <v>612</v>
      </c>
      <c r="B614" s="1" t="s">
        <v>613</v>
      </c>
      <c r="C614" s="1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4">
        <f t="shared" si="63"/>
        <v>0</v>
      </c>
      <c r="P614" s="1" t="e">
        <f t="shared" si="64"/>
        <v>#DIV/0!</v>
      </c>
      <c r="Q614" s="1" t="str">
        <f t="shared" si="65"/>
        <v>technology</v>
      </c>
      <c r="R614" s="1" t="str">
        <f t="shared" si="69"/>
        <v>web</v>
      </c>
      <c r="S614" s="2">
        <f t="shared" si="66"/>
        <v>42585.031782407401</v>
      </c>
      <c r="T614" s="2">
        <f t="shared" si="67"/>
        <v>42615.031782407401</v>
      </c>
      <c r="U614" s="1">
        <f t="shared" si="68"/>
        <v>30</v>
      </c>
    </row>
    <row r="615" spans="1:21" ht="95" customHeight="1">
      <c r="A615" s="1">
        <v>613</v>
      </c>
      <c r="B615" s="1" t="s">
        <v>614</v>
      </c>
      <c r="C615" s="1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4">
        <f t="shared" si="63"/>
        <v>21.363333333333333</v>
      </c>
      <c r="P615" s="1">
        <f t="shared" si="64"/>
        <v>105.93388429752066</v>
      </c>
      <c r="Q615" s="1" t="str">
        <f t="shared" si="65"/>
        <v>technology</v>
      </c>
      <c r="R615" s="1" t="str">
        <f t="shared" si="69"/>
        <v>web</v>
      </c>
      <c r="S615" s="2">
        <f t="shared" si="66"/>
        <v>42247.496759259258</v>
      </c>
      <c r="T615" s="2">
        <f t="shared" si="67"/>
        <v>42278.207638888889</v>
      </c>
      <c r="U615" s="1">
        <f t="shared" si="68"/>
        <v>31</v>
      </c>
    </row>
    <row r="616" spans="1:21" ht="95" customHeight="1">
      <c r="A616" s="1">
        <v>614</v>
      </c>
      <c r="B616" s="1" t="s">
        <v>615</v>
      </c>
      <c r="C616" s="1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4">
        <f t="shared" si="63"/>
        <v>0</v>
      </c>
      <c r="P616" s="1" t="e">
        <f t="shared" si="64"/>
        <v>#DIV/0!</v>
      </c>
      <c r="Q616" s="1" t="str">
        <f t="shared" si="65"/>
        <v>technology</v>
      </c>
      <c r="R616" s="1" t="str">
        <f t="shared" si="69"/>
        <v>web</v>
      </c>
      <c r="S616" s="2">
        <f t="shared" si="66"/>
        <v>42515.061805555553</v>
      </c>
      <c r="T616" s="2">
        <f t="shared" si="67"/>
        <v>42545.061805555553</v>
      </c>
      <c r="U616" s="1">
        <f t="shared" si="68"/>
        <v>30</v>
      </c>
    </row>
    <row r="617" spans="1:21" ht="95" customHeight="1">
      <c r="A617" s="1">
        <v>615</v>
      </c>
      <c r="B617" s="1" t="s">
        <v>616</v>
      </c>
      <c r="C617" s="1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4">
        <f t="shared" si="63"/>
        <v>0</v>
      </c>
      <c r="P617" s="1" t="e">
        <f t="shared" si="64"/>
        <v>#DIV/0!</v>
      </c>
      <c r="Q617" s="1" t="str">
        <f t="shared" si="65"/>
        <v>technology</v>
      </c>
      <c r="R617" s="1" t="str">
        <f t="shared" si="69"/>
        <v>web</v>
      </c>
      <c r="S617" s="2">
        <f t="shared" si="66"/>
        <v>42242.122210648144</v>
      </c>
      <c r="T617" s="2">
        <f t="shared" si="67"/>
        <v>42272.122210648144</v>
      </c>
      <c r="U617" s="1">
        <f t="shared" si="68"/>
        <v>30</v>
      </c>
    </row>
    <row r="618" spans="1:21" ht="95" customHeight="1">
      <c r="A618" s="1">
        <v>616</v>
      </c>
      <c r="B618" s="1" t="s">
        <v>617</v>
      </c>
      <c r="C618" s="1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4">
        <f t="shared" si="63"/>
        <v>0</v>
      </c>
      <c r="P618" s="1" t="e">
        <f t="shared" si="64"/>
        <v>#DIV/0!</v>
      </c>
      <c r="Q618" s="1" t="str">
        <f t="shared" si="65"/>
        <v>technology</v>
      </c>
      <c r="R618" s="1" t="str">
        <f t="shared" si="69"/>
        <v>web</v>
      </c>
      <c r="S618" s="2">
        <f t="shared" si="66"/>
        <v>42761.376238425932</v>
      </c>
      <c r="T618" s="2">
        <f t="shared" si="67"/>
        <v>42791.376238425932</v>
      </c>
      <c r="U618" s="1">
        <f t="shared" si="68"/>
        <v>30</v>
      </c>
    </row>
    <row r="619" spans="1:21" ht="95" customHeight="1">
      <c r="A619" s="1">
        <v>617</v>
      </c>
      <c r="B619" s="1" t="s">
        <v>618</v>
      </c>
      <c r="C619" s="1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4">
        <f t="shared" si="63"/>
        <v>3</v>
      </c>
      <c r="P619" s="1">
        <f t="shared" si="64"/>
        <v>20</v>
      </c>
      <c r="Q619" s="1" t="str">
        <f t="shared" si="65"/>
        <v>technology</v>
      </c>
      <c r="R619" s="1" t="str">
        <f t="shared" si="69"/>
        <v>web</v>
      </c>
      <c r="S619" s="2">
        <f t="shared" si="66"/>
        <v>42087.343090277776</v>
      </c>
      <c r="T619" s="2">
        <f t="shared" si="67"/>
        <v>42132.343090277776</v>
      </c>
      <c r="U619" s="1">
        <f t="shared" si="68"/>
        <v>45</v>
      </c>
    </row>
    <row r="620" spans="1:21" ht="95" customHeight="1">
      <c r="A620" s="1">
        <v>618</v>
      </c>
      <c r="B620" s="1" t="s">
        <v>619</v>
      </c>
      <c r="C620" s="1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4">
        <f t="shared" si="63"/>
        <v>0</v>
      </c>
      <c r="P620" s="1" t="e">
        <f t="shared" si="64"/>
        <v>#DIV/0!</v>
      </c>
      <c r="Q620" s="1" t="str">
        <f t="shared" si="65"/>
        <v>technology</v>
      </c>
      <c r="R620" s="1" t="str">
        <f t="shared" si="69"/>
        <v>web</v>
      </c>
      <c r="S620" s="2">
        <f t="shared" si="66"/>
        <v>42317.810219907406</v>
      </c>
      <c r="T620" s="2">
        <f t="shared" si="67"/>
        <v>42347.810219907406</v>
      </c>
      <c r="U620" s="1">
        <f t="shared" si="68"/>
        <v>30</v>
      </c>
    </row>
    <row r="621" spans="1:21" ht="95" customHeight="1">
      <c r="A621" s="1">
        <v>619</v>
      </c>
      <c r="B621" s="1" t="s">
        <v>620</v>
      </c>
      <c r="C621" s="1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4">
        <f t="shared" si="63"/>
        <v>3.9999999999999996E-5</v>
      </c>
      <c r="P621" s="1">
        <f t="shared" si="64"/>
        <v>1</v>
      </c>
      <c r="Q621" s="1" t="str">
        <f t="shared" si="65"/>
        <v>technology</v>
      </c>
      <c r="R621" s="1" t="str">
        <f t="shared" si="69"/>
        <v>web</v>
      </c>
      <c r="S621" s="2">
        <f t="shared" si="66"/>
        <v>41908.650347222225</v>
      </c>
      <c r="T621" s="2">
        <f t="shared" si="67"/>
        <v>41968.692013888889</v>
      </c>
      <c r="U621" s="1">
        <f t="shared" si="68"/>
        <v>61</v>
      </c>
    </row>
    <row r="622" spans="1:21" ht="95" customHeight="1">
      <c r="A622" s="1">
        <v>620</v>
      </c>
      <c r="B622" s="1" t="s">
        <v>621</v>
      </c>
      <c r="C622" s="1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4">
        <f t="shared" si="63"/>
        <v>1</v>
      </c>
      <c r="P622" s="1">
        <f t="shared" si="64"/>
        <v>300</v>
      </c>
      <c r="Q622" s="1" t="str">
        <f t="shared" si="65"/>
        <v>technology</v>
      </c>
      <c r="R622" s="1" t="str">
        <f t="shared" si="69"/>
        <v>web</v>
      </c>
      <c r="S622" s="2">
        <f t="shared" si="66"/>
        <v>41831.716874999998</v>
      </c>
      <c r="T622" s="2">
        <f t="shared" si="67"/>
        <v>41876.716874999998</v>
      </c>
      <c r="U622" s="1">
        <f t="shared" si="68"/>
        <v>45</v>
      </c>
    </row>
    <row r="623" spans="1:21" ht="95" customHeight="1">
      <c r="A623" s="1">
        <v>621</v>
      </c>
      <c r="B623" s="1" t="s">
        <v>622</v>
      </c>
      <c r="C623" s="1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4">
        <f t="shared" si="63"/>
        <v>1.044</v>
      </c>
      <c r="P623" s="1">
        <f t="shared" si="64"/>
        <v>87</v>
      </c>
      <c r="Q623" s="1" t="str">
        <f t="shared" si="65"/>
        <v>technology</v>
      </c>
      <c r="R623" s="1" t="str">
        <f t="shared" si="69"/>
        <v>web</v>
      </c>
      <c r="S623" s="2">
        <f t="shared" si="66"/>
        <v>42528.987696759257</v>
      </c>
      <c r="T623" s="2">
        <f t="shared" si="67"/>
        <v>42558.987696759257</v>
      </c>
      <c r="U623" s="1">
        <f t="shared" si="68"/>
        <v>30</v>
      </c>
    </row>
    <row r="624" spans="1:21" ht="95" customHeight="1">
      <c r="A624" s="1">
        <v>622</v>
      </c>
      <c r="B624" s="1" t="s">
        <v>623</v>
      </c>
      <c r="C624" s="1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4">
        <f t="shared" si="63"/>
        <v>5.6833333333333336</v>
      </c>
      <c r="P624" s="1">
        <f t="shared" si="64"/>
        <v>37.888888888888886</v>
      </c>
      <c r="Q624" s="1" t="str">
        <f t="shared" si="65"/>
        <v>technology</v>
      </c>
      <c r="R624" s="1" t="str">
        <f t="shared" si="69"/>
        <v>web</v>
      </c>
      <c r="S624" s="2">
        <f t="shared" si="66"/>
        <v>42532.774745370371</v>
      </c>
      <c r="T624" s="2">
        <f t="shared" si="67"/>
        <v>42552.774745370371</v>
      </c>
      <c r="U624" s="1">
        <f t="shared" si="68"/>
        <v>20</v>
      </c>
    </row>
    <row r="625" spans="1:21" ht="95" customHeight="1">
      <c r="A625" s="1">
        <v>623</v>
      </c>
      <c r="B625" s="1" t="s">
        <v>624</v>
      </c>
      <c r="C625" s="1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4">
        <f t="shared" si="63"/>
        <v>0</v>
      </c>
      <c r="P625" s="1" t="e">
        <f t="shared" si="64"/>
        <v>#DIV/0!</v>
      </c>
      <c r="Q625" s="1" t="str">
        <f t="shared" si="65"/>
        <v>technology</v>
      </c>
      <c r="R625" s="1" t="str">
        <f t="shared" si="69"/>
        <v>web</v>
      </c>
      <c r="S625" s="2">
        <f t="shared" si="66"/>
        <v>42122.009224537032</v>
      </c>
      <c r="T625" s="2">
        <f t="shared" si="67"/>
        <v>42152.009224537032</v>
      </c>
      <c r="U625" s="1">
        <f t="shared" si="68"/>
        <v>30</v>
      </c>
    </row>
    <row r="626" spans="1:21" ht="95" customHeight="1">
      <c r="A626" s="1">
        <v>624</v>
      </c>
      <c r="B626" s="1" t="s">
        <v>625</v>
      </c>
      <c r="C626" s="1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4">
        <f t="shared" si="63"/>
        <v>0</v>
      </c>
      <c r="P626" s="1" t="e">
        <f t="shared" si="64"/>
        <v>#DIV/0!</v>
      </c>
      <c r="Q626" s="1" t="str">
        <f t="shared" si="65"/>
        <v>technology</v>
      </c>
      <c r="R626" s="1" t="str">
        <f t="shared" si="69"/>
        <v>web</v>
      </c>
      <c r="S626" s="2">
        <f t="shared" si="66"/>
        <v>42108.988900462966</v>
      </c>
      <c r="T626" s="2">
        <f t="shared" si="67"/>
        <v>42138.988900462966</v>
      </c>
      <c r="U626" s="1">
        <f t="shared" si="68"/>
        <v>30</v>
      </c>
    </row>
    <row r="627" spans="1:21" ht="95" customHeight="1">
      <c r="A627" s="1">
        <v>625</v>
      </c>
      <c r="B627" s="1" t="s">
        <v>626</v>
      </c>
      <c r="C627" s="1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4">
        <f t="shared" si="63"/>
        <v>0</v>
      </c>
      <c r="P627" s="1" t="e">
        <f t="shared" si="64"/>
        <v>#DIV/0!</v>
      </c>
      <c r="Q627" s="1" t="str">
        <f t="shared" si="65"/>
        <v>technology</v>
      </c>
      <c r="R627" s="1" t="str">
        <f t="shared" si="69"/>
        <v>web</v>
      </c>
      <c r="S627" s="2">
        <f t="shared" si="66"/>
        <v>42790.895567129628</v>
      </c>
      <c r="T627" s="2">
        <f t="shared" si="67"/>
        <v>42820.853900462964</v>
      </c>
      <c r="U627" s="1">
        <f t="shared" si="68"/>
        <v>30</v>
      </c>
    </row>
    <row r="628" spans="1:21" ht="95" customHeight="1">
      <c r="A628" s="1">
        <v>626</v>
      </c>
      <c r="B628" s="1" t="s">
        <v>627</v>
      </c>
      <c r="C628" s="1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4">
        <f t="shared" si="63"/>
        <v>17.380000000000003</v>
      </c>
      <c r="P628" s="1">
        <f t="shared" si="64"/>
        <v>111.41025641025641</v>
      </c>
      <c r="Q628" s="1" t="str">
        <f t="shared" si="65"/>
        <v>technology</v>
      </c>
      <c r="R628" s="1" t="str">
        <f t="shared" si="69"/>
        <v>web</v>
      </c>
      <c r="S628" s="2">
        <f t="shared" si="66"/>
        <v>42198.559479166666</v>
      </c>
      <c r="T628" s="2">
        <f t="shared" si="67"/>
        <v>42231.556944444441</v>
      </c>
      <c r="U628" s="1">
        <f t="shared" si="68"/>
        <v>33</v>
      </c>
    </row>
    <row r="629" spans="1:21" ht="95" customHeight="1">
      <c r="A629" s="1">
        <v>627</v>
      </c>
      <c r="B629" s="1" t="s">
        <v>628</v>
      </c>
      <c r="C629" s="1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4">
        <f t="shared" si="63"/>
        <v>0.02</v>
      </c>
      <c r="P629" s="1">
        <f t="shared" si="64"/>
        <v>90</v>
      </c>
      <c r="Q629" s="1" t="str">
        <f t="shared" si="65"/>
        <v>technology</v>
      </c>
      <c r="R629" s="1" t="str">
        <f t="shared" si="69"/>
        <v>web</v>
      </c>
      <c r="S629" s="2">
        <f t="shared" si="66"/>
        <v>42384.306840277779</v>
      </c>
      <c r="T629" s="2">
        <f t="shared" si="67"/>
        <v>42443.958333333328</v>
      </c>
      <c r="U629" s="1">
        <f t="shared" si="68"/>
        <v>60</v>
      </c>
    </row>
    <row r="630" spans="1:21" ht="95" customHeight="1">
      <c r="A630" s="1">
        <v>628</v>
      </c>
      <c r="B630" s="1" t="s">
        <v>629</v>
      </c>
      <c r="C630" s="1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4">
        <f t="shared" si="63"/>
        <v>0</v>
      </c>
      <c r="P630" s="1" t="e">
        <f t="shared" si="64"/>
        <v>#DIV/0!</v>
      </c>
      <c r="Q630" s="1" t="str">
        <f t="shared" si="65"/>
        <v>technology</v>
      </c>
      <c r="R630" s="1" t="str">
        <f t="shared" si="69"/>
        <v>web</v>
      </c>
      <c r="S630" s="2">
        <f t="shared" si="66"/>
        <v>41803.692789351851</v>
      </c>
      <c r="T630" s="2">
        <f t="shared" si="67"/>
        <v>41833.692789351851</v>
      </c>
      <c r="U630" s="1">
        <f t="shared" si="68"/>
        <v>30</v>
      </c>
    </row>
    <row r="631" spans="1:21" ht="95" customHeight="1">
      <c r="A631" s="1">
        <v>629</v>
      </c>
      <c r="B631" s="1" t="s">
        <v>630</v>
      </c>
      <c r="C631" s="1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4">
        <f t="shared" si="63"/>
        <v>0.17500000000000002</v>
      </c>
      <c r="P631" s="1">
        <f t="shared" si="64"/>
        <v>116.66666666666667</v>
      </c>
      <c r="Q631" s="1" t="str">
        <f t="shared" si="65"/>
        <v>technology</v>
      </c>
      <c r="R631" s="1" t="str">
        <f t="shared" si="69"/>
        <v>web</v>
      </c>
      <c r="S631" s="2">
        <f t="shared" si="66"/>
        <v>42474.637824074074</v>
      </c>
      <c r="T631" s="2">
        <f t="shared" si="67"/>
        <v>42504.637824074074</v>
      </c>
      <c r="U631" s="1">
        <f t="shared" si="68"/>
        <v>30</v>
      </c>
    </row>
    <row r="632" spans="1:21" ht="95" customHeight="1">
      <c r="A632" s="1">
        <v>630</v>
      </c>
      <c r="B632" s="1" t="s">
        <v>631</v>
      </c>
      <c r="C632" s="1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4">
        <f t="shared" si="63"/>
        <v>8.3340278356529712E-2</v>
      </c>
      <c r="P632" s="1">
        <f t="shared" si="64"/>
        <v>10</v>
      </c>
      <c r="Q632" s="1" t="str">
        <f t="shared" si="65"/>
        <v>technology</v>
      </c>
      <c r="R632" s="1" t="str">
        <f t="shared" si="69"/>
        <v>web</v>
      </c>
      <c r="S632" s="2">
        <f t="shared" si="66"/>
        <v>42223.619456018518</v>
      </c>
      <c r="T632" s="2">
        <f t="shared" si="67"/>
        <v>42253.215277777781</v>
      </c>
      <c r="U632" s="1">
        <f t="shared" si="68"/>
        <v>30</v>
      </c>
    </row>
    <row r="633" spans="1:21" ht="95" customHeight="1">
      <c r="A633" s="1">
        <v>631</v>
      </c>
      <c r="B633" s="1" t="s">
        <v>632</v>
      </c>
      <c r="C633" s="1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4">
        <f t="shared" si="63"/>
        <v>1.38</v>
      </c>
      <c r="P633" s="1">
        <f t="shared" si="64"/>
        <v>76.666666666666671</v>
      </c>
      <c r="Q633" s="1" t="str">
        <f t="shared" si="65"/>
        <v>technology</v>
      </c>
      <c r="R633" s="1" t="str">
        <f t="shared" si="69"/>
        <v>web</v>
      </c>
      <c r="S633" s="2">
        <f t="shared" si="66"/>
        <v>42489.772326388891</v>
      </c>
      <c r="T633" s="2">
        <f t="shared" si="67"/>
        <v>42518.772326388891</v>
      </c>
      <c r="U633" s="1">
        <f t="shared" si="68"/>
        <v>29</v>
      </c>
    </row>
    <row r="634" spans="1:21" ht="95" customHeight="1">
      <c r="A634" s="1">
        <v>632</v>
      </c>
      <c r="B634" s="1" t="s">
        <v>633</v>
      </c>
      <c r="C634" s="1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4">
        <f t="shared" si="63"/>
        <v>0</v>
      </c>
      <c r="P634" s="1" t="e">
        <f t="shared" si="64"/>
        <v>#DIV/0!</v>
      </c>
      <c r="Q634" s="1" t="str">
        <f t="shared" si="65"/>
        <v>technology</v>
      </c>
      <c r="R634" s="1" t="str">
        <f t="shared" si="69"/>
        <v>web</v>
      </c>
      <c r="S634" s="2">
        <f t="shared" si="66"/>
        <v>42303.659317129626</v>
      </c>
      <c r="T634" s="2">
        <f t="shared" si="67"/>
        <v>42333.700983796298</v>
      </c>
      <c r="U634" s="1">
        <f t="shared" si="68"/>
        <v>31</v>
      </c>
    </row>
    <row r="635" spans="1:21" ht="95" customHeight="1">
      <c r="A635" s="1">
        <v>633</v>
      </c>
      <c r="B635" s="1" t="s">
        <v>634</v>
      </c>
      <c r="C635" s="1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4">
        <f t="shared" si="63"/>
        <v>12.45</v>
      </c>
      <c r="P635" s="1">
        <f t="shared" si="64"/>
        <v>49.8</v>
      </c>
      <c r="Q635" s="1" t="str">
        <f t="shared" si="65"/>
        <v>technology</v>
      </c>
      <c r="R635" s="1" t="str">
        <f t="shared" si="69"/>
        <v>web</v>
      </c>
      <c r="S635" s="2">
        <f t="shared" si="66"/>
        <v>42507.29932870371</v>
      </c>
      <c r="T635" s="2">
        <f t="shared" si="67"/>
        <v>42538.958333333328</v>
      </c>
      <c r="U635" s="1">
        <f t="shared" si="68"/>
        <v>32</v>
      </c>
    </row>
    <row r="636" spans="1:21" ht="95" customHeight="1">
      <c r="A636" s="1">
        <v>634</v>
      </c>
      <c r="B636" s="1" t="s">
        <v>635</v>
      </c>
      <c r="C636" s="1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4">
        <f t="shared" si="63"/>
        <v>0.02</v>
      </c>
      <c r="P636" s="1">
        <f t="shared" si="64"/>
        <v>1</v>
      </c>
      <c r="Q636" s="1" t="str">
        <f t="shared" si="65"/>
        <v>technology</v>
      </c>
      <c r="R636" s="1" t="str">
        <f t="shared" si="69"/>
        <v>web</v>
      </c>
      <c r="S636" s="2">
        <f t="shared" si="66"/>
        <v>42031.928576388891</v>
      </c>
      <c r="T636" s="2">
        <f t="shared" si="67"/>
        <v>42061.928576388891</v>
      </c>
      <c r="U636" s="1">
        <f t="shared" si="68"/>
        <v>30</v>
      </c>
    </row>
    <row r="637" spans="1:21" ht="95" customHeight="1">
      <c r="A637" s="1">
        <v>635</v>
      </c>
      <c r="B637" s="1" t="s">
        <v>636</v>
      </c>
      <c r="C637" s="1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4">
        <f t="shared" si="63"/>
        <v>8.0000000000000002E-3</v>
      </c>
      <c r="P637" s="1">
        <f t="shared" si="64"/>
        <v>2</v>
      </c>
      <c r="Q637" s="1" t="str">
        <f t="shared" si="65"/>
        <v>technology</v>
      </c>
      <c r="R637" s="1" t="str">
        <f t="shared" si="69"/>
        <v>web</v>
      </c>
      <c r="S637" s="2">
        <f t="shared" si="66"/>
        <v>42076.092152777783</v>
      </c>
      <c r="T637" s="2">
        <f t="shared" si="67"/>
        <v>42106.092152777783</v>
      </c>
      <c r="U637" s="1">
        <f t="shared" si="68"/>
        <v>30</v>
      </c>
    </row>
    <row r="638" spans="1:21" ht="95" customHeight="1">
      <c r="A638" s="1">
        <v>636</v>
      </c>
      <c r="B638" s="1" t="s">
        <v>637</v>
      </c>
      <c r="C638" s="1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4">
        <f t="shared" si="63"/>
        <v>0.2</v>
      </c>
      <c r="P638" s="1">
        <f t="shared" si="64"/>
        <v>4</v>
      </c>
      <c r="Q638" s="1" t="str">
        <f t="shared" si="65"/>
        <v>technology</v>
      </c>
      <c r="R638" s="1" t="str">
        <f t="shared" si="69"/>
        <v>web</v>
      </c>
      <c r="S638" s="2">
        <f t="shared" si="66"/>
        <v>42131.455439814818</v>
      </c>
      <c r="T638" s="2">
        <f t="shared" si="67"/>
        <v>42161.44930555555</v>
      </c>
      <c r="U638" s="1">
        <f t="shared" si="68"/>
        <v>30</v>
      </c>
    </row>
    <row r="639" spans="1:21" ht="95" customHeight="1">
      <c r="A639" s="1">
        <v>637</v>
      </c>
      <c r="B639" s="1" t="s">
        <v>638</v>
      </c>
      <c r="C639" s="1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4">
        <f t="shared" si="63"/>
        <v>0</v>
      </c>
      <c r="P639" s="1" t="e">
        <f t="shared" si="64"/>
        <v>#DIV/0!</v>
      </c>
      <c r="Q639" s="1" t="str">
        <f t="shared" si="65"/>
        <v>technology</v>
      </c>
      <c r="R639" s="1" t="str">
        <f t="shared" si="69"/>
        <v>web</v>
      </c>
      <c r="S639" s="2">
        <f t="shared" si="66"/>
        <v>42762.962013888886</v>
      </c>
      <c r="T639" s="2">
        <f t="shared" si="67"/>
        <v>42791.961111111115</v>
      </c>
      <c r="U639" s="1">
        <f t="shared" si="68"/>
        <v>29</v>
      </c>
    </row>
    <row r="640" spans="1:21" ht="95" customHeight="1">
      <c r="A640" s="1">
        <v>638</v>
      </c>
      <c r="B640" s="1" t="s">
        <v>639</v>
      </c>
      <c r="C640" s="1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4">
        <f t="shared" si="63"/>
        <v>9.0000000000000011E-3</v>
      </c>
      <c r="P640" s="1">
        <f t="shared" si="64"/>
        <v>3</v>
      </c>
      <c r="Q640" s="1" t="str">
        <f t="shared" si="65"/>
        <v>technology</v>
      </c>
      <c r="R640" s="1" t="str">
        <f t="shared" si="69"/>
        <v>web</v>
      </c>
      <c r="S640" s="2">
        <f t="shared" si="66"/>
        <v>42759.593310185184</v>
      </c>
      <c r="T640" s="2">
        <f t="shared" si="67"/>
        <v>42819.55164351852</v>
      </c>
      <c r="U640" s="1">
        <f t="shared" si="68"/>
        <v>60</v>
      </c>
    </row>
    <row r="641" spans="1:21" ht="95" customHeight="1">
      <c r="A641" s="1">
        <v>639</v>
      </c>
      <c r="B641" s="1" t="s">
        <v>640</v>
      </c>
      <c r="C641" s="1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4">
        <f t="shared" si="63"/>
        <v>9.9999999999999991E-5</v>
      </c>
      <c r="P641" s="1">
        <f t="shared" si="64"/>
        <v>1</v>
      </c>
      <c r="Q641" s="1" t="str">
        <f t="shared" si="65"/>
        <v>technology</v>
      </c>
      <c r="R641" s="1" t="str">
        <f t="shared" si="69"/>
        <v>web</v>
      </c>
      <c r="S641" s="2">
        <f t="shared" si="66"/>
        <v>41865.583275462966</v>
      </c>
      <c r="T641" s="2">
        <f t="shared" si="67"/>
        <v>41925.583275462966</v>
      </c>
      <c r="U641" s="1">
        <f t="shared" si="68"/>
        <v>60</v>
      </c>
    </row>
    <row r="642" spans="1:21" ht="95" customHeight="1">
      <c r="A642" s="1">
        <v>640</v>
      </c>
      <c r="B642" s="1" t="s">
        <v>641</v>
      </c>
      <c r="C642" s="1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4">
        <f t="shared" si="63"/>
        <v>144.28571428571428</v>
      </c>
      <c r="P642" s="1">
        <f t="shared" si="64"/>
        <v>50.5</v>
      </c>
      <c r="Q642" s="1" t="str">
        <f t="shared" si="65"/>
        <v>technology</v>
      </c>
      <c r="R642" s="1" t="str">
        <f t="shared" si="69"/>
        <v>wearables</v>
      </c>
      <c r="S642" s="2">
        <f t="shared" si="66"/>
        <v>42683.420312500006</v>
      </c>
      <c r="T642" s="2">
        <f t="shared" si="67"/>
        <v>42698.958333333328</v>
      </c>
      <c r="U642" s="1">
        <f t="shared" si="68"/>
        <v>16</v>
      </c>
    </row>
    <row r="643" spans="1:21" ht="95" customHeight="1">
      <c r="A643" s="1">
        <v>641</v>
      </c>
      <c r="B643" s="1" t="s">
        <v>642</v>
      </c>
      <c r="C643" s="1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4">
        <f t="shared" ref="O643:O706" si="70">E643/D643*100</f>
        <v>119.16249999999999</v>
      </c>
      <c r="P643" s="1">
        <f t="shared" ref="P643:P706" si="71">E643/L643</f>
        <v>151.31746031746033</v>
      </c>
      <c r="Q643" s="1" t="str">
        <f t="shared" ref="Q643:Q706" si="72">LEFT(N643,FIND("/",N643)-1)</f>
        <v>technology</v>
      </c>
      <c r="R643" s="1" t="str">
        <f t="shared" si="69"/>
        <v>wearables</v>
      </c>
      <c r="S643" s="2">
        <f t="shared" ref="S643:S706" si="73">(((J643/60)/60)/24)+DATE(1970,1,1)</f>
        <v>42199.57</v>
      </c>
      <c r="T643" s="2">
        <f t="shared" ref="T643:T706" si="74">(((I643/60)/60)/24)+DATE(1970,1,1)</f>
        <v>42229.57</v>
      </c>
      <c r="U643" s="1">
        <f t="shared" ref="U643:U706" si="75">ROUNDUP(T643-S643,0)</f>
        <v>30</v>
      </c>
    </row>
    <row r="644" spans="1:21" ht="95" customHeight="1">
      <c r="A644" s="1">
        <v>642</v>
      </c>
      <c r="B644" s="1" t="s">
        <v>643</v>
      </c>
      <c r="C644" s="1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4">
        <f t="shared" si="70"/>
        <v>1460.4850000000001</v>
      </c>
      <c r="P644" s="1">
        <f t="shared" si="71"/>
        <v>134.3592456301748</v>
      </c>
      <c r="Q644" s="1" t="str">
        <f t="shared" si="72"/>
        <v>technology</v>
      </c>
      <c r="R644" s="1" t="str">
        <f t="shared" ref="R644:R707" si="76">RIGHT(N644,LEN(N644)-FIND("/",N644))</f>
        <v>wearables</v>
      </c>
      <c r="S644" s="2">
        <f t="shared" si="73"/>
        <v>42199.651319444441</v>
      </c>
      <c r="T644" s="2">
        <f t="shared" si="74"/>
        <v>42235.651319444441</v>
      </c>
      <c r="U644" s="1">
        <f t="shared" si="75"/>
        <v>36</v>
      </c>
    </row>
    <row r="645" spans="1:21" ht="95" customHeight="1">
      <c r="A645" s="1">
        <v>643</v>
      </c>
      <c r="B645" s="1" t="s">
        <v>644</v>
      </c>
      <c r="C645" s="1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4">
        <f t="shared" si="70"/>
        <v>105.80799999999999</v>
      </c>
      <c r="P645" s="1">
        <f t="shared" si="71"/>
        <v>174.02631578947367</v>
      </c>
      <c r="Q645" s="1" t="str">
        <f t="shared" si="72"/>
        <v>technology</v>
      </c>
      <c r="R645" s="1" t="str">
        <f t="shared" si="76"/>
        <v>wearables</v>
      </c>
      <c r="S645" s="2">
        <f t="shared" si="73"/>
        <v>42100.642071759255</v>
      </c>
      <c r="T645" s="2">
        <f t="shared" si="74"/>
        <v>42155.642071759255</v>
      </c>
      <c r="U645" s="1">
        <f t="shared" si="75"/>
        <v>55</v>
      </c>
    </row>
    <row r="646" spans="1:21" ht="95" customHeight="1">
      <c r="A646" s="1">
        <v>644</v>
      </c>
      <c r="B646" s="1" t="s">
        <v>645</v>
      </c>
      <c r="C646" s="1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4">
        <f t="shared" si="70"/>
        <v>300.11791999999997</v>
      </c>
      <c r="P646" s="1">
        <f t="shared" si="71"/>
        <v>73.486268364348675</v>
      </c>
      <c r="Q646" s="1" t="str">
        <f t="shared" si="72"/>
        <v>technology</v>
      </c>
      <c r="R646" s="1" t="str">
        <f t="shared" si="76"/>
        <v>wearables</v>
      </c>
      <c r="S646" s="2">
        <f t="shared" si="73"/>
        <v>41898.665960648148</v>
      </c>
      <c r="T646" s="2">
        <f t="shared" si="74"/>
        <v>41941.041666666664</v>
      </c>
      <c r="U646" s="1">
        <f t="shared" si="75"/>
        <v>43</v>
      </c>
    </row>
    <row r="647" spans="1:21" ht="95" customHeight="1">
      <c r="A647" s="1">
        <v>645</v>
      </c>
      <c r="B647" s="1" t="s">
        <v>646</v>
      </c>
      <c r="C647" s="1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4">
        <f t="shared" si="70"/>
        <v>278.7</v>
      </c>
      <c r="P647" s="1">
        <f t="shared" si="71"/>
        <v>23.518987341772153</v>
      </c>
      <c r="Q647" s="1" t="str">
        <f t="shared" si="72"/>
        <v>technology</v>
      </c>
      <c r="R647" s="1" t="str">
        <f t="shared" si="76"/>
        <v>wearables</v>
      </c>
      <c r="S647" s="2">
        <f t="shared" si="73"/>
        <v>42564.026319444441</v>
      </c>
      <c r="T647" s="2">
        <f t="shared" si="74"/>
        <v>42594.026319444441</v>
      </c>
      <c r="U647" s="1">
        <f t="shared" si="75"/>
        <v>30</v>
      </c>
    </row>
    <row r="648" spans="1:21" ht="95" customHeight="1">
      <c r="A648" s="1">
        <v>646</v>
      </c>
      <c r="B648" s="1" t="s">
        <v>647</v>
      </c>
      <c r="C648" s="1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4">
        <f t="shared" si="70"/>
        <v>131.87625</v>
      </c>
      <c r="P648" s="1">
        <f t="shared" si="71"/>
        <v>39.074444444444445</v>
      </c>
      <c r="Q648" s="1" t="str">
        <f t="shared" si="72"/>
        <v>technology</v>
      </c>
      <c r="R648" s="1" t="str">
        <f t="shared" si="76"/>
        <v>wearables</v>
      </c>
      <c r="S648" s="2">
        <f t="shared" si="73"/>
        <v>41832.852627314816</v>
      </c>
      <c r="T648" s="2">
        <f t="shared" si="74"/>
        <v>41862.852627314816</v>
      </c>
      <c r="U648" s="1">
        <f t="shared" si="75"/>
        <v>30</v>
      </c>
    </row>
    <row r="649" spans="1:21" ht="95" customHeight="1">
      <c r="A649" s="1">
        <v>647</v>
      </c>
      <c r="B649" s="1" t="s">
        <v>648</v>
      </c>
      <c r="C649" s="1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4">
        <f t="shared" si="70"/>
        <v>107.05</v>
      </c>
      <c r="P649" s="1">
        <f t="shared" si="71"/>
        <v>125.94117647058823</v>
      </c>
      <c r="Q649" s="1" t="str">
        <f t="shared" si="72"/>
        <v>technology</v>
      </c>
      <c r="R649" s="1" t="str">
        <f t="shared" si="76"/>
        <v>wearables</v>
      </c>
      <c r="S649" s="2">
        <f t="shared" si="73"/>
        <v>42416.767928240741</v>
      </c>
      <c r="T649" s="2">
        <f t="shared" si="74"/>
        <v>42446.726261574076</v>
      </c>
      <c r="U649" s="1">
        <f t="shared" si="75"/>
        <v>30</v>
      </c>
    </row>
    <row r="650" spans="1:21" ht="95" customHeight="1">
      <c r="A650" s="1">
        <v>648</v>
      </c>
      <c r="B650" s="1" t="s">
        <v>649</v>
      </c>
      <c r="C650" s="1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4">
        <f t="shared" si="70"/>
        <v>126.82285714285715</v>
      </c>
      <c r="P650" s="1">
        <f t="shared" si="71"/>
        <v>1644</v>
      </c>
      <c r="Q650" s="1" t="str">
        <f t="shared" si="72"/>
        <v>technology</v>
      </c>
      <c r="R650" s="1" t="str">
        <f t="shared" si="76"/>
        <v>wearables</v>
      </c>
      <c r="S650" s="2">
        <f t="shared" si="73"/>
        <v>41891.693379629629</v>
      </c>
      <c r="T650" s="2">
        <f t="shared" si="74"/>
        <v>41926.693379629629</v>
      </c>
      <c r="U650" s="1">
        <f t="shared" si="75"/>
        <v>35</v>
      </c>
    </row>
    <row r="651" spans="1:21" ht="95" customHeight="1">
      <c r="A651" s="1">
        <v>649</v>
      </c>
      <c r="B651" s="1" t="s">
        <v>650</v>
      </c>
      <c r="C651" s="1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4">
        <f t="shared" si="70"/>
        <v>139.96</v>
      </c>
      <c r="P651" s="1">
        <f t="shared" si="71"/>
        <v>42.670731707317074</v>
      </c>
      <c r="Q651" s="1" t="str">
        <f t="shared" si="72"/>
        <v>technology</v>
      </c>
      <c r="R651" s="1" t="str">
        <f t="shared" si="76"/>
        <v>wearables</v>
      </c>
      <c r="S651" s="2">
        <f t="shared" si="73"/>
        <v>41877.912187499998</v>
      </c>
      <c r="T651" s="2">
        <f t="shared" si="74"/>
        <v>41898.912187499998</v>
      </c>
      <c r="U651" s="1">
        <f t="shared" si="75"/>
        <v>21</v>
      </c>
    </row>
    <row r="652" spans="1:21" ht="95" customHeight="1">
      <c r="A652" s="1">
        <v>650</v>
      </c>
      <c r="B652" s="1" t="s">
        <v>651</v>
      </c>
      <c r="C652" s="1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4">
        <f t="shared" si="70"/>
        <v>112.4</v>
      </c>
      <c r="P652" s="1">
        <f t="shared" si="71"/>
        <v>35.125</v>
      </c>
      <c r="Q652" s="1" t="str">
        <f t="shared" si="72"/>
        <v>technology</v>
      </c>
      <c r="R652" s="1" t="str">
        <f t="shared" si="76"/>
        <v>wearables</v>
      </c>
      <c r="S652" s="2">
        <f t="shared" si="73"/>
        <v>41932.036851851852</v>
      </c>
      <c r="T652" s="2">
        <f t="shared" si="74"/>
        <v>41992.078518518523</v>
      </c>
      <c r="U652" s="1">
        <f t="shared" si="75"/>
        <v>61</v>
      </c>
    </row>
    <row r="653" spans="1:21" ht="95" customHeight="1">
      <c r="A653" s="1">
        <v>651</v>
      </c>
      <c r="B653" s="1" t="s">
        <v>652</v>
      </c>
      <c r="C653" s="1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4">
        <f t="shared" si="70"/>
        <v>100.52799999999999</v>
      </c>
      <c r="P653" s="1">
        <f t="shared" si="71"/>
        <v>239.35238095238094</v>
      </c>
      <c r="Q653" s="1" t="str">
        <f t="shared" si="72"/>
        <v>technology</v>
      </c>
      <c r="R653" s="1" t="str">
        <f t="shared" si="76"/>
        <v>wearables</v>
      </c>
      <c r="S653" s="2">
        <f t="shared" si="73"/>
        <v>41956.017488425925</v>
      </c>
      <c r="T653" s="2">
        <f t="shared" si="74"/>
        <v>41986.017488425925</v>
      </c>
      <c r="U653" s="1">
        <f t="shared" si="75"/>
        <v>30</v>
      </c>
    </row>
    <row r="654" spans="1:21" ht="95" customHeight="1">
      <c r="A654" s="1">
        <v>652</v>
      </c>
      <c r="B654" s="1" t="s">
        <v>653</v>
      </c>
      <c r="C654" s="1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4">
        <f t="shared" si="70"/>
        <v>100.46666666666665</v>
      </c>
      <c r="P654" s="1">
        <f t="shared" si="71"/>
        <v>107.64285714285714</v>
      </c>
      <c r="Q654" s="1" t="str">
        <f t="shared" si="72"/>
        <v>technology</v>
      </c>
      <c r="R654" s="1" t="str">
        <f t="shared" si="76"/>
        <v>wearables</v>
      </c>
      <c r="S654" s="2">
        <f t="shared" si="73"/>
        <v>42675.690393518518</v>
      </c>
      <c r="T654" s="2">
        <f t="shared" si="74"/>
        <v>42705.732060185182</v>
      </c>
      <c r="U654" s="1">
        <f t="shared" si="75"/>
        <v>31</v>
      </c>
    </row>
    <row r="655" spans="1:21" ht="95" customHeight="1">
      <c r="A655" s="1">
        <v>653</v>
      </c>
      <c r="B655" s="1" t="s">
        <v>654</v>
      </c>
      <c r="C655" s="1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4">
        <f t="shared" si="70"/>
        <v>141.446</v>
      </c>
      <c r="P655" s="1">
        <f t="shared" si="71"/>
        <v>95.830623306233065</v>
      </c>
      <c r="Q655" s="1" t="str">
        <f t="shared" si="72"/>
        <v>technology</v>
      </c>
      <c r="R655" s="1" t="str">
        <f t="shared" si="76"/>
        <v>wearables</v>
      </c>
      <c r="S655" s="2">
        <f t="shared" si="73"/>
        <v>42199.618518518517</v>
      </c>
      <c r="T655" s="2">
        <f t="shared" si="74"/>
        <v>42236.618518518517</v>
      </c>
      <c r="U655" s="1">
        <f t="shared" si="75"/>
        <v>37</v>
      </c>
    </row>
    <row r="656" spans="1:21" ht="95" customHeight="1">
      <c r="A656" s="1">
        <v>654</v>
      </c>
      <c r="B656" s="1" t="s">
        <v>655</v>
      </c>
      <c r="C656" s="1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4">
        <f t="shared" si="70"/>
        <v>267.29166666666669</v>
      </c>
      <c r="P656" s="1">
        <f t="shared" si="71"/>
        <v>31.663376110562684</v>
      </c>
      <c r="Q656" s="1" t="str">
        <f t="shared" si="72"/>
        <v>technology</v>
      </c>
      <c r="R656" s="1" t="str">
        <f t="shared" si="76"/>
        <v>wearables</v>
      </c>
      <c r="S656" s="2">
        <f t="shared" si="73"/>
        <v>42163.957326388889</v>
      </c>
      <c r="T656" s="2">
        <f t="shared" si="74"/>
        <v>42193.957326388889</v>
      </c>
      <c r="U656" s="1">
        <f t="shared" si="75"/>
        <v>30</v>
      </c>
    </row>
    <row r="657" spans="1:21" ht="95" customHeight="1">
      <c r="A657" s="1">
        <v>655</v>
      </c>
      <c r="B657" s="1" t="s">
        <v>656</v>
      </c>
      <c r="C657" s="1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4">
        <f t="shared" si="70"/>
        <v>146.88749999999999</v>
      </c>
      <c r="P657" s="1">
        <f t="shared" si="71"/>
        <v>42.886861313868614</v>
      </c>
      <c r="Q657" s="1" t="str">
        <f t="shared" si="72"/>
        <v>technology</v>
      </c>
      <c r="R657" s="1" t="str">
        <f t="shared" si="76"/>
        <v>wearables</v>
      </c>
      <c r="S657" s="2">
        <f t="shared" si="73"/>
        <v>42045.957314814819</v>
      </c>
      <c r="T657" s="2">
        <f t="shared" si="74"/>
        <v>42075.915648148148</v>
      </c>
      <c r="U657" s="1">
        <f t="shared" si="75"/>
        <v>30</v>
      </c>
    </row>
    <row r="658" spans="1:21" ht="95" customHeight="1">
      <c r="A658" s="1">
        <v>656</v>
      </c>
      <c r="B658" s="1" t="s">
        <v>657</v>
      </c>
      <c r="C658" s="1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4">
        <f t="shared" si="70"/>
        <v>213.56</v>
      </c>
      <c r="P658" s="1">
        <f t="shared" si="71"/>
        <v>122.73563218390805</v>
      </c>
      <c r="Q658" s="1" t="str">
        <f t="shared" si="72"/>
        <v>technology</v>
      </c>
      <c r="R658" s="1" t="str">
        <f t="shared" si="76"/>
        <v>wearables</v>
      </c>
      <c r="S658" s="2">
        <f t="shared" si="73"/>
        <v>42417.804618055554</v>
      </c>
      <c r="T658" s="2">
        <f t="shared" si="74"/>
        <v>42477.762951388882</v>
      </c>
      <c r="U658" s="1">
        <f t="shared" si="75"/>
        <v>60</v>
      </c>
    </row>
    <row r="659" spans="1:21" ht="95" customHeight="1">
      <c r="A659" s="1">
        <v>657</v>
      </c>
      <c r="B659" s="1" t="s">
        <v>658</v>
      </c>
      <c r="C659" s="1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4">
        <f t="shared" si="70"/>
        <v>125.69999999999999</v>
      </c>
      <c r="P659" s="1">
        <f t="shared" si="71"/>
        <v>190.45454545454547</v>
      </c>
      <c r="Q659" s="1" t="str">
        <f t="shared" si="72"/>
        <v>technology</v>
      </c>
      <c r="R659" s="1" t="str">
        <f t="shared" si="76"/>
        <v>wearables</v>
      </c>
      <c r="S659" s="2">
        <f t="shared" si="73"/>
        <v>42331.84574074074</v>
      </c>
      <c r="T659" s="2">
        <f t="shared" si="74"/>
        <v>42361.84574074074</v>
      </c>
      <c r="U659" s="1">
        <f t="shared" si="75"/>
        <v>30</v>
      </c>
    </row>
    <row r="660" spans="1:21" ht="95" customHeight="1">
      <c r="A660" s="1">
        <v>658</v>
      </c>
      <c r="B660" s="1" t="s">
        <v>659</v>
      </c>
      <c r="C660" s="1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4">
        <f t="shared" si="70"/>
        <v>104.46206037108834</v>
      </c>
      <c r="P660" s="1">
        <f t="shared" si="71"/>
        <v>109.33695652173913</v>
      </c>
      <c r="Q660" s="1" t="str">
        <f t="shared" si="72"/>
        <v>technology</v>
      </c>
      <c r="R660" s="1" t="str">
        <f t="shared" si="76"/>
        <v>wearables</v>
      </c>
      <c r="S660" s="2">
        <f t="shared" si="73"/>
        <v>42179.160752314812</v>
      </c>
      <c r="T660" s="2">
        <f t="shared" si="74"/>
        <v>42211.75</v>
      </c>
      <c r="U660" s="1">
        <f t="shared" si="75"/>
        <v>33</v>
      </c>
    </row>
    <row r="661" spans="1:21" ht="95" customHeight="1">
      <c r="A661" s="1">
        <v>659</v>
      </c>
      <c r="B661" s="1" t="s">
        <v>660</v>
      </c>
      <c r="C661" s="1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4">
        <f t="shared" si="70"/>
        <v>100.56666666666668</v>
      </c>
      <c r="P661" s="1">
        <f t="shared" si="71"/>
        <v>143.66666666666666</v>
      </c>
      <c r="Q661" s="1" t="str">
        <f t="shared" si="72"/>
        <v>technology</v>
      </c>
      <c r="R661" s="1" t="str">
        <f t="shared" si="76"/>
        <v>wearables</v>
      </c>
      <c r="S661" s="2">
        <f t="shared" si="73"/>
        <v>42209.593692129631</v>
      </c>
      <c r="T661" s="2">
        <f t="shared" si="74"/>
        <v>42239.593692129631</v>
      </c>
      <c r="U661" s="1">
        <f t="shared" si="75"/>
        <v>30</v>
      </c>
    </row>
    <row r="662" spans="1:21" ht="95" customHeight="1">
      <c r="A662" s="1">
        <v>660</v>
      </c>
      <c r="B662" s="1" t="s">
        <v>661</v>
      </c>
      <c r="C662" s="1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4">
        <f t="shared" si="70"/>
        <v>3.0579999999999998</v>
      </c>
      <c r="P662" s="1">
        <f t="shared" si="71"/>
        <v>84.944444444444443</v>
      </c>
      <c r="Q662" s="1" t="str">
        <f t="shared" si="72"/>
        <v>technology</v>
      </c>
      <c r="R662" s="1" t="str">
        <f t="shared" si="76"/>
        <v>wearables</v>
      </c>
      <c r="S662" s="2">
        <f t="shared" si="73"/>
        <v>41922.741655092592</v>
      </c>
      <c r="T662" s="2">
        <f t="shared" si="74"/>
        <v>41952.783321759263</v>
      </c>
      <c r="U662" s="1">
        <f t="shared" si="75"/>
        <v>31</v>
      </c>
    </row>
    <row r="663" spans="1:21" ht="95" customHeight="1">
      <c r="A663" s="1">
        <v>661</v>
      </c>
      <c r="B663" s="1" t="s">
        <v>662</v>
      </c>
      <c r="C663" s="1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4">
        <f t="shared" si="70"/>
        <v>0.95</v>
      </c>
      <c r="P663" s="1">
        <f t="shared" si="71"/>
        <v>10.555555555555555</v>
      </c>
      <c r="Q663" s="1" t="str">
        <f t="shared" si="72"/>
        <v>technology</v>
      </c>
      <c r="R663" s="1" t="str">
        <f t="shared" si="76"/>
        <v>wearables</v>
      </c>
      <c r="S663" s="2">
        <f t="shared" si="73"/>
        <v>42636.645358796297</v>
      </c>
      <c r="T663" s="2">
        <f t="shared" si="74"/>
        <v>42666.645358796297</v>
      </c>
      <c r="U663" s="1">
        <f t="shared" si="75"/>
        <v>30</v>
      </c>
    </row>
    <row r="664" spans="1:21" ht="95" customHeight="1">
      <c r="A664" s="1">
        <v>662</v>
      </c>
      <c r="B664" s="1" t="s">
        <v>663</v>
      </c>
      <c r="C664" s="1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4">
        <f t="shared" si="70"/>
        <v>0.4</v>
      </c>
      <c r="P664" s="1">
        <f t="shared" si="71"/>
        <v>39</v>
      </c>
      <c r="Q664" s="1" t="str">
        <f t="shared" si="72"/>
        <v>technology</v>
      </c>
      <c r="R664" s="1" t="str">
        <f t="shared" si="76"/>
        <v>wearables</v>
      </c>
      <c r="S664" s="2">
        <f t="shared" si="73"/>
        <v>41990.438043981485</v>
      </c>
      <c r="T664" s="2">
        <f t="shared" si="74"/>
        <v>42020.438043981485</v>
      </c>
      <c r="U664" s="1">
        <f t="shared" si="75"/>
        <v>30</v>
      </c>
    </row>
    <row r="665" spans="1:21" ht="95" customHeight="1">
      <c r="A665" s="1">
        <v>663</v>
      </c>
      <c r="B665" s="1" t="s">
        <v>664</v>
      </c>
      <c r="C665" s="1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4">
        <f t="shared" si="70"/>
        <v>0.35000000000000003</v>
      </c>
      <c r="P665" s="1">
        <f t="shared" si="71"/>
        <v>100</v>
      </c>
      <c r="Q665" s="1" t="str">
        <f t="shared" si="72"/>
        <v>technology</v>
      </c>
      <c r="R665" s="1" t="str">
        <f t="shared" si="76"/>
        <v>wearables</v>
      </c>
      <c r="S665" s="2">
        <f t="shared" si="73"/>
        <v>42173.843240740738</v>
      </c>
      <c r="T665" s="2">
        <f t="shared" si="74"/>
        <v>42203.843240740738</v>
      </c>
      <c r="U665" s="1">
        <f t="shared" si="75"/>
        <v>30</v>
      </c>
    </row>
    <row r="666" spans="1:21" ht="95" customHeight="1">
      <c r="A666" s="1">
        <v>664</v>
      </c>
      <c r="B666" s="1" t="s">
        <v>665</v>
      </c>
      <c r="C666" s="1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4">
        <f t="shared" si="70"/>
        <v>7.5333333333333332</v>
      </c>
      <c r="P666" s="1">
        <f t="shared" si="71"/>
        <v>31.172413793103448</v>
      </c>
      <c r="Q666" s="1" t="str">
        <f t="shared" si="72"/>
        <v>technology</v>
      </c>
      <c r="R666" s="1" t="str">
        <f t="shared" si="76"/>
        <v>wearables</v>
      </c>
      <c r="S666" s="2">
        <f t="shared" si="73"/>
        <v>42077.666377314818</v>
      </c>
      <c r="T666" s="2">
        <f t="shared" si="74"/>
        <v>42107.666377314818</v>
      </c>
      <c r="U666" s="1">
        <f t="shared" si="75"/>
        <v>30</v>
      </c>
    </row>
    <row r="667" spans="1:21" ht="95" customHeight="1">
      <c r="A667" s="1">
        <v>665</v>
      </c>
      <c r="B667" s="1" t="s">
        <v>666</v>
      </c>
      <c r="C667" s="1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4">
        <f t="shared" si="70"/>
        <v>18.64</v>
      </c>
      <c r="P667" s="1">
        <f t="shared" si="71"/>
        <v>155.33333333333334</v>
      </c>
      <c r="Q667" s="1" t="str">
        <f t="shared" si="72"/>
        <v>technology</v>
      </c>
      <c r="R667" s="1" t="str">
        <f t="shared" si="76"/>
        <v>wearables</v>
      </c>
      <c r="S667" s="2">
        <f t="shared" si="73"/>
        <v>42688.711354166662</v>
      </c>
      <c r="T667" s="2">
        <f t="shared" si="74"/>
        <v>42748.711354166662</v>
      </c>
      <c r="U667" s="1">
        <f t="shared" si="75"/>
        <v>60</v>
      </c>
    </row>
    <row r="668" spans="1:21" ht="95" customHeight="1">
      <c r="A668" s="1">
        <v>666</v>
      </c>
      <c r="B668" s="1" t="s">
        <v>667</v>
      </c>
      <c r="C668" s="1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4">
        <f t="shared" si="70"/>
        <v>4.0000000000000001E-3</v>
      </c>
      <c r="P668" s="1">
        <f t="shared" si="71"/>
        <v>2</v>
      </c>
      <c r="Q668" s="1" t="str">
        <f t="shared" si="72"/>
        <v>technology</v>
      </c>
      <c r="R668" s="1" t="str">
        <f t="shared" si="76"/>
        <v>wearables</v>
      </c>
      <c r="S668" s="2">
        <f t="shared" si="73"/>
        <v>41838.832152777781</v>
      </c>
      <c r="T668" s="2">
        <f t="shared" si="74"/>
        <v>41868.832152777781</v>
      </c>
      <c r="U668" s="1">
        <f t="shared" si="75"/>
        <v>30</v>
      </c>
    </row>
    <row r="669" spans="1:21" ht="95" customHeight="1">
      <c r="A669" s="1">
        <v>667</v>
      </c>
      <c r="B669" s="1" t="s">
        <v>668</v>
      </c>
      <c r="C669" s="1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4">
        <f t="shared" si="70"/>
        <v>10.02</v>
      </c>
      <c r="P669" s="1">
        <f t="shared" si="71"/>
        <v>178.92857142857142</v>
      </c>
      <c r="Q669" s="1" t="str">
        <f t="shared" si="72"/>
        <v>technology</v>
      </c>
      <c r="R669" s="1" t="str">
        <f t="shared" si="76"/>
        <v>wearables</v>
      </c>
      <c r="S669" s="2">
        <f t="shared" si="73"/>
        <v>42632.373414351852</v>
      </c>
      <c r="T669" s="2">
        <f t="shared" si="74"/>
        <v>42672.373414351852</v>
      </c>
      <c r="U669" s="1">
        <f t="shared" si="75"/>
        <v>40</v>
      </c>
    </row>
    <row r="670" spans="1:21" ht="95" customHeight="1">
      <c r="A670" s="1">
        <v>668</v>
      </c>
      <c r="B670" s="1" t="s">
        <v>669</v>
      </c>
      <c r="C670" s="1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4">
        <f t="shared" si="70"/>
        <v>4.5600000000000005</v>
      </c>
      <c r="P670" s="1">
        <f t="shared" si="71"/>
        <v>27.36</v>
      </c>
      <c r="Q670" s="1" t="str">
        <f t="shared" si="72"/>
        <v>technology</v>
      </c>
      <c r="R670" s="1" t="str">
        <f t="shared" si="76"/>
        <v>wearables</v>
      </c>
      <c r="S670" s="2">
        <f t="shared" si="73"/>
        <v>42090.831273148149</v>
      </c>
      <c r="T670" s="2">
        <f t="shared" si="74"/>
        <v>42135.831273148149</v>
      </c>
      <c r="U670" s="1">
        <f t="shared" si="75"/>
        <v>45</v>
      </c>
    </row>
    <row r="671" spans="1:21" ht="95" customHeight="1">
      <c r="A671" s="1">
        <v>669</v>
      </c>
      <c r="B671" s="1" t="s">
        <v>670</v>
      </c>
      <c r="C671" s="1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4">
        <f t="shared" si="70"/>
        <v>21.5075</v>
      </c>
      <c r="P671" s="1">
        <f t="shared" si="71"/>
        <v>1536.25</v>
      </c>
      <c r="Q671" s="1" t="str">
        <f t="shared" si="72"/>
        <v>technology</v>
      </c>
      <c r="R671" s="1" t="str">
        <f t="shared" si="76"/>
        <v>wearables</v>
      </c>
      <c r="S671" s="2">
        <f t="shared" si="73"/>
        <v>42527.625671296293</v>
      </c>
      <c r="T671" s="2">
        <f t="shared" si="74"/>
        <v>42557.625671296293</v>
      </c>
      <c r="U671" s="1">
        <f t="shared" si="75"/>
        <v>30</v>
      </c>
    </row>
    <row r="672" spans="1:21" ht="95" customHeight="1">
      <c r="A672" s="1">
        <v>670</v>
      </c>
      <c r="B672" s="1" t="s">
        <v>671</v>
      </c>
      <c r="C672" s="1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4">
        <f t="shared" si="70"/>
        <v>29.276666666666667</v>
      </c>
      <c r="P672" s="1">
        <f t="shared" si="71"/>
        <v>84.99677419354839</v>
      </c>
      <c r="Q672" s="1" t="str">
        <f t="shared" si="72"/>
        <v>technology</v>
      </c>
      <c r="R672" s="1" t="str">
        <f t="shared" si="76"/>
        <v>wearables</v>
      </c>
      <c r="S672" s="2">
        <f t="shared" si="73"/>
        <v>42506.709722222222</v>
      </c>
      <c r="T672" s="2">
        <f t="shared" si="74"/>
        <v>42540.340277777781</v>
      </c>
      <c r="U672" s="1">
        <f t="shared" si="75"/>
        <v>34</v>
      </c>
    </row>
    <row r="673" spans="1:21" ht="95" customHeight="1">
      <c r="A673" s="1">
        <v>671</v>
      </c>
      <c r="B673" s="1" t="s">
        <v>672</v>
      </c>
      <c r="C673" s="1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4">
        <f t="shared" si="70"/>
        <v>39.426666666666662</v>
      </c>
      <c r="P673" s="1">
        <f t="shared" si="71"/>
        <v>788.5333333333333</v>
      </c>
      <c r="Q673" s="1" t="str">
        <f t="shared" si="72"/>
        <v>technology</v>
      </c>
      <c r="R673" s="1" t="str">
        <f t="shared" si="76"/>
        <v>wearables</v>
      </c>
      <c r="S673" s="2">
        <f t="shared" si="73"/>
        <v>41984.692731481482</v>
      </c>
      <c r="T673" s="2">
        <f t="shared" si="74"/>
        <v>42018.166666666672</v>
      </c>
      <c r="U673" s="1">
        <f t="shared" si="75"/>
        <v>34</v>
      </c>
    </row>
    <row r="674" spans="1:21" ht="95" customHeight="1">
      <c r="A674" s="1">
        <v>672</v>
      </c>
      <c r="B674" s="1" t="s">
        <v>673</v>
      </c>
      <c r="C674" s="1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4">
        <f t="shared" si="70"/>
        <v>21.628</v>
      </c>
      <c r="P674" s="1">
        <f t="shared" si="71"/>
        <v>50.29767441860465</v>
      </c>
      <c r="Q674" s="1" t="str">
        <f t="shared" si="72"/>
        <v>technology</v>
      </c>
      <c r="R674" s="1" t="str">
        <f t="shared" si="76"/>
        <v>wearables</v>
      </c>
      <c r="S674" s="2">
        <f t="shared" si="73"/>
        <v>41974.219490740739</v>
      </c>
      <c r="T674" s="2">
        <f t="shared" si="74"/>
        <v>42005.207638888889</v>
      </c>
      <c r="U674" s="1">
        <f t="shared" si="75"/>
        <v>31</v>
      </c>
    </row>
    <row r="675" spans="1:21" ht="95" customHeight="1">
      <c r="A675" s="1">
        <v>673</v>
      </c>
      <c r="B675" s="1" t="s">
        <v>674</v>
      </c>
      <c r="C675" s="1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4">
        <f t="shared" si="70"/>
        <v>0.20500000000000002</v>
      </c>
      <c r="P675" s="1">
        <f t="shared" si="71"/>
        <v>68.333333333333329</v>
      </c>
      <c r="Q675" s="1" t="str">
        <f t="shared" si="72"/>
        <v>technology</v>
      </c>
      <c r="R675" s="1" t="str">
        <f t="shared" si="76"/>
        <v>wearables</v>
      </c>
      <c r="S675" s="2">
        <f t="shared" si="73"/>
        <v>41838.840474537035</v>
      </c>
      <c r="T675" s="2">
        <f t="shared" si="74"/>
        <v>41883.840474537035</v>
      </c>
      <c r="U675" s="1">
        <f t="shared" si="75"/>
        <v>45</v>
      </c>
    </row>
    <row r="676" spans="1:21" ht="95" customHeight="1">
      <c r="A676" s="1">
        <v>674</v>
      </c>
      <c r="B676" s="1" t="s">
        <v>675</v>
      </c>
      <c r="C676" s="1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4">
        <f t="shared" si="70"/>
        <v>0.03</v>
      </c>
      <c r="P676" s="1">
        <f t="shared" si="71"/>
        <v>7.5</v>
      </c>
      <c r="Q676" s="1" t="str">
        <f t="shared" si="72"/>
        <v>technology</v>
      </c>
      <c r="R676" s="1" t="str">
        <f t="shared" si="76"/>
        <v>wearables</v>
      </c>
      <c r="S676" s="2">
        <f t="shared" si="73"/>
        <v>41803.116053240738</v>
      </c>
      <c r="T676" s="2">
        <f t="shared" si="74"/>
        <v>41863.116053240738</v>
      </c>
      <c r="U676" s="1">
        <f t="shared" si="75"/>
        <v>60</v>
      </c>
    </row>
    <row r="677" spans="1:21" ht="95" customHeight="1">
      <c r="A677" s="1">
        <v>675</v>
      </c>
      <c r="B677" s="1" t="s">
        <v>676</v>
      </c>
      <c r="C677" s="1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4">
        <f t="shared" si="70"/>
        <v>14.85</v>
      </c>
      <c r="P677" s="1">
        <f t="shared" si="71"/>
        <v>34.269230769230766</v>
      </c>
      <c r="Q677" s="1" t="str">
        <f t="shared" si="72"/>
        <v>technology</v>
      </c>
      <c r="R677" s="1" t="str">
        <f t="shared" si="76"/>
        <v>wearables</v>
      </c>
      <c r="S677" s="2">
        <f t="shared" si="73"/>
        <v>41975.930601851855</v>
      </c>
      <c r="T677" s="2">
        <f t="shared" si="74"/>
        <v>42005.290972222225</v>
      </c>
      <c r="U677" s="1">
        <f t="shared" si="75"/>
        <v>30</v>
      </c>
    </row>
    <row r="678" spans="1:21" ht="95" customHeight="1">
      <c r="A678" s="1">
        <v>676</v>
      </c>
      <c r="B678" s="1" t="s">
        <v>677</v>
      </c>
      <c r="C678" s="1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4">
        <f t="shared" si="70"/>
        <v>1.4710000000000001</v>
      </c>
      <c r="P678" s="1">
        <f t="shared" si="71"/>
        <v>61.291666666666664</v>
      </c>
      <c r="Q678" s="1" t="str">
        <f t="shared" si="72"/>
        <v>technology</v>
      </c>
      <c r="R678" s="1" t="str">
        <f t="shared" si="76"/>
        <v>wearables</v>
      </c>
      <c r="S678" s="2">
        <f t="shared" si="73"/>
        <v>42012.768298611118</v>
      </c>
      <c r="T678" s="2">
        <f t="shared" si="74"/>
        <v>42042.768298611118</v>
      </c>
      <c r="U678" s="1">
        <f t="shared" si="75"/>
        <v>30</v>
      </c>
    </row>
    <row r="679" spans="1:21" ht="95" customHeight="1">
      <c r="A679" s="1">
        <v>677</v>
      </c>
      <c r="B679" s="1" t="s">
        <v>678</v>
      </c>
      <c r="C679" s="1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4">
        <f t="shared" si="70"/>
        <v>25.584</v>
      </c>
      <c r="P679" s="1">
        <f t="shared" si="71"/>
        <v>133.25</v>
      </c>
      <c r="Q679" s="1" t="str">
        <f t="shared" si="72"/>
        <v>technology</v>
      </c>
      <c r="R679" s="1" t="str">
        <f t="shared" si="76"/>
        <v>wearables</v>
      </c>
      <c r="S679" s="2">
        <f t="shared" si="73"/>
        <v>42504.403877314813</v>
      </c>
      <c r="T679" s="2">
        <f t="shared" si="74"/>
        <v>42549.403877314813</v>
      </c>
      <c r="U679" s="1">
        <f t="shared" si="75"/>
        <v>45</v>
      </c>
    </row>
    <row r="680" spans="1:21" ht="95" customHeight="1">
      <c r="A680" s="1">
        <v>678</v>
      </c>
      <c r="B680" s="1" t="s">
        <v>679</v>
      </c>
      <c r="C680" s="1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4">
        <f t="shared" si="70"/>
        <v>3.8206896551724134</v>
      </c>
      <c r="P680" s="1">
        <f t="shared" si="71"/>
        <v>65.17647058823529</v>
      </c>
      <c r="Q680" s="1" t="str">
        <f t="shared" si="72"/>
        <v>technology</v>
      </c>
      <c r="R680" s="1" t="str">
        <f t="shared" si="76"/>
        <v>wearables</v>
      </c>
      <c r="S680" s="2">
        <f t="shared" si="73"/>
        <v>42481.376597222217</v>
      </c>
      <c r="T680" s="2">
        <f t="shared" si="74"/>
        <v>42511.376597222217</v>
      </c>
      <c r="U680" s="1">
        <f t="shared" si="75"/>
        <v>30</v>
      </c>
    </row>
    <row r="681" spans="1:21" ht="95" customHeight="1">
      <c r="A681" s="1">
        <v>679</v>
      </c>
      <c r="B681" s="1" t="s">
        <v>680</v>
      </c>
      <c r="C681" s="1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4">
        <f t="shared" si="70"/>
        <v>15.485964912280703</v>
      </c>
      <c r="P681" s="1">
        <f t="shared" si="71"/>
        <v>93.90425531914893</v>
      </c>
      <c r="Q681" s="1" t="str">
        <f t="shared" si="72"/>
        <v>technology</v>
      </c>
      <c r="R681" s="1" t="str">
        <f t="shared" si="76"/>
        <v>wearables</v>
      </c>
      <c r="S681" s="2">
        <f t="shared" si="73"/>
        <v>42556.695706018523</v>
      </c>
      <c r="T681" s="2">
        <f t="shared" si="74"/>
        <v>42616.695706018523</v>
      </c>
      <c r="U681" s="1">
        <f t="shared" si="75"/>
        <v>60</v>
      </c>
    </row>
    <row r="682" spans="1:21" ht="95" customHeight="1">
      <c r="A682" s="1">
        <v>680</v>
      </c>
      <c r="B682" s="1" t="s">
        <v>681</v>
      </c>
      <c r="C682" s="1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4">
        <f t="shared" si="70"/>
        <v>25.912000000000003</v>
      </c>
      <c r="P682" s="1">
        <f t="shared" si="71"/>
        <v>150.65116279069767</v>
      </c>
      <c r="Q682" s="1" t="str">
        <f t="shared" si="72"/>
        <v>technology</v>
      </c>
      <c r="R682" s="1" t="str">
        <f t="shared" si="76"/>
        <v>wearables</v>
      </c>
      <c r="S682" s="2">
        <f t="shared" si="73"/>
        <v>41864.501516203702</v>
      </c>
      <c r="T682" s="2">
        <f t="shared" si="74"/>
        <v>41899.501516203702</v>
      </c>
      <c r="U682" s="1">
        <f t="shared" si="75"/>
        <v>35</v>
      </c>
    </row>
    <row r="683" spans="1:21" ht="95" customHeight="1">
      <c r="A683" s="1">
        <v>681</v>
      </c>
      <c r="B683" s="1" t="s">
        <v>682</v>
      </c>
      <c r="C683" s="1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4">
        <f t="shared" si="70"/>
        <v>0.04</v>
      </c>
      <c r="P683" s="1">
        <f t="shared" si="71"/>
        <v>1</v>
      </c>
      <c r="Q683" s="1" t="str">
        <f t="shared" si="72"/>
        <v>technology</v>
      </c>
      <c r="R683" s="1" t="str">
        <f t="shared" si="76"/>
        <v>wearables</v>
      </c>
      <c r="S683" s="2">
        <f t="shared" si="73"/>
        <v>42639.805601851855</v>
      </c>
      <c r="T683" s="2">
        <f t="shared" si="74"/>
        <v>42669.805601851855</v>
      </c>
      <c r="U683" s="1">
        <f t="shared" si="75"/>
        <v>30</v>
      </c>
    </row>
    <row r="684" spans="1:21" ht="95" customHeight="1">
      <c r="A684" s="1">
        <v>682</v>
      </c>
      <c r="B684" s="1" t="s">
        <v>683</v>
      </c>
      <c r="C684" s="1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4">
        <f t="shared" si="70"/>
        <v>0.106</v>
      </c>
      <c r="P684" s="1">
        <f t="shared" si="71"/>
        <v>13.25</v>
      </c>
      <c r="Q684" s="1" t="str">
        <f t="shared" si="72"/>
        <v>technology</v>
      </c>
      <c r="R684" s="1" t="str">
        <f t="shared" si="76"/>
        <v>wearables</v>
      </c>
      <c r="S684" s="2">
        <f t="shared" si="73"/>
        <v>42778.765300925923</v>
      </c>
      <c r="T684" s="2">
        <f t="shared" si="74"/>
        <v>42808.723634259266</v>
      </c>
      <c r="U684" s="1">
        <f t="shared" si="75"/>
        <v>30</v>
      </c>
    </row>
    <row r="685" spans="1:21" ht="95" customHeight="1">
      <c r="A685" s="1">
        <v>683</v>
      </c>
      <c r="B685" s="1" t="s">
        <v>684</v>
      </c>
      <c r="C685" s="1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4">
        <f t="shared" si="70"/>
        <v>0.85142857142857142</v>
      </c>
      <c r="P685" s="1">
        <f t="shared" si="71"/>
        <v>99.333333333333329</v>
      </c>
      <c r="Q685" s="1" t="str">
        <f t="shared" si="72"/>
        <v>technology</v>
      </c>
      <c r="R685" s="1" t="str">
        <f t="shared" si="76"/>
        <v>wearables</v>
      </c>
      <c r="S685" s="2">
        <f t="shared" si="73"/>
        <v>42634.900046296301</v>
      </c>
      <c r="T685" s="2">
        <f t="shared" si="74"/>
        <v>42674.900046296301</v>
      </c>
      <c r="U685" s="1">
        <f t="shared" si="75"/>
        <v>40</v>
      </c>
    </row>
    <row r="686" spans="1:21" ht="95" customHeight="1">
      <c r="A686" s="1">
        <v>684</v>
      </c>
      <c r="B686" s="1" t="s">
        <v>685</v>
      </c>
      <c r="C686" s="1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4">
        <f t="shared" si="70"/>
        <v>7.4837500000000006</v>
      </c>
      <c r="P686" s="1">
        <f t="shared" si="71"/>
        <v>177.39259259259259</v>
      </c>
      <c r="Q686" s="1" t="str">
        <f t="shared" si="72"/>
        <v>technology</v>
      </c>
      <c r="R686" s="1" t="str">
        <f t="shared" si="76"/>
        <v>wearables</v>
      </c>
      <c r="S686" s="2">
        <f t="shared" si="73"/>
        <v>41809.473275462966</v>
      </c>
      <c r="T686" s="2">
        <f t="shared" si="74"/>
        <v>41845.125</v>
      </c>
      <c r="U686" s="1">
        <f t="shared" si="75"/>
        <v>36</v>
      </c>
    </row>
    <row r="687" spans="1:21" ht="95" customHeight="1">
      <c r="A687" s="1">
        <v>685</v>
      </c>
      <c r="B687" s="1" t="s">
        <v>686</v>
      </c>
      <c r="C687" s="1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4">
        <f t="shared" si="70"/>
        <v>27.650000000000002</v>
      </c>
      <c r="P687" s="1">
        <f t="shared" si="71"/>
        <v>55.3</v>
      </c>
      <c r="Q687" s="1" t="str">
        <f t="shared" si="72"/>
        <v>technology</v>
      </c>
      <c r="R687" s="1" t="str">
        <f t="shared" si="76"/>
        <v>wearables</v>
      </c>
      <c r="S687" s="2">
        <f t="shared" si="73"/>
        <v>41971.866574074069</v>
      </c>
      <c r="T687" s="2">
        <f t="shared" si="74"/>
        <v>42016.866574074069</v>
      </c>
      <c r="U687" s="1">
        <f t="shared" si="75"/>
        <v>45</v>
      </c>
    </row>
    <row r="688" spans="1:21" ht="95" customHeight="1">
      <c r="A688" s="1">
        <v>686</v>
      </c>
      <c r="B688" s="1" t="s">
        <v>687</v>
      </c>
      <c r="C688" s="1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4">
        <f t="shared" si="70"/>
        <v>0</v>
      </c>
      <c r="P688" s="1" t="e">
        <f t="shared" si="71"/>
        <v>#DIV/0!</v>
      </c>
      <c r="Q688" s="1" t="str">
        <f t="shared" si="72"/>
        <v>technology</v>
      </c>
      <c r="R688" s="1" t="str">
        <f t="shared" si="76"/>
        <v>wearables</v>
      </c>
      <c r="S688" s="2">
        <f t="shared" si="73"/>
        <v>42189.673263888893</v>
      </c>
      <c r="T688" s="2">
        <f t="shared" si="74"/>
        <v>42219.673263888893</v>
      </c>
      <c r="U688" s="1">
        <f t="shared" si="75"/>
        <v>30</v>
      </c>
    </row>
    <row r="689" spans="1:21" ht="95" customHeight="1">
      <c r="A689" s="1">
        <v>687</v>
      </c>
      <c r="B689" s="1" t="s">
        <v>688</v>
      </c>
      <c r="C689" s="1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4">
        <f t="shared" si="70"/>
        <v>3.55</v>
      </c>
      <c r="P689" s="1">
        <f t="shared" si="71"/>
        <v>591.66666666666663</v>
      </c>
      <c r="Q689" s="1" t="str">
        <f t="shared" si="72"/>
        <v>technology</v>
      </c>
      <c r="R689" s="1" t="str">
        <f t="shared" si="76"/>
        <v>wearables</v>
      </c>
      <c r="S689" s="2">
        <f t="shared" si="73"/>
        <v>42711.750613425931</v>
      </c>
      <c r="T689" s="2">
        <f t="shared" si="74"/>
        <v>42771.750613425931</v>
      </c>
      <c r="U689" s="1">
        <f t="shared" si="75"/>
        <v>60</v>
      </c>
    </row>
    <row r="690" spans="1:21" ht="95" customHeight="1">
      <c r="A690" s="1">
        <v>688</v>
      </c>
      <c r="B690" s="1" t="s">
        <v>689</v>
      </c>
      <c r="C690" s="1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4">
        <f t="shared" si="70"/>
        <v>72.989999999999995</v>
      </c>
      <c r="P690" s="1">
        <f t="shared" si="71"/>
        <v>405.5</v>
      </c>
      <c r="Q690" s="1" t="str">
        <f t="shared" si="72"/>
        <v>technology</v>
      </c>
      <c r="R690" s="1" t="str">
        <f t="shared" si="76"/>
        <v>wearables</v>
      </c>
      <c r="S690" s="2">
        <f t="shared" si="73"/>
        <v>42262.104780092588</v>
      </c>
      <c r="T690" s="2">
        <f t="shared" si="74"/>
        <v>42292.104780092588</v>
      </c>
      <c r="U690" s="1">
        <f t="shared" si="75"/>
        <v>30</v>
      </c>
    </row>
    <row r="691" spans="1:21" ht="95" customHeight="1">
      <c r="A691" s="1">
        <v>689</v>
      </c>
      <c r="B691" s="1" t="s">
        <v>690</v>
      </c>
      <c r="C691" s="1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4">
        <f t="shared" si="70"/>
        <v>57.648750000000007</v>
      </c>
      <c r="P691" s="1">
        <f t="shared" si="71"/>
        <v>343.14732142857144</v>
      </c>
      <c r="Q691" s="1" t="str">
        <f t="shared" si="72"/>
        <v>technology</v>
      </c>
      <c r="R691" s="1" t="str">
        <f t="shared" si="76"/>
        <v>wearables</v>
      </c>
      <c r="S691" s="2">
        <f t="shared" si="73"/>
        <v>42675.66778935185</v>
      </c>
      <c r="T691" s="2">
        <f t="shared" si="74"/>
        <v>42712.207638888889</v>
      </c>
      <c r="U691" s="1">
        <f t="shared" si="75"/>
        <v>37</v>
      </c>
    </row>
    <row r="692" spans="1:21" ht="95" customHeight="1">
      <c r="A692" s="1">
        <v>690</v>
      </c>
      <c r="B692" s="1" t="s">
        <v>691</v>
      </c>
      <c r="C692" s="1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4">
        <f t="shared" si="70"/>
        <v>12.34</v>
      </c>
      <c r="P692" s="1">
        <f t="shared" si="71"/>
        <v>72.588235294117652</v>
      </c>
      <c r="Q692" s="1" t="str">
        <f t="shared" si="72"/>
        <v>technology</v>
      </c>
      <c r="R692" s="1" t="str">
        <f t="shared" si="76"/>
        <v>wearables</v>
      </c>
      <c r="S692" s="2">
        <f t="shared" si="73"/>
        <v>42579.634733796294</v>
      </c>
      <c r="T692" s="2">
        <f t="shared" si="74"/>
        <v>42622.25</v>
      </c>
      <c r="U692" s="1">
        <f t="shared" si="75"/>
        <v>43</v>
      </c>
    </row>
    <row r="693" spans="1:21" ht="95" customHeight="1">
      <c r="A693" s="1">
        <v>691</v>
      </c>
      <c r="B693" s="1" t="s">
        <v>692</v>
      </c>
      <c r="C693" s="1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4">
        <f t="shared" si="70"/>
        <v>0.52</v>
      </c>
      <c r="P693" s="1">
        <f t="shared" si="71"/>
        <v>26</v>
      </c>
      <c r="Q693" s="1" t="str">
        <f t="shared" si="72"/>
        <v>technology</v>
      </c>
      <c r="R693" s="1" t="str">
        <f t="shared" si="76"/>
        <v>wearables</v>
      </c>
      <c r="S693" s="2">
        <f t="shared" si="73"/>
        <v>42158.028310185182</v>
      </c>
      <c r="T693" s="2">
        <f t="shared" si="74"/>
        <v>42186.028310185182</v>
      </c>
      <c r="U693" s="1">
        <f t="shared" si="75"/>
        <v>28</v>
      </c>
    </row>
    <row r="694" spans="1:21" ht="95" customHeight="1">
      <c r="A694" s="1">
        <v>692</v>
      </c>
      <c r="B694" s="1" t="s">
        <v>693</v>
      </c>
      <c r="C694" s="1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4">
        <f t="shared" si="70"/>
        <v>6.5299999999999994</v>
      </c>
      <c r="P694" s="1">
        <f t="shared" si="71"/>
        <v>6.4975124378109452</v>
      </c>
      <c r="Q694" s="1" t="str">
        <f t="shared" si="72"/>
        <v>technology</v>
      </c>
      <c r="R694" s="1" t="str">
        <f t="shared" si="76"/>
        <v>wearables</v>
      </c>
      <c r="S694" s="2">
        <f t="shared" si="73"/>
        <v>42696.37572916667</v>
      </c>
      <c r="T694" s="2">
        <f t="shared" si="74"/>
        <v>42726.37572916667</v>
      </c>
      <c r="U694" s="1">
        <f t="shared" si="75"/>
        <v>30</v>
      </c>
    </row>
    <row r="695" spans="1:21" ht="95" customHeight="1">
      <c r="A695" s="1">
        <v>693</v>
      </c>
      <c r="B695" s="1" t="s">
        <v>694</v>
      </c>
      <c r="C695" s="1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4">
        <f t="shared" si="70"/>
        <v>35.338000000000001</v>
      </c>
      <c r="P695" s="1">
        <f t="shared" si="71"/>
        <v>119.38513513513513</v>
      </c>
      <c r="Q695" s="1" t="str">
        <f t="shared" si="72"/>
        <v>technology</v>
      </c>
      <c r="R695" s="1" t="str">
        <f t="shared" si="76"/>
        <v>wearables</v>
      </c>
      <c r="S695" s="2">
        <f t="shared" si="73"/>
        <v>42094.808182870373</v>
      </c>
      <c r="T695" s="2">
        <f t="shared" si="74"/>
        <v>42124.808182870373</v>
      </c>
      <c r="U695" s="1">
        <f t="shared" si="75"/>
        <v>30</v>
      </c>
    </row>
    <row r="696" spans="1:21" ht="95" customHeight="1">
      <c r="A696" s="1">
        <v>694</v>
      </c>
      <c r="B696" s="1" t="s">
        <v>695</v>
      </c>
      <c r="C696" s="1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4">
        <f t="shared" si="70"/>
        <v>0.39333333333333331</v>
      </c>
      <c r="P696" s="1">
        <f t="shared" si="71"/>
        <v>84.285714285714292</v>
      </c>
      <c r="Q696" s="1" t="str">
        <f t="shared" si="72"/>
        <v>technology</v>
      </c>
      <c r="R696" s="1" t="str">
        <f t="shared" si="76"/>
        <v>wearables</v>
      </c>
      <c r="S696" s="2">
        <f t="shared" si="73"/>
        <v>42737.663877314815</v>
      </c>
      <c r="T696" s="2">
        <f t="shared" si="74"/>
        <v>42767.663877314815</v>
      </c>
      <c r="U696" s="1">
        <f t="shared" si="75"/>
        <v>30</v>
      </c>
    </row>
    <row r="697" spans="1:21" ht="95" customHeight="1">
      <c r="A697" s="1">
        <v>695</v>
      </c>
      <c r="B697" s="1" t="s">
        <v>696</v>
      </c>
      <c r="C697" s="1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4">
        <f t="shared" si="70"/>
        <v>1.06</v>
      </c>
      <c r="P697" s="1">
        <f t="shared" si="71"/>
        <v>90.857142857142861</v>
      </c>
      <c r="Q697" s="1" t="str">
        <f t="shared" si="72"/>
        <v>technology</v>
      </c>
      <c r="R697" s="1" t="str">
        <f t="shared" si="76"/>
        <v>wearables</v>
      </c>
      <c r="S697" s="2">
        <f t="shared" si="73"/>
        <v>41913.521064814813</v>
      </c>
      <c r="T697" s="2">
        <f t="shared" si="74"/>
        <v>41943.521064814813</v>
      </c>
      <c r="U697" s="1">
        <f t="shared" si="75"/>
        <v>30</v>
      </c>
    </row>
    <row r="698" spans="1:21" ht="95" customHeight="1">
      <c r="A698" s="1">
        <v>696</v>
      </c>
      <c r="B698" s="1" t="s">
        <v>697</v>
      </c>
      <c r="C698" s="1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4">
        <f t="shared" si="70"/>
        <v>5.7142857142857147E-4</v>
      </c>
      <c r="P698" s="1">
        <f t="shared" si="71"/>
        <v>1</v>
      </c>
      <c r="Q698" s="1" t="str">
        <f t="shared" si="72"/>
        <v>technology</v>
      </c>
      <c r="R698" s="1" t="str">
        <f t="shared" si="76"/>
        <v>wearables</v>
      </c>
      <c r="S698" s="2">
        <f t="shared" si="73"/>
        <v>41815.927106481482</v>
      </c>
      <c r="T698" s="2">
        <f t="shared" si="74"/>
        <v>41845.927106481482</v>
      </c>
      <c r="U698" s="1">
        <f t="shared" si="75"/>
        <v>30</v>
      </c>
    </row>
    <row r="699" spans="1:21" ht="95" customHeight="1">
      <c r="A699" s="1">
        <v>697</v>
      </c>
      <c r="B699" s="1" t="s">
        <v>698</v>
      </c>
      <c r="C699" s="1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4">
        <f t="shared" si="70"/>
        <v>46.379999999999995</v>
      </c>
      <c r="P699" s="1">
        <f t="shared" si="71"/>
        <v>20.342105263157894</v>
      </c>
      <c r="Q699" s="1" t="str">
        <f t="shared" si="72"/>
        <v>technology</v>
      </c>
      <c r="R699" s="1" t="str">
        <f t="shared" si="76"/>
        <v>wearables</v>
      </c>
      <c r="S699" s="2">
        <f t="shared" si="73"/>
        <v>42388.523020833338</v>
      </c>
      <c r="T699" s="2">
        <f t="shared" si="74"/>
        <v>42403.523020833338</v>
      </c>
      <c r="U699" s="1">
        <f t="shared" si="75"/>
        <v>15</v>
      </c>
    </row>
    <row r="700" spans="1:21" ht="95" customHeight="1">
      <c r="A700" s="1">
        <v>698</v>
      </c>
      <c r="B700" s="1" t="s">
        <v>699</v>
      </c>
      <c r="C700" s="1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4">
        <f t="shared" si="70"/>
        <v>15.39</v>
      </c>
      <c r="P700" s="1">
        <f t="shared" si="71"/>
        <v>530.68965517241384</v>
      </c>
      <c r="Q700" s="1" t="str">
        <f t="shared" si="72"/>
        <v>technology</v>
      </c>
      <c r="R700" s="1" t="str">
        <f t="shared" si="76"/>
        <v>wearables</v>
      </c>
      <c r="S700" s="2">
        <f t="shared" si="73"/>
        <v>41866.931076388886</v>
      </c>
      <c r="T700" s="2">
        <f t="shared" si="74"/>
        <v>41900.083333333336</v>
      </c>
      <c r="U700" s="1">
        <f t="shared" si="75"/>
        <v>34</v>
      </c>
    </row>
    <row r="701" spans="1:21" ht="95" customHeight="1">
      <c r="A701" s="1">
        <v>699</v>
      </c>
      <c r="B701" s="1" t="s">
        <v>700</v>
      </c>
      <c r="C701" s="1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4">
        <f t="shared" si="70"/>
        <v>82.422107692307705</v>
      </c>
      <c r="P701" s="1">
        <f t="shared" si="71"/>
        <v>120.39184269662923</v>
      </c>
      <c r="Q701" s="1" t="str">
        <f t="shared" si="72"/>
        <v>technology</v>
      </c>
      <c r="R701" s="1" t="str">
        <f t="shared" si="76"/>
        <v>wearables</v>
      </c>
      <c r="S701" s="2">
        <f t="shared" si="73"/>
        <v>41563.485509259262</v>
      </c>
      <c r="T701" s="2">
        <f t="shared" si="74"/>
        <v>41600.666666666664</v>
      </c>
      <c r="U701" s="1">
        <f t="shared" si="75"/>
        <v>38</v>
      </c>
    </row>
    <row r="702" spans="1:21" ht="95" customHeight="1">
      <c r="A702" s="1">
        <v>700</v>
      </c>
      <c r="B702" s="1" t="s">
        <v>701</v>
      </c>
      <c r="C702" s="1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4">
        <f t="shared" si="70"/>
        <v>2.6866666666666665</v>
      </c>
      <c r="P702" s="1">
        <f t="shared" si="71"/>
        <v>13</v>
      </c>
      <c r="Q702" s="1" t="str">
        <f t="shared" si="72"/>
        <v>technology</v>
      </c>
      <c r="R702" s="1" t="str">
        <f t="shared" si="76"/>
        <v>wearables</v>
      </c>
      <c r="S702" s="2">
        <f t="shared" si="73"/>
        <v>42715.688437500001</v>
      </c>
      <c r="T702" s="2">
        <f t="shared" si="74"/>
        <v>42745.688437500001</v>
      </c>
      <c r="U702" s="1">
        <f t="shared" si="75"/>
        <v>30</v>
      </c>
    </row>
    <row r="703" spans="1:21" ht="95" customHeight="1">
      <c r="A703" s="1">
        <v>701</v>
      </c>
      <c r="B703" s="1" t="s">
        <v>702</v>
      </c>
      <c r="C703" s="1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4">
        <f t="shared" si="70"/>
        <v>26.6</v>
      </c>
      <c r="P703" s="1">
        <f t="shared" si="71"/>
        <v>291.33333333333331</v>
      </c>
      <c r="Q703" s="1" t="str">
        <f t="shared" si="72"/>
        <v>technology</v>
      </c>
      <c r="R703" s="1" t="str">
        <f t="shared" si="76"/>
        <v>wearables</v>
      </c>
      <c r="S703" s="2">
        <f t="shared" si="73"/>
        <v>41813.662962962961</v>
      </c>
      <c r="T703" s="2">
        <f t="shared" si="74"/>
        <v>41843.662962962961</v>
      </c>
      <c r="U703" s="1">
        <f t="shared" si="75"/>
        <v>30</v>
      </c>
    </row>
    <row r="704" spans="1:21" ht="95" customHeight="1">
      <c r="A704" s="1">
        <v>702</v>
      </c>
      <c r="B704" s="1" t="s">
        <v>703</v>
      </c>
      <c r="C704" s="1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4">
        <f t="shared" si="70"/>
        <v>30.813400000000001</v>
      </c>
      <c r="P704" s="1">
        <f t="shared" si="71"/>
        <v>124.9191891891892</v>
      </c>
      <c r="Q704" s="1" t="str">
        <f t="shared" si="72"/>
        <v>technology</v>
      </c>
      <c r="R704" s="1" t="str">
        <f t="shared" si="76"/>
        <v>wearables</v>
      </c>
      <c r="S704" s="2">
        <f t="shared" si="73"/>
        <v>42668.726701388892</v>
      </c>
      <c r="T704" s="2">
        <f t="shared" si="74"/>
        <v>42698.768368055549</v>
      </c>
      <c r="U704" s="1">
        <f t="shared" si="75"/>
        <v>31</v>
      </c>
    </row>
    <row r="705" spans="1:21" ht="95" customHeight="1">
      <c r="A705" s="1">
        <v>703</v>
      </c>
      <c r="B705" s="1" t="s">
        <v>704</v>
      </c>
      <c r="C705" s="1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4">
        <f t="shared" si="70"/>
        <v>5.58</v>
      </c>
      <c r="P705" s="1">
        <f t="shared" si="71"/>
        <v>119.57142857142857</v>
      </c>
      <c r="Q705" s="1" t="str">
        <f t="shared" si="72"/>
        <v>technology</v>
      </c>
      <c r="R705" s="1" t="str">
        <f t="shared" si="76"/>
        <v>wearables</v>
      </c>
      <c r="S705" s="2">
        <f t="shared" si="73"/>
        <v>42711.950798611113</v>
      </c>
      <c r="T705" s="2">
        <f t="shared" si="74"/>
        <v>42766.98055555555</v>
      </c>
      <c r="U705" s="1">
        <f t="shared" si="75"/>
        <v>56</v>
      </c>
    </row>
    <row r="706" spans="1:21" ht="95" customHeight="1">
      <c r="A706" s="1">
        <v>704</v>
      </c>
      <c r="B706" s="1" t="s">
        <v>705</v>
      </c>
      <c r="C706" s="1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4">
        <f t="shared" si="70"/>
        <v>0.87454545454545463</v>
      </c>
      <c r="P706" s="1">
        <f t="shared" si="71"/>
        <v>120.25</v>
      </c>
      <c r="Q706" s="1" t="str">
        <f t="shared" si="72"/>
        <v>technology</v>
      </c>
      <c r="R706" s="1" t="str">
        <f t="shared" si="76"/>
        <v>wearables</v>
      </c>
      <c r="S706" s="2">
        <f t="shared" si="73"/>
        <v>42726.192916666667</v>
      </c>
      <c r="T706" s="2">
        <f t="shared" si="74"/>
        <v>42786.192916666667</v>
      </c>
      <c r="U706" s="1">
        <f t="shared" si="75"/>
        <v>60</v>
      </c>
    </row>
    <row r="707" spans="1:21" ht="95" customHeight="1">
      <c r="A707" s="1">
        <v>705</v>
      </c>
      <c r="B707" s="1" t="s">
        <v>706</v>
      </c>
      <c r="C707" s="1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4">
        <f t="shared" ref="O707:O770" si="77">E707/D707*100</f>
        <v>0.97699999999999987</v>
      </c>
      <c r="P707" s="1">
        <f t="shared" ref="P707:P770" si="78">E707/L707</f>
        <v>195.4</v>
      </c>
      <c r="Q707" s="1" t="str">
        <f t="shared" ref="Q707:Q770" si="79">LEFT(N707,FIND("/",N707)-1)</f>
        <v>technology</v>
      </c>
      <c r="R707" s="1" t="str">
        <f t="shared" si="76"/>
        <v>wearables</v>
      </c>
      <c r="S707" s="2">
        <f t="shared" ref="S707:S770" si="80">(((J707/60)/60)/24)+DATE(1970,1,1)</f>
        <v>42726.491643518515</v>
      </c>
      <c r="T707" s="2">
        <f t="shared" ref="T707:T770" si="81">(((I707/60)/60)/24)+DATE(1970,1,1)</f>
        <v>42756.491643518515</v>
      </c>
      <c r="U707" s="1">
        <f t="shared" ref="U707:U770" si="82">ROUNDUP(T707-S707,0)</f>
        <v>30</v>
      </c>
    </row>
    <row r="708" spans="1:21" ht="95" customHeight="1">
      <c r="A708" s="1">
        <v>706</v>
      </c>
      <c r="B708" s="1" t="s">
        <v>707</v>
      </c>
      <c r="C708" s="1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4">
        <f t="shared" si="77"/>
        <v>0</v>
      </c>
      <c r="P708" s="1" t="e">
        <f t="shared" si="78"/>
        <v>#DIV/0!</v>
      </c>
      <c r="Q708" s="1" t="str">
        <f t="shared" si="79"/>
        <v>technology</v>
      </c>
      <c r="R708" s="1" t="str">
        <f t="shared" ref="R708:R771" si="83">RIGHT(N708,LEN(N708)-FIND("/",N708))</f>
        <v>wearables</v>
      </c>
      <c r="S708" s="2">
        <f t="shared" si="80"/>
        <v>42676.995173611111</v>
      </c>
      <c r="T708" s="2">
        <f t="shared" si="81"/>
        <v>42718.777083333334</v>
      </c>
      <c r="U708" s="1">
        <f t="shared" si="82"/>
        <v>42</v>
      </c>
    </row>
    <row r="709" spans="1:21" ht="95" customHeight="1">
      <c r="A709" s="1">
        <v>707</v>
      </c>
      <c r="B709" s="1" t="s">
        <v>708</v>
      </c>
      <c r="C709" s="1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4">
        <f t="shared" si="77"/>
        <v>78.927352941176466</v>
      </c>
      <c r="P709" s="1">
        <f t="shared" si="78"/>
        <v>117.69868421052631</v>
      </c>
      <c r="Q709" s="1" t="str">
        <f t="shared" si="79"/>
        <v>technology</v>
      </c>
      <c r="R709" s="1" t="str">
        <f t="shared" si="83"/>
        <v>wearables</v>
      </c>
      <c r="S709" s="2">
        <f t="shared" si="80"/>
        <v>42696.663506944446</v>
      </c>
      <c r="T709" s="2">
        <f t="shared" si="81"/>
        <v>42736.663506944446</v>
      </c>
      <c r="U709" s="1">
        <f t="shared" si="82"/>
        <v>40</v>
      </c>
    </row>
    <row r="710" spans="1:21" ht="95" customHeight="1">
      <c r="A710" s="1">
        <v>708</v>
      </c>
      <c r="B710" s="1" t="s">
        <v>709</v>
      </c>
      <c r="C710" s="1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4">
        <f t="shared" si="77"/>
        <v>22.092500000000001</v>
      </c>
      <c r="P710" s="1">
        <f t="shared" si="78"/>
        <v>23.948509485094849</v>
      </c>
      <c r="Q710" s="1" t="str">
        <f t="shared" si="79"/>
        <v>technology</v>
      </c>
      <c r="R710" s="1" t="str">
        <f t="shared" si="83"/>
        <v>wearables</v>
      </c>
      <c r="S710" s="2">
        <f t="shared" si="80"/>
        <v>41835.581018518518</v>
      </c>
      <c r="T710" s="2">
        <f t="shared" si="81"/>
        <v>41895.581018518518</v>
      </c>
      <c r="U710" s="1">
        <f t="shared" si="82"/>
        <v>60</v>
      </c>
    </row>
    <row r="711" spans="1:21" ht="95" customHeight="1">
      <c r="A711" s="1">
        <v>709</v>
      </c>
      <c r="B711" s="1" t="s">
        <v>710</v>
      </c>
      <c r="C711" s="1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4">
        <f t="shared" si="77"/>
        <v>0.40666666666666662</v>
      </c>
      <c r="P711" s="1">
        <f t="shared" si="78"/>
        <v>30.5</v>
      </c>
      <c r="Q711" s="1" t="str">
        <f t="shared" si="79"/>
        <v>technology</v>
      </c>
      <c r="R711" s="1" t="str">
        <f t="shared" si="83"/>
        <v>wearables</v>
      </c>
      <c r="S711" s="2">
        <f t="shared" si="80"/>
        <v>41948.041192129633</v>
      </c>
      <c r="T711" s="2">
        <f t="shared" si="81"/>
        <v>41978.041192129633</v>
      </c>
      <c r="U711" s="1">
        <f t="shared" si="82"/>
        <v>30</v>
      </c>
    </row>
    <row r="712" spans="1:21" ht="95" customHeight="1">
      <c r="A712" s="1">
        <v>710</v>
      </c>
      <c r="B712" s="1" t="s">
        <v>711</v>
      </c>
      <c r="C712" s="1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4">
        <f t="shared" si="77"/>
        <v>0</v>
      </c>
      <c r="P712" s="1" t="e">
        <f t="shared" si="78"/>
        <v>#DIV/0!</v>
      </c>
      <c r="Q712" s="1" t="str">
        <f t="shared" si="79"/>
        <v>technology</v>
      </c>
      <c r="R712" s="1" t="str">
        <f t="shared" si="83"/>
        <v>wearables</v>
      </c>
      <c r="S712" s="2">
        <f t="shared" si="80"/>
        <v>41837.984976851854</v>
      </c>
      <c r="T712" s="2">
        <f t="shared" si="81"/>
        <v>41871.030555555553</v>
      </c>
      <c r="U712" s="1">
        <f t="shared" si="82"/>
        <v>34</v>
      </c>
    </row>
    <row r="713" spans="1:21" ht="95" customHeight="1">
      <c r="A713" s="1">
        <v>711</v>
      </c>
      <c r="B713" s="1" t="s">
        <v>712</v>
      </c>
      <c r="C713" s="1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4">
        <f t="shared" si="77"/>
        <v>33.790999999999997</v>
      </c>
      <c r="P713" s="1">
        <f t="shared" si="78"/>
        <v>99.973372781065095</v>
      </c>
      <c r="Q713" s="1" t="str">
        <f t="shared" si="79"/>
        <v>technology</v>
      </c>
      <c r="R713" s="1" t="str">
        <f t="shared" si="83"/>
        <v>wearables</v>
      </c>
      <c r="S713" s="2">
        <f t="shared" si="80"/>
        <v>42678.459120370375</v>
      </c>
      <c r="T713" s="2">
        <f t="shared" si="81"/>
        <v>42718.500787037032</v>
      </c>
      <c r="U713" s="1">
        <f t="shared" si="82"/>
        <v>41</v>
      </c>
    </row>
    <row r="714" spans="1:21" ht="95" customHeight="1">
      <c r="A714" s="1">
        <v>712</v>
      </c>
      <c r="B714" s="1" t="s">
        <v>713</v>
      </c>
      <c r="C714" s="1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4">
        <f t="shared" si="77"/>
        <v>0.21649484536082475</v>
      </c>
      <c r="P714" s="1">
        <f t="shared" si="78"/>
        <v>26.25</v>
      </c>
      <c r="Q714" s="1" t="str">
        <f t="shared" si="79"/>
        <v>technology</v>
      </c>
      <c r="R714" s="1" t="str">
        <f t="shared" si="83"/>
        <v>wearables</v>
      </c>
      <c r="S714" s="2">
        <f t="shared" si="80"/>
        <v>42384.680925925932</v>
      </c>
      <c r="T714" s="2">
        <f t="shared" si="81"/>
        <v>42414.680925925932</v>
      </c>
      <c r="U714" s="1">
        <f t="shared" si="82"/>
        <v>30</v>
      </c>
    </row>
    <row r="715" spans="1:21" ht="95" customHeight="1">
      <c r="A715" s="1">
        <v>713</v>
      </c>
      <c r="B715" s="1" t="s">
        <v>714</v>
      </c>
      <c r="C715" s="1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4">
        <f t="shared" si="77"/>
        <v>0.79600000000000004</v>
      </c>
      <c r="P715" s="1">
        <f t="shared" si="78"/>
        <v>199</v>
      </c>
      <c r="Q715" s="1" t="str">
        <f t="shared" si="79"/>
        <v>technology</v>
      </c>
      <c r="R715" s="1" t="str">
        <f t="shared" si="83"/>
        <v>wearables</v>
      </c>
      <c r="S715" s="2">
        <f t="shared" si="80"/>
        <v>42496.529305555552</v>
      </c>
      <c r="T715" s="2">
        <f t="shared" si="81"/>
        <v>42526.529305555552</v>
      </c>
      <c r="U715" s="1">
        <f t="shared" si="82"/>
        <v>30</v>
      </c>
    </row>
    <row r="716" spans="1:21" ht="95" customHeight="1">
      <c r="A716" s="1">
        <v>714</v>
      </c>
      <c r="B716" s="1" t="s">
        <v>715</v>
      </c>
      <c r="C716" s="1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4">
        <f t="shared" si="77"/>
        <v>14.993333333333334</v>
      </c>
      <c r="P716" s="1">
        <f t="shared" si="78"/>
        <v>80.321428571428569</v>
      </c>
      <c r="Q716" s="1" t="str">
        <f t="shared" si="79"/>
        <v>technology</v>
      </c>
      <c r="R716" s="1" t="str">
        <f t="shared" si="83"/>
        <v>wearables</v>
      </c>
      <c r="S716" s="2">
        <f t="shared" si="80"/>
        <v>42734.787986111114</v>
      </c>
      <c r="T716" s="2">
        <f t="shared" si="81"/>
        <v>42794.787986111114</v>
      </c>
      <c r="U716" s="1">
        <f t="shared" si="82"/>
        <v>60</v>
      </c>
    </row>
    <row r="717" spans="1:21" ht="95" customHeight="1">
      <c r="A717" s="1">
        <v>715</v>
      </c>
      <c r="B717" s="1" t="s">
        <v>716</v>
      </c>
      <c r="C717" s="1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4">
        <f t="shared" si="77"/>
        <v>5.0509090909090908</v>
      </c>
      <c r="P717" s="1">
        <f t="shared" si="78"/>
        <v>115.75</v>
      </c>
      <c r="Q717" s="1" t="str">
        <f t="shared" si="79"/>
        <v>technology</v>
      </c>
      <c r="R717" s="1" t="str">
        <f t="shared" si="83"/>
        <v>wearables</v>
      </c>
      <c r="S717" s="2">
        <f t="shared" si="80"/>
        <v>42273.090740740736</v>
      </c>
      <c r="T717" s="2">
        <f t="shared" si="81"/>
        <v>42313.132407407407</v>
      </c>
      <c r="U717" s="1">
        <f t="shared" si="82"/>
        <v>41</v>
      </c>
    </row>
    <row r="718" spans="1:21" ht="95" customHeight="1">
      <c r="A718" s="1">
        <v>716</v>
      </c>
      <c r="B718" s="1" t="s">
        <v>717</v>
      </c>
      <c r="C718" s="1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4">
        <f t="shared" si="77"/>
        <v>10.214285714285715</v>
      </c>
      <c r="P718" s="1">
        <f t="shared" si="78"/>
        <v>44.6875</v>
      </c>
      <c r="Q718" s="1" t="str">
        <f t="shared" si="79"/>
        <v>technology</v>
      </c>
      <c r="R718" s="1" t="str">
        <f t="shared" si="83"/>
        <v>wearables</v>
      </c>
      <c r="S718" s="2">
        <f t="shared" si="80"/>
        <v>41940.658645833333</v>
      </c>
      <c r="T718" s="2">
        <f t="shared" si="81"/>
        <v>41974</v>
      </c>
      <c r="U718" s="1">
        <f t="shared" si="82"/>
        <v>34</v>
      </c>
    </row>
    <row r="719" spans="1:21" ht="95" customHeight="1">
      <c r="A719" s="1">
        <v>717</v>
      </c>
      <c r="B719" s="1" t="s">
        <v>718</v>
      </c>
      <c r="C719" s="1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4">
        <f t="shared" si="77"/>
        <v>0.30499999999999999</v>
      </c>
      <c r="P719" s="1">
        <f t="shared" si="78"/>
        <v>76.25</v>
      </c>
      <c r="Q719" s="1" t="str">
        <f t="shared" si="79"/>
        <v>technology</v>
      </c>
      <c r="R719" s="1" t="str">
        <f t="shared" si="83"/>
        <v>wearables</v>
      </c>
      <c r="S719" s="2">
        <f t="shared" si="80"/>
        <v>41857.854189814818</v>
      </c>
      <c r="T719" s="2">
        <f t="shared" si="81"/>
        <v>41887.854189814818</v>
      </c>
      <c r="U719" s="1">
        <f t="shared" si="82"/>
        <v>30</v>
      </c>
    </row>
    <row r="720" spans="1:21" ht="95" customHeight="1">
      <c r="A720" s="1">
        <v>718</v>
      </c>
      <c r="B720" s="1" t="s">
        <v>719</v>
      </c>
      <c r="C720" s="1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4">
        <f t="shared" si="77"/>
        <v>0.75</v>
      </c>
      <c r="P720" s="1">
        <f t="shared" si="78"/>
        <v>22.5</v>
      </c>
      <c r="Q720" s="1" t="str">
        <f t="shared" si="79"/>
        <v>technology</v>
      </c>
      <c r="R720" s="1" t="str">
        <f t="shared" si="83"/>
        <v>wearables</v>
      </c>
      <c r="S720" s="2">
        <f t="shared" si="80"/>
        <v>42752.845451388886</v>
      </c>
      <c r="T720" s="2">
        <f t="shared" si="81"/>
        <v>42784.249305555553</v>
      </c>
      <c r="U720" s="1">
        <f t="shared" si="82"/>
        <v>32</v>
      </c>
    </row>
    <row r="721" spans="1:21" ht="95" customHeight="1">
      <c r="A721" s="1">
        <v>719</v>
      </c>
      <c r="B721" s="1" t="s">
        <v>720</v>
      </c>
      <c r="C721" s="1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4">
        <f t="shared" si="77"/>
        <v>1.2933333333333332</v>
      </c>
      <c r="P721" s="1">
        <f t="shared" si="78"/>
        <v>19.399999999999999</v>
      </c>
      <c r="Q721" s="1" t="str">
        <f t="shared" si="79"/>
        <v>technology</v>
      </c>
      <c r="R721" s="1" t="str">
        <f t="shared" si="83"/>
        <v>wearables</v>
      </c>
      <c r="S721" s="2">
        <f t="shared" si="80"/>
        <v>42409.040231481486</v>
      </c>
      <c r="T721" s="2">
        <f t="shared" si="81"/>
        <v>42423.040231481486</v>
      </c>
      <c r="U721" s="1">
        <f t="shared" si="82"/>
        <v>14</v>
      </c>
    </row>
    <row r="722" spans="1:21" ht="95" customHeight="1">
      <c r="A722" s="1">
        <v>720</v>
      </c>
      <c r="B722" s="1" t="s">
        <v>721</v>
      </c>
      <c r="C722" s="1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4">
        <f t="shared" si="77"/>
        <v>143.94736842105263</v>
      </c>
      <c r="P722" s="1">
        <f t="shared" si="78"/>
        <v>66.707317073170728</v>
      </c>
      <c r="Q722" s="1" t="str">
        <f t="shared" si="79"/>
        <v>publishing</v>
      </c>
      <c r="R722" s="1" t="str">
        <f t="shared" si="83"/>
        <v>nonfiction</v>
      </c>
      <c r="S722" s="2">
        <f t="shared" si="80"/>
        <v>40909.649201388893</v>
      </c>
      <c r="T722" s="2">
        <f t="shared" si="81"/>
        <v>40937.649201388893</v>
      </c>
      <c r="U722" s="1">
        <f t="shared" si="82"/>
        <v>28</v>
      </c>
    </row>
    <row r="723" spans="1:21" ht="95" customHeight="1">
      <c r="A723" s="1">
        <v>721</v>
      </c>
      <c r="B723" s="1" t="s">
        <v>722</v>
      </c>
      <c r="C723" s="1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4">
        <f t="shared" si="77"/>
        <v>122.10975609756099</v>
      </c>
      <c r="P723" s="1">
        <f t="shared" si="78"/>
        <v>84.142857142857139</v>
      </c>
      <c r="Q723" s="1" t="str">
        <f t="shared" si="79"/>
        <v>publishing</v>
      </c>
      <c r="R723" s="1" t="str">
        <f t="shared" si="83"/>
        <v>nonfiction</v>
      </c>
      <c r="S723" s="2">
        <f t="shared" si="80"/>
        <v>41807.571840277778</v>
      </c>
      <c r="T723" s="2">
        <f t="shared" si="81"/>
        <v>41852.571840277778</v>
      </c>
      <c r="U723" s="1">
        <f t="shared" si="82"/>
        <v>45</v>
      </c>
    </row>
    <row r="724" spans="1:21" ht="95" customHeight="1">
      <c r="A724" s="1">
        <v>722</v>
      </c>
      <c r="B724" s="1" t="s">
        <v>723</v>
      </c>
      <c r="C724" s="1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4">
        <f t="shared" si="77"/>
        <v>132.024</v>
      </c>
      <c r="P724" s="1">
        <f t="shared" si="78"/>
        <v>215.72549019607843</v>
      </c>
      <c r="Q724" s="1" t="str">
        <f t="shared" si="79"/>
        <v>publishing</v>
      </c>
      <c r="R724" s="1" t="str">
        <f t="shared" si="83"/>
        <v>nonfiction</v>
      </c>
      <c r="S724" s="2">
        <f t="shared" si="80"/>
        <v>40977.805300925924</v>
      </c>
      <c r="T724" s="2">
        <f t="shared" si="81"/>
        <v>41007.76363425926</v>
      </c>
      <c r="U724" s="1">
        <f t="shared" si="82"/>
        <v>30</v>
      </c>
    </row>
    <row r="725" spans="1:21" ht="95" customHeight="1">
      <c r="A725" s="1">
        <v>723</v>
      </c>
      <c r="B725" s="1" t="s">
        <v>724</v>
      </c>
      <c r="C725" s="1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4">
        <f t="shared" si="77"/>
        <v>109.38000000000001</v>
      </c>
      <c r="P725" s="1">
        <f t="shared" si="78"/>
        <v>54.69</v>
      </c>
      <c r="Q725" s="1" t="str">
        <f t="shared" si="79"/>
        <v>publishing</v>
      </c>
      <c r="R725" s="1" t="str">
        <f t="shared" si="83"/>
        <v>nonfiction</v>
      </c>
      <c r="S725" s="2">
        <f t="shared" si="80"/>
        <v>42184.816539351858</v>
      </c>
      <c r="T725" s="2">
        <f t="shared" si="81"/>
        <v>42215.165972222225</v>
      </c>
      <c r="U725" s="1">
        <f t="shared" si="82"/>
        <v>31</v>
      </c>
    </row>
    <row r="726" spans="1:21" ht="95" customHeight="1">
      <c r="A726" s="1">
        <v>724</v>
      </c>
      <c r="B726" s="1" t="s">
        <v>725</v>
      </c>
      <c r="C726" s="1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4">
        <f t="shared" si="77"/>
        <v>105.47157142857144</v>
      </c>
      <c r="P726" s="1">
        <f t="shared" si="78"/>
        <v>51.62944055944056</v>
      </c>
      <c r="Q726" s="1" t="str">
        <f t="shared" si="79"/>
        <v>publishing</v>
      </c>
      <c r="R726" s="1" t="str">
        <f t="shared" si="83"/>
        <v>nonfiction</v>
      </c>
      <c r="S726" s="2">
        <f t="shared" si="80"/>
        <v>40694.638460648144</v>
      </c>
      <c r="T726" s="2">
        <f t="shared" si="81"/>
        <v>40724.638460648144</v>
      </c>
      <c r="U726" s="1">
        <f t="shared" si="82"/>
        <v>30</v>
      </c>
    </row>
    <row r="727" spans="1:21" ht="95" customHeight="1">
      <c r="A727" s="1">
        <v>725</v>
      </c>
      <c r="B727" s="1" t="s">
        <v>726</v>
      </c>
      <c r="C727" s="1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4">
        <f t="shared" si="77"/>
        <v>100.35000000000001</v>
      </c>
      <c r="P727" s="1">
        <f t="shared" si="78"/>
        <v>143.35714285714286</v>
      </c>
      <c r="Q727" s="1" t="str">
        <f t="shared" si="79"/>
        <v>publishing</v>
      </c>
      <c r="R727" s="1" t="str">
        <f t="shared" si="83"/>
        <v>nonfiction</v>
      </c>
      <c r="S727" s="2">
        <f t="shared" si="80"/>
        <v>42321.626296296294</v>
      </c>
      <c r="T727" s="2">
        <f t="shared" si="81"/>
        <v>42351.626296296294</v>
      </c>
      <c r="U727" s="1">
        <f t="shared" si="82"/>
        <v>30</v>
      </c>
    </row>
    <row r="728" spans="1:21" ht="95" customHeight="1">
      <c r="A728" s="1">
        <v>726</v>
      </c>
      <c r="B728" s="1" t="s">
        <v>727</v>
      </c>
      <c r="C728" s="1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4">
        <f t="shared" si="77"/>
        <v>101.4</v>
      </c>
      <c r="P728" s="1">
        <f t="shared" si="78"/>
        <v>72.428571428571431</v>
      </c>
      <c r="Q728" s="1" t="str">
        <f t="shared" si="79"/>
        <v>publishing</v>
      </c>
      <c r="R728" s="1" t="str">
        <f t="shared" si="83"/>
        <v>nonfiction</v>
      </c>
      <c r="S728" s="2">
        <f t="shared" si="80"/>
        <v>41346.042673611111</v>
      </c>
      <c r="T728" s="2">
        <f t="shared" si="81"/>
        <v>41376.042673611111</v>
      </c>
      <c r="U728" s="1">
        <f t="shared" si="82"/>
        <v>30</v>
      </c>
    </row>
    <row r="729" spans="1:21" ht="95" customHeight="1">
      <c r="A729" s="1">
        <v>727</v>
      </c>
      <c r="B729" s="1" t="s">
        <v>728</v>
      </c>
      <c r="C729" s="1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4">
        <f t="shared" si="77"/>
        <v>155.51428571428571</v>
      </c>
      <c r="P729" s="1">
        <f t="shared" si="78"/>
        <v>36.530201342281877</v>
      </c>
      <c r="Q729" s="1" t="str">
        <f t="shared" si="79"/>
        <v>publishing</v>
      </c>
      <c r="R729" s="1" t="str">
        <f t="shared" si="83"/>
        <v>nonfiction</v>
      </c>
      <c r="S729" s="2">
        <f t="shared" si="80"/>
        <v>41247.020243055551</v>
      </c>
      <c r="T729" s="2">
        <f t="shared" si="81"/>
        <v>41288.888888888891</v>
      </c>
      <c r="U729" s="1">
        <f t="shared" si="82"/>
        <v>42</v>
      </c>
    </row>
    <row r="730" spans="1:21" ht="95" customHeight="1">
      <c r="A730" s="1">
        <v>728</v>
      </c>
      <c r="B730" s="1" t="s">
        <v>729</v>
      </c>
      <c r="C730" s="1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4">
        <f t="shared" si="77"/>
        <v>105.566</v>
      </c>
      <c r="P730" s="1">
        <f t="shared" si="78"/>
        <v>60.903461538461535</v>
      </c>
      <c r="Q730" s="1" t="str">
        <f t="shared" si="79"/>
        <v>publishing</v>
      </c>
      <c r="R730" s="1" t="str">
        <f t="shared" si="83"/>
        <v>nonfiction</v>
      </c>
      <c r="S730" s="2">
        <f t="shared" si="80"/>
        <v>40731.837465277778</v>
      </c>
      <c r="T730" s="2">
        <f t="shared" si="81"/>
        <v>40776.837465277778</v>
      </c>
      <c r="U730" s="1">
        <f t="shared" si="82"/>
        <v>45</v>
      </c>
    </row>
    <row r="731" spans="1:21" ht="95" customHeight="1">
      <c r="A731" s="1">
        <v>729</v>
      </c>
      <c r="B731" s="1" t="s">
        <v>730</v>
      </c>
      <c r="C731" s="1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4">
        <f t="shared" si="77"/>
        <v>130.65</v>
      </c>
      <c r="P731" s="1">
        <f t="shared" si="78"/>
        <v>43.55</v>
      </c>
      <c r="Q731" s="1" t="str">
        <f t="shared" si="79"/>
        <v>publishing</v>
      </c>
      <c r="R731" s="1" t="str">
        <f t="shared" si="83"/>
        <v>nonfiction</v>
      </c>
      <c r="S731" s="2">
        <f t="shared" si="80"/>
        <v>41111.185891203706</v>
      </c>
      <c r="T731" s="2">
        <f t="shared" si="81"/>
        <v>41171.185891203706</v>
      </c>
      <c r="U731" s="1">
        <f t="shared" si="82"/>
        <v>60</v>
      </c>
    </row>
    <row r="732" spans="1:21" ht="95" customHeight="1">
      <c r="A732" s="1">
        <v>730</v>
      </c>
      <c r="B732" s="1" t="s">
        <v>731</v>
      </c>
      <c r="C732" s="1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4">
        <f t="shared" si="77"/>
        <v>132.19</v>
      </c>
      <c r="P732" s="1">
        <f t="shared" si="78"/>
        <v>99.766037735849054</v>
      </c>
      <c r="Q732" s="1" t="str">
        <f t="shared" si="79"/>
        <v>publishing</v>
      </c>
      <c r="R732" s="1" t="str">
        <f t="shared" si="83"/>
        <v>nonfiction</v>
      </c>
      <c r="S732" s="2">
        <f t="shared" si="80"/>
        <v>40854.745266203703</v>
      </c>
      <c r="T732" s="2">
        <f t="shared" si="81"/>
        <v>40884.745266203703</v>
      </c>
      <c r="U732" s="1">
        <f t="shared" si="82"/>
        <v>30</v>
      </c>
    </row>
    <row r="733" spans="1:21" ht="95" customHeight="1">
      <c r="A733" s="1">
        <v>731</v>
      </c>
      <c r="B733" s="1" t="s">
        <v>732</v>
      </c>
      <c r="C733" s="1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4">
        <f t="shared" si="77"/>
        <v>126</v>
      </c>
      <c r="P733" s="1">
        <f t="shared" si="78"/>
        <v>88.732394366197184</v>
      </c>
      <c r="Q733" s="1" t="str">
        <f t="shared" si="79"/>
        <v>publishing</v>
      </c>
      <c r="R733" s="1" t="str">
        <f t="shared" si="83"/>
        <v>nonfiction</v>
      </c>
      <c r="S733" s="2">
        <f t="shared" si="80"/>
        <v>40879.795682870368</v>
      </c>
      <c r="T733" s="2">
        <f t="shared" si="81"/>
        <v>40930.25</v>
      </c>
      <c r="U733" s="1">
        <f t="shared" si="82"/>
        <v>51</v>
      </c>
    </row>
    <row r="734" spans="1:21" ht="95" customHeight="1">
      <c r="A734" s="1">
        <v>732</v>
      </c>
      <c r="B734" s="1" t="s">
        <v>733</v>
      </c>
      <c r="C734" s="1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4">
        <f t="shared" si="77"/>
        <v>160</v>
      </c>
      <c r="P734" s="1">
        <f t="shared" si="78"/>
        <v>4.9230769230769234</v>
      </c>
      <c r="Q734" s="1" t="str">
        <f t="shared" si="79"/>
        <v>publishing</v>
      </c>
      <c r="R734" s="1" t="str">
        <f t="shared" si="83"/>
        <v>nonfiction</v>
      </c>
      <c r="S734" s="2">
        <f t="shared" si="80"/>
        <v>41486.424317129626</v>
      </c>
      <c r="T734" s="2">
        <f t="shared" si="81"/>
        <v>41546.424317129626</v>
      </c>
      <c r="U734" s="1">
        <f t="shared" si="82"/>
        <v>60</v>
      </c>
    </row>
    <row r="735" spans="1:21" ht="95" customHeight="1">
      <c r="A735" s="1">
        <v>733</v>
      </c>
      <c r="B735" s="1" t="s">
        <v>734</v>
      </c>
      <c r="C735" s="1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4">
        <f t="shared" si="77"/>
        <v>120.48</v>
      </c>
      <c r="P735" s="1">
        <f t="shared" si="78"/>
        <v>17.822485207100591</v>
      </c>
      <c r="Q735" s="1" t="str">
        <f t="shared" si="79"/>
        <v>publishing</v>
      </c>
      <c r="R735" s="1" t="str">
        <f t="shared" si="83"/>
        <v>nonfiction</v>
      </c>
      <c r="S735" s="2">
        <f t="shared" si="80"/>
        <v>41598.420046296298</v>
      </c>
      <c r="T735" s="2">
        <f t="shared" si="81"/>
        <v>41628.420046296298</v>
      </c>
      <c r="U735" s="1">
        <f t="shared" si="82"/>
        <v>30</v>
      </c>
    </row>
    <row r="736" spans="1:21" ht="95" customHeight="1">
      <c r="A736" s="1">
        <v>734</v>
      </c>
      <c r="B736" s="1" t="s">
        <v>735</v>
      </c>
      <c r="C736" s="1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4">
        <f t="shared" si="77"/>
        <v>125.52941176470588</v>
      </c>
      <c r="P736" s="1">
        <f t="shared" si="78"/>
        <v>187.19298245614036</v>
      </c>
      <c r="Q736" s="1" t="str">
        <f t="shared" si="79"/>
        <v>publishing</v>
      </c>
      <c r="R736" s="1" t="str">
        <f t="shared" si="83"/>
        <v>nonfiction</v>
      </c>
      <c r="S736" s="2">
        <f t="shared" si="80"/>
        <v>42102.164583333331</v>
      </c>
      <c r="T736" s="2">
        <f t="shared" si="81"/>
        <v>42133.208333333328</v>
      </c>
      <c r="U736" s="1">
        <f t="shared" si="82"/>
        <v>32</v>
      </c>
    </row>
    <row r="737" spans="1:21" ht="95" customHeight="1">
      <c r="A737" s="1">
        <v>735</v>
      </c>
      <c r="B737" s="1" t="s">
        <v>736</v>
      </c>
      <c r="C737" s="1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4">
        <f t="shared" si="77"/>
        <v>114.40638297872341</v>
      </c>
      <c r="P737" s="1">
        <f t="shared" si="78"/>
        <v>234.80786026200875</v>
      </c>
      <c r="Q737" s="1" t="str">
        <f t="shared" si="79"/>
        <v>publishing</v>
      </c>
      <c r="R737" s="1" t="str">
        <f t="shared" si="83"/>
        <v>nonfiction</v>
      </c>
      <c r="S737" s="2">
        <f t="shared" si="80"/>
        <v>41946.029467592591</v>
      </c>
      <c r="T737" s="2">
        <f t="shared" si="81"/>
        <v>41977.027083333334</v>
      </c>
      <c r="U737" s="1">
        <f t="shared" si="82"/>
        <v>31</v>
      </c>
    </row>
    <row r="738" spans="1:21" ht="95" customHeight="1">
      <c r="A738" s="1">
        <v>736</v>
      </c>
      <c r="B738" s="1" t="s">
        <v>737</v>
      </c>
      <c r="C738" s="1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4">
        <f t="shared" si="77"/>
        <v>315.13888888888891</v>
      </c>
      <c r="P738" s="1">
        <f t="shared" si="78"/>
        <v>105.04629629629629</v>
      </c>
      <c r="Q738" s="1" t="str">
        <f t="shared" si="79"/>
        <v>publishing</v>
      </c>
      <c r="R738" s="1" t="str">
        <f t="shared" si="83"/>
        <v>nonfiction</v>
      </c>
      <c r="S738" s="2">
        <f t="shared" si="80"/>
        <v>41579.734259259261</v>
      </c>
      <c r="T738" s="2">
        <f t="shared" si="81"/>
        <v>41599.207638888889</v>
      </c>
      <c r="U738" s="1">
        <f t="shared" si="82"/>
        <v>20</v>
      </c>
    </row>
    <row r="739" spans="1:21" ht="95" customHeight="1">
      <c r="A739" s="1">
        <v>737</v>
      </c>
      <c r="B739" s="1" t="s">
        <v>738</v>
      </c>
      <c r="C739" s="1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4">
        <f t="shared" si="77"/>
        <v>122.39999999999999</v>
      </c>
      <c r="P739" s="1">
        <f t="shared" si="78"/>
        <v>56.666666666666664</v>
      </c>
      <c r="Q739" s="1" t="str">
        <f t="shared" si="79"/>
        <v>publishing</v>
      </c>
      <c r="R739" s="1" t="str">
        <f t="shared" si="83"/>
        <v>nonfiction</v>
      </c>
      <c r="S739" s="2">
        <f t="shared" si="80"/>
        <v>41667.275312500002</v>
      </c>
      <c r="T739" s="2">
        <f t="shared" si="81"/>
        <v>41684.833333333336</v>
      </c>
      <c r="U739" s="1">
        <f t="shared" si="82"/>
        <v>18</v>
      </c>
    </row>
    <row r="740" spans="1:21" ht="95" customHeight="1">
      <c r="A740" s="1">
        <v>738</v>
      </c>
      <c r="B740" s="1" t="s">
        <v>739</v>
      </c>
      <c r="C740" s="1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4">
        <f t="shared" si="77"/>
        <v>106.73333333333332</v>
      </c>
      <c r="P740" s="1">
        <f t="shared" si="78"/>
        <v>39.048780487804876</v>
      </c>
      <c r="Q740" s="1" t="str">
        <f t="shared" si="79"/>
        <v>publishing</v>
      </c>
      <c r="R740" s="1" t="str">
        <f t="shared" si="83"/>
        <v>nonfiction</v>
      </c>
      <c r="S740" s="2">
        <f t="shared" si="80"/>
        <v>41943.604097222218</v>
      </c>
      <c r="T740" s="2">
        <f t="shared" si="81"/>
        <v>41974.207638888889</v>
      </c>
      <c r="U740" s="1">
        <f t="shared" si="82"/>
        <v>31</v>
      </c>
    </row>
    <row r="741" spans="1:21" ht="95" customHeight="1">
      <c r="A741" s="1">
        <v>739</v>
      </c>
      <c r="B741" s="1" t="s">
        <v>740</v>
      </c>
      <c r="C741" s="1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4">
        <f t="shared" si="77"/>
        <v>158.33333333333331</v>
      </c>
      <c r="P741" s="1">
        <f t="shared" si="78"/>
        <v>68.345323741007192</v>
      </c>
      <c r="Q741" s="1" t="str">
        <f t="shared" si="79"/>
        <v>publishing</v>
      </c>
      <c r="R741" s="1" t="str">
        <f t="shared" si="83"/>
        <v>nonfiction</v>
      </c>
      <c r="S741" s="2">
        <f t="shared" si="80"/>
        <v>41829.502650462964</v>
      </c>
      <c r="T741" s="2">
        <f t="shared" si="81"/>
        <v>41862.502650462964</v>
      </c>
      <c r="U741" s="1">
        <f t="shared" si="82"/>
        <v>33</v>
      </c>
    </row>
    <row r="742" spans="1:21" ht="95" customHeight="1">
      <c r="A742" s="1">
        <v>740</v>
      </c>
      <c r="B742" s="1" t="s">
        <v>741</v>
      </c>
      <c r="C742" s="1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4">
        <f t="shared" si="77"/>
        <v>107.4</v>
      </c>
      <c r="P742" s="1">
        <f t="shared" si="78"/>
        <v>169.57894736842104</v>
      </c>
      <c r="Q742" s="1" t="str">
        <f t="shared" si="79"/>
        <v>publishing</v>
      </c>
      <c r="R742" s="1" t="str">
        <f t="shared" si="83"/>
        <v>nonfiction</v>
      </c>
      <c r="S742" s="2">
        <f t="shared" si="80"/>
        <v>42162.146782407406</v>
      </c>
      <c r="T742" s="2">
        <f t="shared" si="81"/>
        <v>42176.146782407406</v>
      </c>
      <c r="U742" s="1">
        <f t="shared" si="82"/>
        <v>14</v>
      </c>
    </row>
    <row r="743" spans="1:21" ht="95" customHeight="1">
      <c r="A743" s="1">
        <v>741</v>
      </c>
      <c r="B743" s="1" t="s">
        <v>742</v>
      </c>
      <c r="C743" s="1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4">
        <f t="shared" si="77"/>
        <v>102.25999999999999</v>
      </c>
      <c r="P743" s="1">
        <f t="shared" si="78"/>
        <v>141.42340425531913</v>
      </c>
      <c r="Q743" s="1" t="str">
        <f t="shared" si="79"/>
        <v>publishing</v>
      </c>
      <c r="R743" s="1" t="str">
        <f t="shared" si="83"/>
        <v>nonfiction</v>
      </c>
      <c r="S743" s="2">
        <f t="shared" si="80"/>
        <v>41401.648217592592</v>
      </c>
      <c r="T743" s="2">
        <f t="shared" si="81"/>
        <v>41436.648217592592</v>
      </c>
      <c r="U743" s="1">
        <f t="shared" si="82"/>
        <v>35</v>
      </c>
    </row>
    <row r="744" spans="1:21" ht="95" customHeight="1">
      <c r="A744" s="1">
        <v>742</v>
      </c>
      <c r="B744" s="1" t="s">
        <v>743</v>
      </c>
      <c r="C744" s="1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4">
        <f t="shared" si="77"/>
        <v>110.71428571428572</v>
      </c>
      <c r="P744" s="1">
        <f t="shared" si="78"/>
        <v>67.391304347826093</v>
      </c>
      <c r="Q744" s="1" t="str">
        <f t="shared" si="79"/>
        <v>publishing</v>
      </c>
      <c r="R744" s="1" t="str">
        <f t="shared" si="83"/>
        <v>nonfiction</v>
      </c>
      <c r="S744" s="2">
        <f t="shared" si="80"/>
        <v>41689.917962962965</v>
      </c>
      <c r="T744" s="2">
        <f t="shared" si="81"/>
        <v>41719.876296296294</v>
      </c>
      <c r="U744" s="1">
        <f t="shared" si="82"/>
        <v>30</v>
      </c>
    </row>
    <row r="745" spans="1:21" ht="95" customHeight="1">
      <c r="A745" s="1">
        <v>743</v>
      </c>
      <c r="B745" s="1" t="s">
        <v>744</v>
      </c>
      <c r="C745" s="1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4">
        <f t="shared" si="77"/>
        <v>148</v>
      </c>
      <c r="P745" s="1">
        <f t="shared" si="78"/>
        <v>54.266666666666666</v>
      </c>
      <c r="Q745" s="1" t="str">
        <f t="shared" si="79"/>
        <v>publishing</v>
      </c>
      <c r="R745" s="1" t="str">
        <f t="shared" si="83"/>
        <v>nonfiction</v>
      </c>
      <c r="S745" s="2">
        <f t="shared" si="80"/>
        <v>40990.709317129629</v>
      </c>
      <c r="T745" s="2">
        <f t="shared" si="81"/>
        <v>41015.875</v>
      </c>
      <c r="U745" s="1">
        <f t="shared" si="82"/>
        <v>26</v>
      </c>
    </row>
    <row r="746" spans="1:21" ht="95" customHeight="1">
      <c r="A746" s="1">
        <v>744</v>
      </c>
      <c r="B746" s="1" t="s">
        <v>745</v>
      </c>
      <c r="C746" s="1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4">
        <f t="shared" si="77"/>
        <v>102.32000000000001</v>
      </c>
      <c r="P746" s="1">
        <f t="shared" si="78"/>
        <v>82.516129032258064</v>
      </c>
      <c r="Q746" s="1" t="str">
        <f t="shared" si="79"/>
        <v>publishing</v>
      </c>
      <c r="R746" s="1" t="str">
        <f t="shared" si="83"/>
        <v>nonfiction</v>
      </c>
      <c r="S746" s="2">
        <f t="shared" si="80"/>
        <v>41226.95721064815</v>
      </c>
      <c r="T746" s="2">
        <f t="shared" si="81"/>
        <v>41256.95721064815</v>
      </c>
      <c r="U746" s="1">
        <f t="shared" si="82"/>
        <v>30</v>
      </c>
    </row>
    <row r="747" spans="1:21" ht="95" customHeight="1">
      <c r="A747" s="1">
        <v>745</v>
      </c>
      <c r="B747" s="1" t="s">
        <v>746</v>
      </c>
      <c r="C747" s="1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4">
        <f t="shared" si="77"/>
        <v>179.09909909909908</v>
      </c>
      <c r="P747" s="1">
        <f t="shared" si="78"/>
        <v>53.729729729729726</v>
      </c>
      <c r="Q747" s="1" t="str">
        <f t="shared" si="79"/>
        <v>publishing</v>
      </c>
      <c r="R747" s="1" t="str">
        <f t="shared" si="83"/>
        <v>nonfiction</v>
      </c>
      <c r="S747" s="2">
        <f t="shared" si="80"/>
        <v>41367.572280092594</v>
      </c>
      <c r="T747" s="2">
        <f t="shared" si="81"/>
        <v>41397.572280092594</v>
      </c>
      <c r="U747" s="1">
        <f t="shared" si="82"/>
        <v>30</v>
      </c>
    </row>
    <row r="748" spans="1:21" ht="95" customHeight="1">
      <c r="A748" s="1">
        <v>746</v>
      </c>
      <c r="B748" s="1" t="s">
        <v>747</v>
      </c>
      <c r="C748" s="1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4">
        <f t="shared" si="77"/>
        <v>111.08135252761969</v>
      </c>
      <c r="P748" s="1">
        <f t="shared" si="78"/>
        <v>34.206185567010309</v>
      </c>
      <c r="Q748" s="1" t="str">
        <f t="shared" si="79"/>
        <v>publishing</v>
      </c>
      <c r="R748" s="1" t="str">
        <f t="shared" si="83"/>
        <v>nonfiction</v>
      </c>
      <c r="S748" s="2">
        <f t="shared" si="80"/>
        <v>41157.042928240742</v>
      </c>
      <c r="T748" s="2">
        <f t="shared" si="81"/>
        <v>41175.165972222225</v>
      </c>
      <c r="U748" s="1">
        <f t="shared" si="82"/>
        <v>19</v>
      </c>
    </row>
    <row r="749" spans="1:21" ht="95" customHeight="1">
      <c r="A749" s="1">
        <v>747</v>
      </c>
      <c r="B749" s="1" t="s">
        <v>748</v>
      </c>
      <c r="C749" s="1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4">
        <f t="shared" si="77"/>
        <v>100.04285714285714</v>
      </c>
      <c r="P749" s="1">
        <f t="shared" si="78"/>
        <v>127.32727272727273</v>
      </c>
      <c r="Q749" s="1" t="str">
        <f t="shared" si="79"/>
        <v>publishing</v>
      </c>
      <c r="R749" s="1" t="str">
        <f t="shared" si="83"/>
        <v>nonfiction</v>
      </c>
      <c r="S749" s="2">
        <f t="shared" si="80"/>
        <v>41988.548831018517</v>
      </c>
      <c r="T749" s="2">
        <f t="shared" si="81"/>
        <v>42019.454166666663</v>
      </c>
      <c r="U749" s="1">
        <f t="shared" si="82"/>
        <v>31</v>
      </c>
    </row>
    <row r="750" spans="1:21" ht="95" customHeight="1">
      <c r="A750" s="1">
        <v>748</v>
      </c>
      <c r="B750" s="1" t="s">
        <v>749</v>
      </c>
      <c r="C750" s="1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4">
        <f t="shared" si="77"/>
        <v>100.25</v>
      </c>
      <c r="P750" s="1">
        <f t="shared" si="78"/>
        <v>45.56818181818182</v>
      </c>
      <c r="Q750" s="1" t="str">
        <f t="shared" si="79"/>
        <v>publishing</v>
      </c>
      <c r="R750" s="1" t="str">
        <f t="shared" si="83"/>
        <v>nonfiction</v>
      </c>
      <c r="S750" s="2">
        <f t="shared" si="80"/>
        <v>41831.846828703703</v>
      </c>
      <c r="T750" s="2">
        <f t="shared" si="81"/>
        <v>41861.846828703703</v>
      </c>
      <c r="U750" s="1">
        <f t="shared" si="82"/>
        <v>30</v>
      </c>
    </row>
    <row r="751" spans="1:21" ht="95" customHeight="1">
      <c r="A751" s="1">
        <v>749</v>
      </c>
      <c r="B751" s="1" t="s">
        <v>750</v>
      </c>
      <c r="C751" s="1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4">
        <f t="shared" si="77"/>
        <v>105.56</v>
      </c>
      <c r="P751" s="1">
        <f t="shared" si="78"/>
        <v>95.963636363636368</v>
      </c>
      <c r="Q751" s="1" t="str">
        <f t="shared" si="79"/>
        <v>publishing</v>
      </c>
      <c r="R751" s="1" t="str">
        <f t="shared" si="83"/>
        <v>nonfiction</v>
      </c>
      <c r="S751" s="2">
        <f t="shared" si="80"/>
        <v>42733.94131944445</v>
      </c>
      <c r="T751" s="2">
        <f t="shared" si="81"/>
        <v>42763.94131944445</v>
      </c>
      <c r="U751" s="1">
        <f t="shared" si="82"/>
        <v>30</v>
      </c>
    </row>
    <row r="752" spans="1:21" ht="95" customHeight="1">
      <c r="A752" s="1">
        <v>750</v>
      </c>
      <c r="B752" s="1" t="s">
        <v>751</v>
      </c>
      <c r="C752" s="1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4">
        <f t="shared" si="77"/>
        <v>102.58775877587757</v>
      </c>
      <c r="P752" s="1">
        <f t="shared" si="78"/>
        <v>77.271186440677965</v>
      </c>
      <c r="Q752" s="1" t="str">
        <f t="shared" si="79"/>
        <v>publishing</v>
      </c>
      <c r="R752" s="1" t="str">
        <f t="shared" si="83"/>
        <v>nonfiction</v>
      </c>
      <c r="S752" s="2">
        <f t="shared" si="80"/>
        <v>41299.878148148149</v>
      </c>
      <c r="T752" s="2">
        <f t="shared" si="81"/>
        <v>41329.878148148149</v>
      </c>
      <c r="U752" s="1">
        <f t="shared" si="82"/>
        <v>30</v>
      </c>
    </row>
    <row r="753" spans="1:21" ht="95" customHeight="1">
      <c r="A753" s="1">
        <v>751</v>
      </c>
      <c r="B753" s="1" t="s">
        <v>752</v>
      </c>
      <c r="C753" s="1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4">
        <f t="shared" si="77"/>
        <v>118.5</v>
      </c>
      <c r="P753" s="1">
        <f t="shared" si="78"/>
        <v>57.338709677419352</v>
      </c>
      <c r="Q753" s="1" t="str">
        <f t="shared" si="79"/>
        <v>publishing</v>
      </c>
      <c r="R753" s="1" t="str">
        <f t="shared" si="83"/>
        <v>nonfiction</v>
      </c>
      <c r="S753" s="2">
        <f t="shared" si="80"/>
        <v>40713.630497685182</v>
      </c>
      <c r="T753" s="2">
        <f t="shared" si="81"/>
        <v>40759.630497685182</v>
      </c>
      <c r="U753" s="1">
        <f t="shared" si="82"/>
        <v>46</v>
      </c>
    </row>
    <row r="754" spans="1:21" ht="95" customHeight="1">
      <c r="A754" s="1">
        <v>752</v>
      </c>
      <c r="B754" s="1" t="s">
        <v>753</v>
      </c>
      <c r="C754" s="1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4">
        <f t="shared" si="77"/>
        <v>111.7</v>
      </c>
      <c r="P754" s="1">
        <f t="shared" si="78"/>
        <v>53.19047619047619</v>
      </c>
      <c r="Q754" s="1" t="str">
        <f t="shared" si="79"/>
        <v>publishing</v>
      </c>
      <c r="R754" s="1" t="str">
        <f t="shared" si="83"/>
        <v>nonfiction</v>
      </c>
      <c r="S754" s="2">
        <f t="shared" si="80"/>
        <v>42639.421493055561</v>
      </c>
      <c r="T754" s="2">
        <f t="shared" si="81"/>
        <v>42659.458333333328</v>
      </c>
      <c r="U754" s="1">
        <f t="shared" si="82"/>
        <v>21</v>
      </c>
    </row>
    <row r="755" spans="1:21" ht="95" customHeight="1">
      <c r="A755" s="1">
        <v>753</v>
      </c>
      <c r="B755" s="1" t="s">
        <v>754</v>
      </c>
      <c r="C755" s="1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4">
        <f t="shared" si="77"/>
        <v>128</v>
      </c>
      <c r="P755" s="1">
        <f t="shared" si="78"/>
        <v>492.30769230769232</v>
      </c>
      <c r="Q755" s="1" t="str">
        <f t="shared" si="79"/>
        <v>publishing</v>
      </c>
      <c r="R755" s="1" t="str">
        <f t="shared" si="83"/>
        <v>nonfiction</v>
      </c>
      <c r="S755" s="2">
        <f t="shared" si="80"/>
        <v>42019.590173611112</v>
      </c>
      <c r="T755" s="2">
        <f t="shared" si="81"/>
        <v>42049.590173611112</v>
      </c>
      <c r="U755" s="1">
        <f t="shared" si="82"/>
        <v>30</v>
      </c>
    </row>
    <row r="756" spans="1:21" ht="95" customHeight="1">
      <c r="A756" s="1">
        <v>754</v>
      </c>
      <c r="B756" s="1" t="s">
        <v>755</v>
      </c>
      <c r="C756" s="1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4">
        <f t="shared" si="77"/>
        <v>103.75000000000001</v>
      </c>
      <c r="P756" s="1">
        <f t="shared" si="78"/>
        <v>42.346938775510203</v>
      </c>
      <c r="Q756" s="1" t="str">
        <f t="shared" si="79"/>
        <v>publishing</v>
      </c>
      <c r="R756" s="1" t="str">
        <f t="shared" si="83"/>
        <v>nonfiction</v>
      </c>
      <c r="S756" s="2">
        <f t="shared" si="80"/>
        <v>41249.749085648145</v>
      </c>
      <c r="T756" s="2">
        <f t="shared" si="81"/>
        <v>41279.749085648145</v>
      </c>
      <c r="U756" s="1">
        <f t="shared" si="82"/>
        <v>30</v>
      </c>
    </row>
    <row r="757" spans="1:21" ht="95" customHeight="1">
      <c r="A757" s="1">
        <v>755</v>
      </c>
      <c r="B757" s="1" t="s">
        <v>756</v>
      </c>
      <c r="C757" s="1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4">
        <f t="shared" si="77"/>
        <v>101.9076</v>
      </c>
      <c r="P757" s="1">
        <f t="shared" si="78"/>
        <v>37.466029411764708</v>
      </c>
      <c r="Q757" s="1" t="str">
        <f t="shared" si="79"/>
        <v>publishing</v>
      </c>
      <c r="R757" s="1" t="str">
        <f t="shared" si="83"/>
        <v>nonfiction</v>
      </c>
      <c r="S757" s="2">
        <f t="shared" si="80"/>
        <v>41383.605057870373</v>
      </c>
      <c r="T757" s="2">
        <f t="shared" si="81"/>
        <v>41414.02847222222</v>
      </c>
      <c r="U757" s="1">
        <f t="shared" si="82"/>
        <v>31</v>
      </c>
    </row>
    <row r="758" spans="1:21" ht="95" customHeight="1">
      <c r="A758" s="1">
        <v>756</v>
      </c>
      <c r="B758" s="1" t="s">
        <v>757</v>
      </c>
      <c r="C758" s="1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4">
        <f t="shared" si="77"/>
        <v>117.71428571428571</v>
      </c>
      <c r="P758" s="1">
        <f t="shared" si="78"/>
        <v>37.454545454545453</v>
      </c>
      <c r="Q758" s="1" t="str">
        <f t="shared" si="79"/>
        <v>publishing</v>
      </c>
      <c r="R758" s="1" t="str">
        <f t="shared" si="83"/>
        <v>nonfiction</v>
      </c>
      <c r="S758" s="2">
        <f t="shared" si="80"/>
        <v>40590.766886574071</v>
      </c>
      <c r="T758" s="2">
        <f t="shared" si="81"/>
        <v>40651.725219907406</v>
      </c>
      <c r="U758" s="1">
        <f t="shared" si="82"/>
        <v>61</v>
      </c>
    </row>
    <row r="759" spans="1:21" ht="95" customHeight="1">
      <c r="A759" s="1">
        <v>757</v>
      </c>
      <c r="B759" s="1" t="s">
        <v>758</v>
      </c>
      <c r="C759" s="1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4">
        <f t="shared" si="77"/>
        <v>238</v>
      </c>
      <c r="P759" s="1">
        <f t="shared" si="78"/>
        <v>33.055555555555557</v>
      </c>
      <c r="Q759" s="1" t="str">
        <f t="shared" si="79"/>
        <v>publishing</v>
      </c>
      <c r="R759" s="1" t="str">
        <f t="shared" si="83"/>
        <v>nonfiction</v>
      </c>
      <c r="S759" s="2">
        <f t="shared" si="80"/>
        <v>41235.054560185185</v>
      </c>
      <c r="T759" s="2">
        <f t="shared" si="81"/>
        <v>41249.054560185185</v>
      </c>
      <c r="U759" s="1">
        <f t="shared" si="82"/>
        <v>14</v>
      </c>
    </row>
    <row r="760" spans="1:21" ht="95" customHeight="1">
      <c r="A760" s="1">
        <v>758</v>
      </c>
      <c r="B760" s="1" t="s">
        <v>759</v>
      </c>
      <c r="C760" s="1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4">
        <f t="shared" si="77"/>
        <v>102</v>
      </c>
      <c r="P760" s="1">
        <f t="shared" si="78"/>
        <v>134.21052631578948</v>
      </c>
      <c r="Q760" s="1" t="str">
        <f t="shared" si="79"/>
        <v>publishing</v>
      </c>
      <c r="R760" s="1" t="str">
        <f t="shared" si="83"/>
        <v>nonfiction</v>
      </c>
      <c r="S760" s="2">
        <f t="shared" si="80"/>
        <v>40429.836435185185</v>
      </c>
      <c r="T760" s="2">
        <f t="shared" si="81"/>
        <v>40459.836435185185</v>
      </c>
      <c r="U760" s="1">
        <f t="shared" si="82"/>
        <v>30</v>
      </c>
    </row>
    <row r="761" spans="1:21" ht="95" customHeight="1">
      <c r="A761" s="1">
        <v>759</v>
      </c>
      <c r="B761" s="1" t="s">
        <v>760</v>
      </c>
      <c r="C761" s="1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4">
        <f t="shared" si="77"/>
        <v>101.92000000000002</v>
      </c>
      <c r="P761" s="1">
        <f t="shared" si="78"/>
        <v>51.474747474747474</v>
      </c>
      <c r="Q761" s="1" t="str">
        <f t="shared" si="79"/>
        <v>publishing</v>
      </c>
      <c r="R761" s="1" t="str">
        <f t="shared" si="83"/>
        <v>nonfiction</v>
      </c>
      <c r="S761" s="2">
        <f t="shared" si="80"/>
        <v>41789.330312500002</v>
      </c>
      <c r="T761" s="2">
        <f t="shared" si="81"/>
        <v>41829.330312500002</v>
      </c>
      <c r="U761" s="1">
        <f t="shared" si="82"/>
        <v>40</v>
      </c>
    </row>
    <row r="762" spans="1:21" ht="95" customHeight="1">
      <c r="A762" s="1">
        <v>760</v>
      </c>
      <c r="B762" s="1" t="s">
        <v>761</v>
      </c>
      <c r="C762" s="1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4">
        <f t="shared" si="77"/>
        <v>0</v>
      </c>
      <c r="P762" s="1" t="e">
        <f t="shared" si="78"/>
        <v>#DIV/0!</v>
      </c>
      <c r="Q762" s="1" t="str">
        <f t="shared" si="79"/>
        <v>publishing</v>
      </c>
      <c r="R762" s="1" t="str">
        <f t="shared" si="83"/>
        <v>fiction</v>
      </c>
      <c r="S762" s="2">
        <f t="shared" si="80"/>
        <v>42670.764039351852</v>
      </c>
      <c r="T762" s="2">
        <f t="shared" si="81"/>
        <v>42700.805706018517</v>
      </c>
      <c r="U762" s="1">
        <f t="shared" si="82"/>
        <v>31</v>
      </c>
    </row>
    <row r="763" spans="1:21" ht="95" customHeight="1">
      <c r="A763" s="1">
        <v>761</v>
      </c>
      <c r="B763" s="1" t="s">
        <v>762</v>
      </c>
      <c r="C763" s="1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4">
        <f t="shared" si="77"/>
        <v>4.7</v>
      </c>
      <c r="P763" s="1">
        <f t="shared" si="78"/>
        <v>39.166666666666664</v>
      </c>
      <c r="Q763" s="1" t="str">
        <f t="shared" si="79"/>
        <v>publishing</v>
      </c>
      <c r="R763" s="1" t="str">
        <f t="shared" si="83"/>
        <v>fiction</v>
      </c>
      <c r="S763" s="2">
        <f t="shared" si="80"/>
        <v>41642.751458333332</v>
      </c>
      <c r="T763" s="2">
        <f t="shared" si="81"/>
        <v>41672.751458333332</v>
      </c>
      <c r="U763" s="1">
        <f t="shared" si="82"/>
        <v>30</v>
      </c>
    </row>
    <row r="764" spans="1:21" ht="95" customHeight="1">
      <c r="A764" s="1">
        <v>762</v>
      </c>
      <c r="B764" s="1" t="s">
        <v>763</v>
      </c>
      <c r="C764" s="1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4">
        <f t="shared" si="77"/>
        <v>0</v>
      </c>
      <c r="P764" s="1" t="e">
        <f t="shared" si="78"/>
        <v>#DIV/0!</v>
      </c>
      <c r="Q764" s="1" t="str">
        <f t="shared" si="79"/>
        <v>publishing</v>
      </c>
      <c r="R764" s="1" t="str">
        <f t="shared" si="83"/>
        <v>fiction</v>
      </c>
      <c r="S764" s="2">
        <f t="shared" si="80"/>
        <v>42690.858449074076</v>
      </c>
      <c r="T764" s="2">
        <f t="shared" si="81"/>
        <v>42708.25</v>
      </c>
      <c r="U764" s="1">
        <f t="shared" si="82"/>
        <v>18</v>
      </c>
    </row>
    <row r="765" spans="1:21" ht="95" customHeight="1">
      <c r="A765" s="1">
        <v>763</v>
      </c>
      <c r="B765" s="1" t="s">
        <v>764</v>
      </c>
      <c r="C765" s="1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4">
        <f t="shared" si="77"/>
        <v>0.11655011655011654</v>
      </c>
      <c r="P765" s="1">
        <f t="shared" si="78"/>
        <v>5</v>
      </c>
      <c r="Q765" s="1" t="str">
        <f t="shared" si="79"/>
        <v>publishing</v>
      </c>
      <c r="R765" s="1" t="str">
        <f t="shared" si="83"/>
        <v>fiction</v>
      </c>
      <c r="S765" s="2">
        <f t="shared" si="80"/>
        <v>41471.446851851848</v>
      </c>
      <c r="T765" s="2">
        <f t="shared" si="81"/>
        <v>41501.446851851848</v>
      </c>
      <c r="U765" s="1">
        <f t="shared" si="82"/>
        <v>30</v>
      </c>
    </row>
    <row r="766" spans="1:21" ht="95" customHeight="1">
      <c r="A766" s="1">
        <v>764</v>
      </c>
      <c r="B766" s="1" t="s">
        <v>765</v>
      </c>
      <c r="C766" s="1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4">
        <f t="shared" si="77"/>
        <v>0</v>
      </c>
      <c r="P766" s="1" t="e">
        <f t="shared" si="78"/>
        <v>#DIV/0!</v>
      </c>
      <c r="Q766" s="1" t="str">
        <f t="shared" si="79"/>
        <v>publishing</v>
      </c>
      <c r="R766" s="1" t="str">
        <f t="shared" si="83"/>
        <v>fiction</v>
      </c>
      <c r="S766" s="2">
        <f t="shared" si="80"/>
        <v>42227.173159722224</v>
      </c>
      <c r="T766" s="2">
        <f t="shared" si="81"/>
        <v>42257.173159722224</v>
      </c>
      <c r="U766" s="1">
        <f t="shared" si="82"/>
        <v>30</v>
      </c>
    </row>
    <row r="767" spans="1:21" ht="95" customHeight="1">
      <c r="A767" s="1">
        <v>765</v>
      </c>
      <c r="B767" s="1" t="s">
        <v>766</v>
      </c>
      <c r="C767" s="1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4">
        <f t="shared" si="77"/>
        <v>36.014285714285712</v>
      </c>
      <c r="P767" s="1">
        <f t="shared" si="78"/>
        <v>57.295454545454547</v>
      </c>
      <c r="Q767" s="1" t="str">
        <f t="shared" si="79"/>
        <v>publishing</v>
      </c>
      <c r="R767" s="1" t="str">
        <f t="shared" si="83"/>
        <v>fiction</v>
      </c>
      <c r="S767" s="2">
        <f t="shared" si="80"/>
        <v>41901.542638888888</v>
      </c>
      <c r="T767" s="2">
        <f t="shared" si="81"/>
        <v>41931.542638888888</v>
      </c>
      <c r="U767" s="1">
        <f t="shared" si="82"/>
        <v>30</v>
      </c>
    </row>
    <row r="768" spans="1:21" ht="95" customHeight="1">
      <c r="A768" s="1">
        <v>766</v>
      </c>
      <c r="B768" s="1" t="s">
        <v>767</v>
      </c>
      <c r="C768" s="1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4">
        <f t="shared" si="77"/>
        <v>0</v>
      </c>
      <c r="P768" s="1" t="e">
        <f t="shared" si="78"/>
        <v>#DIV/0!</v>
      </c>
      <c r="Q768" s="1" t="str">
        <f t="shared" si="79"/>
        <v>publishing</v>
      </c>
      <c r="R768" s="1" t="str">
        <f t="shared" si="83"/>
        <v>fiction</v>
      </c>
      <c r="S768" s="2">
        <f t="shared" si="80"/>
        <v>42021.783368055556</v>
      </c>
      <c r="T768" s="2">
        <f t="shared" si="81"/>
        <v>42051.783368055556</v>
      </c>
      <c r="U768" s="1">
        <f t="shared" si="82"/>
        <v>30</v>
      </c>
    </row>
    <row r="769" spans="1:21" ht="95" customHeight="1">
      <c r="A769" s="1">
        <v>767</v>
      </c>
      <c r="B769" s="1" t="s">
        <v>768</v>
      </c>
      <c r="C769" s="1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4">
        <f t="shared" si="77"/>
        <v>3.54</v>
      </c>
      <c r="P769" s="1">
        <f t="shared" si="78"/>
        <v>59</v>
      </c>
      <c r="Q769" s="1" t="str">
        <f t="shared" si="79"/>
        <v>publishing</v>
      </c>
      <c r="R769" s="1" t="str">
        <f t="shared" si="83"/>
        <v>fiction</v>
      </c>
      <c r="S769" s="2">
        <f t="shared" si="80"/>
        <v>42115.143634259264</v>
      </c>
      <c r="T769" s="2">
        <f t="shared" si="81"/>
        <v>42145.143634259264</v>
      </c>
      <c r="U769" s="1">
        <f t="shared" si="82"/>
        <v>30</v>
      </c>
    </row>
    <row r="770" spans="1:21" ht="95" customHeight="1">
      <c r="A770" s="1">
        <v>768</v>
      </c>
      <c r="B770" s="1" t="s">
        <v>769</v>
      </c>
      <c r="C770" s="1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4">
        <f t="shared" si="77"/>
        <v>0</v>
      </c>
      <c r="P770" s="1" t="e">
        <f t="shared" si="78"/>
        <v>#DIV/0!</v>
      </c>
      <c r="Q770" s="1" t="str">
        <f t="shared" si="79"/>
        <v>publishing</v>
      </c>
      <c r="R770" s="1" t="str">
        <f t="shared" si="83"/>
        <v>fiction</v>
      </c>
      <c r="S770" s="2">
        <f t="shared" si="80"/>
        <v>41594.207060185188</v>
      </c>
      <c r="T770" s="2">
        <f t="shared" si="81"/>
        <v>41624.207060185188</v>
      </c>
      <c r="U770" s="1">
        <f t="shared" si="82"/>
        <v>30</v>
      </c>
    </row>
    <row r="771" spans="1:21" ht="95" customHeight="1">
      <c r="A771" s="1">
        <v>769</v>
      </c>
      <c r="B771" s="1" t="s">
        <v>770</v>
      </c>
      <c r="C771" s="1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4">
        <f t="shared" ref="O771:O834" si="84">E771/D771*100</f>
        <v>41.4</v>
      </c>
      <c r="P771" s="1">
        <f t="shared" ref="P771:P834" si="85">E771/L771</f>
        <v>31.846153846153847</v>
      </c>
      <c r="Q771" s="1" t="str">
        <f t="shared" ref="Q771:Q834" si="86">LEFT(N771,FIND("/",N771)-1)</f>
        <v>publishing</v>
      </c>
      <c r="R771" s="1" t="str">
        <f t="shared" si="83"/>
        <v>fiction</v>
      </c>
      <c r="S771" s="2">
        <f t="shared" ref="S771:S834" si="87">(((J771/60)/60)/24)+DATE(1970,1,1)</f>
        <v>41604.996458333335</v>
      </c>
      <c r="T771" s="2">
        <f t="shared" ref="T771:T834" si="88">(((I771/60)/60)/24)+DATE(1970,1,1)</f>
        <v>41634.996458333335</v>
      </c>
      <c r="U771" s="1">
        <f t="shared" ref="U771:U834" si="89">ROUNDUP(T771-S771,0)</f>
        <v>30</v>
      </c>
    </row>
    <row r="772" spans="1:21" ht="95" customHeight="1">
      <c r="A772" s="1">
        <v>770</v>
      </c>
      <c r="B772" s="1" t="s">
        <v>771</v>
      </c>
      <c r="C772" s="1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4">
        <f t="shared" si="84"/>
        <v>0</v>
      </c>
      <c r="P772" s="1" t="e">
        <f t="shared" si="85"/>
        <v>#DIV/0!</v>
      </c>
      <c r="Q772" s="1" t="str">
        <f t="shared" si="86"/>
        <v>publishing</v>
      </c>
      <c r="R772" s="1" t="str">
        <f t="shared" ref="R772:R835" si="90">RIGHT(N772,LEN(N772)-FIND("/",N772))</f>
        <v>fiction</v>
      </c>
      <c r="S772" s="2">
        <f t="shared" si="87"/>
        <v>41289.999641203707</v>
      </c>
      <c r="T772" s="2">
        <f t="shared" si="88"/>
        <v>41329.999641203707</v>
      </c>
      <c r="U772" s="1">
        <f t="shared" si="89"/>
        <v>40</v>
      </c>
    </row>
    <row r="773" spans="1:21" ht="95" customHeight="1">
      <c r="A773" s="1">
        <v>771</v>
      </c>
      <c r="B773" s="1" t="s">
        <v>772</v>
      </c>
      <c r="C773" s="1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4">
        <f t="shared" si="84"/>
        <v>2.6315789473684209E-2</v>
      </c>
      <c r="P773" s="1">
        <f t="shared" si="85"/>
        <v>10</v>
      </c>
      <c r="Q773" s="1" t="str">
        <f t="shared" si="86"/>
        <v>publishing</v>
      </c>
      <c r="R773" s="1" t="str">
        <f t="shared" si="90"/>
        <v>fiction</v>
      </c>
      <c r="S773" s="2">
        <f t="shared" si="87"/>
        <v>42349.824097222227</v>
      </c>
      <c r="T773" s="2">
        <f t="shared" si="88"/>
        <v>42399.824097222227</v>
      </c>
      <c r="U773" s="1">
        <f t="shared" si="89"/>
        <v>50</v>
      </c>
    </row>
    <row r="774" spans="1:21" ht="95" customHeight="1">
      <c r="A774" s="1">
        <v>772</v>
      </c>
      <c r="B774" s="1" t="s">
        <v>773</v>
      </c>
      <c r="C774" s="1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4">
        <f t="shared" si="84"/>
        <v>3.3333333333333335</v>
      </c>
      <c r="P774" s="1">
        <f t="shared" si="85"/>
        <v>50</v>
      </c>
      <c r="Q774" s="1" t="str">
        <f t="shared" si="86"/>
        <v>publishing</v>
      </c>
      <c r="R774" s="1" t="str">
        <f t="shared" si="90"/>
        <v>fiction</v>
      </c>
      <c r="S774" s="2">
        <f t="shared" si="87"/>
        <v>40068.056932870371</v>
      </c>
      <c r="T774" s="2">
        <f t="shared" si="88"/>
        <v>40118.165972222225</v>
      </c>
      <c r="U774" s="1">
        <f t="shared" si="89"/>
        <v>51</v>
      </c>
    </row>
    <row r="775" spans="1:21" ht="95" customHeight="1">
      <c r="A775" s="1">
        <v>773</v>
      </c>
      <c r="B775" s="1" t="s">
        <v>774</v>
      </c>
      <c r="C775" s="1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4">
        <f t="shared" si="84"/>
        <v>0.85129023676509719</v>
      </c>
      <c r="P775" s="1">
        <f t="shared" si="85"/>
        <v>16</v>
      </c>
      <c r="Q775" s="1" t="str">
        <f t="shared" si="86"/>
        <v>publishing</v>
      </c>
      <c r="R775" s="1" t="str">
        <f t="shared" si="90"/>
        <v>fiction</v>
      </c>
      <c r="S775" s="2">
        <f t="shared" si="87"/>
        <v>42100.735937499994</v>
      </c>
      <c r="T775" s="2">
        <f t="shared" si="88"/>
        <v>42134.959027777775</v>
      </c>
      <c r="U775" s="1">
        <f t="shared" si="89"/>
        <v>35</v>
      </c>
    </row>
    <row r="776" spans="1:21" ht="95" customHeight="1">
      <c r="A776" s="1">
        <v>774</v>
      </c>
      <c r="B776" s="1" t="s">
        <v>775</v>
      </c>
      <c r="C776" s="1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4">
        <f t="shared" si="84"/>
        <v>70.199999999999989</v>
      </c>
      <c r="P776" s="1">
        <f t="shared" si="85"/>
        <v>39</v>
      </c>
      <c r="Q776" s="1" t="str">
        <f t="shared" si="86"/>
        <v>publishing</v>
      </c>
      <c r="R776" s="1" t="str">
        <f t="shared" si="90"/>
        <v>fiction</v>
      </c>
      <c r="S776" s="2">
        <f t="shared" si="87"/>
        <v>41663.780300925922</v>
      </c>
      <c r="T776" s="2">
        <f t="shared" si="88"/>
        <v>41693.780300925922</v>
      </c>
      <c r="U776" s="1">
        <f t="shared" si="89"/>
        <v>30</v>
      </c>
    </row>
    <row r="777" spans="1:21" ht="95" customHeight="1">
      <c r="A777" s="1">
        <v>775</v>
      </c>
      <c r="B777" s="1" t="s">
        <v>776</v>
      </c>
      <c r="C777" s="1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4">
        <f t="shared" si="84"/>
        <v>1.7000000000000002</v>
      </c>
      <c r="P777" s="1">
        <f t="shared" si="85"/>
        <v>34</v>
      </c>
      <c r="Q777" s="1" t="str">
        <f t="shared" si="86"/>
        <v>publishing</v>
      </c>
      <c r="R777" s="1" t="str">
        <f t="shared" si="90"/>
        <v>fiction</v>
      </c>
      <c r="S777" s="2">
        <f t="shared" si="87"/>
        <v>40863.060127314813</v>
      </c>
      <c r="T777" s="2">
        <f t="shared" si="88"/>
        <v>40893.060127314813</v>
      </c>
      <c r="U777" s="1">
        <f t="shared" si="89"/>
        <v>30</v>
      </c>
    </row>
    <row r="778" spans="1:21" ht="95" customHeight="1">
      <c r="A778" s="1">
        <v>776</v>
      </c>
      <c r="B778" s="1" t="s">
        <v>777</v>
      </c>
      <c r="C778" s="1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4">
        <f t="shared" si="84"/>
        <v>51.4</v>
      </c>
      <c r="P778" s="1">
        <f t="shared" si="85"/>
        <v>63.122807017543863</v>
      </c>
      <c r="Q778" s="1" t="str">
        <f t="shared" si="86"/>
        <v>publishing</v>
      </c>
      <c r="R778" s="1" t="str">
        <f t="shared" si="90"/>
        <v>fiction</v>
      </c>
      <c r="S778" s="2">
        <f t="shared" si="87"/>
        <v>42250.685706018514</v>
      </c>
      <c r="T778" s="2">
        <f t="shared" si="88"/>
        <v>42288.208333333328</v>
      </c>
      <c r="U778" s="1">
        <f t="shared" si="89"/>
        <v>38</v>
      </c>
    </row>
    <row r="779" spans="1:21" ht="95" customHeight="1">
      <c r="A779" s="1">
        <v>777</v>
      </c>
      <c r="B779" s="1" t="s">
        <v>778</v>
      </c>
      <c r="C779" s="1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4">
        <f t="shared" si="84"/>
        <v>0.70000000000000007</v>
      </c>
      <c r="P779" s="1">
        <f t="shared" si="85"/>
        <v>7</v>
      </c>
      <c r="Q779" s="1" t="str">
        <f t="shared" si="86"/>
        <v>publishing</v>
      </c>
      <c r="R779" s="1" t="str">
        <f t="shared" si="90"/>
        <v>fiction</v>
      </c>
      <c r="S779" s="2">
        <f t="shared" si="87"/>
        <v>41456.981215277774</v>
      </c>
      <c r="T779" s="2">
        <f t="shared" si="88"/>
        <v>41486.981215277774</v>
      </c>
      <c r="U779" s="1">
        <f t="shared" si="89"/>
        <v>30</v>
      </c>
    </row>
    <row r="780" spans="1:21" ht="95" customHeight="1">
      <c r="A780" s="1">
        <v>778</v>
      </c>
      <c r="B780" s="1" t="s">
        <v>779</v>
      </c>
      <c r="C780" s="1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4">
        <f t="shared" si="84"/>
        <v>0.4</v>
      </c>
      <c r="P780" s="1">
        <f t="shared" si="85"/>
        <v>2</v>
      </c>
      <c r="Q780" s="1" t="str">
        <f t="shared" si="86"/>
        <v>publishing</v>
      </c>
      <c r="R780" s="1" t="str">
        <f t="shared" si="90"/>
        <v>fiction</v>
      </c>
      <c r="S780" s="2">
        <f t="shared" si="87"/>
        <v>41729.702314814815</v>
      </c>
      <c r="T780" s="2">
        <f t="shared" si="88"/>
        <v>41759.702314814815</v>
      </c>
      <c r="U780" s="1">
        <f t="shared" si="89"/>
        <v>30</v>
      </c>
    </row>
    <row r="781" spans="1:21" ht="95" customHeight="1">
      <c r="A781" s="1">
        <v>779</v>
      </c>
      <c r="B781" s="1" t="s">
        <v>780</v>
      </c>
      <c r="C781" s="1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4">
        <f t="shared" si="84"/>
        <v>2.666666666666667</v>
      </c>
      <c r="P781" s="1">
        <f t="shared" si="85"/>
        <v>66.666666666666671</v>
      </c>
      <c r="Q781" s="1" t="str">
        <f t="shared" si="86"/>
        <v>publishing</v>
      </c>
      <c r="R781" s="1" t="str">
        <f t="shared" si="90"/>
        <v>fiction</v>
      </c>
      <c r="S781" s="2">
        <f t="shared" si="87"/>
        <v>40436.68408564815</v>
      </c>
      <c r="T781" s="2">
        <f t="shared" si="88"/>
        <v>40466.166666666664</v>
      </c>
      <c r="U781" s="1">
        <f t="shared" si="89"/>
        <v>30</v>
      </c>
    </row>
    <row r="782" spans="1:21" ht="95" customHeight="1">
      <c r="A782" s="1">
        <v>780</v>
      </c>
      <c r="B782" s="1" t="s">
        <v>781</v>
      </c>
      <c r="C782" s="1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4">
        <f t="shared" si="84"/>
        <v>104</v>
      </c>
      <c r="P782" s="1">
        <f t="shared" si="85"/>
        <v>38.518518518518519</v>
      </c>
      <c r="Q782" s="1" t="str">
        <f t="shared" si="86"/>
        <v>music</v>
      </c>
      <c r="R782" s="1" t="str">
        <f t="shared" si="90"/>
        <v>rock</v>
      </c>
      <c r="S782" s="2">
        <f t="shared" si="87"/>
        <v>40636.673900462964</v>
      </c>
      <c r="T782" s="2">
        <f t="shared" si="88"/>
        <v>40666.673900462964</v>
      </c>
      <c r="U782" s="1">
        <f t="shared" si="89"/>
        <v>30</v>
      </c>
    </row>
    <row r="783" spans="1:21" ht="95" customHeight="1">
      <c r="A783" s="1">
        <v>781</v>
      </c>
      <c r="B783" s="1" t="s">
        <v>782</v>
      </c>
      <c r="C783" s="1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4">
        <f t="shared" si="84"/>
        <v>133.15375</v>
      </c>
      <c r="P783" s="1">
        <f t="shared" si="85"/>
        <v>42.609200000000001</v>
      </c>
      <c r="Q783" s="1" t="str">
        <f t="shared" si="86"/>
        <v>music</v>
      </c>
      <c r="R783" s="1" t="str">
        <f t="shared" si="90"/>
        <v>rock</v>
      </c>
      <c r="S783" s="2">
        <f t="shared" si="87"/>
        <v>41403.000856481485</v>
      </c>
      <c r="T783" s="2">
        <f t="shared" si="88"/>
        <v>41433.000856481485</v>
      </c>
      <c r="U783" s="1">
        <f t="shared" si="89"/>
        <v>30</v>
      </c>
    </row>
    <row r="784" spans="1:21" ht="95" customHeight="1">
      <c r="A784" s="1">
        <v>782</v>
      </c>
      <c r="B784" s="1" t="s">
        <v>783</v>
      </c>
      <c r="C784" s="1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4">
        <f t="shared" si="84"/>
        <v>100</v>
      </c>
      <c r="P784" s="1">
        <f t="shared" si="85"/>
        <v>50</v>
      </c>
      <c r="Q784" s="1" t="str">
        <f t="shared" si="86"/>
        <v>music</v>
      </c>
      <c r="R784" s="1" t="str">
        <f t="shared" si="90"/>
        <v>rock</v>
      </c>
      <c r="S784" s="2">
        <f t="shared" si="87"/>
        <v>41116.758125</v>
      </c>
      <c r="T784" s="2">
        <f t="shared" si="88"/>
        <v>41146.758125</v>
      </c>
      <c r="U784" s="1">
        <f t="shared" si="89"/>
        <v>30</v>
      </c>
    </row>
    <row r="785" spans="1:21" ht="95" customHeight="1">
      <c r="A785" s="1">
        <v>783</v>
      </c>
      <c r="B785" s="1" t="s">
        <v>784</v>
      </c>
      <c r="C785" s="1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4">
        <f t="shared" si="84"/>
        <v>148.13333333333333</v>
      </c>
      <c r="P785" s="1">
        <f t="shared" si="85"/>
        <v>63.485714285714288</v>
      </c>
      <c r="Q785" s="1" t="str">
        <f t="shared" si="86"/>
        <v>music</v>
      </c>
      <c r="R785" s="1" t="str">
        <f t="shared" si="90"/>
        <v>rock</v>
      </c>
      <c r="S785" s="2">
        <f t="shared" si="87"/>
        <v>40987.773715277777</v>
      </c>
      <c r="T785" s="2">
        <f t="shared" si="88"/>
        <v>41026.916666666664</v>
      </c>
      <c r="U785" s="1">
        <f t="shared" si="89"/>
        <v>40</v>
      </c>
    </row>
    <row r="786" spans="1:21" ht="95" customHeight="1">
      <c r="A786" s="1">
        <v>784</v>
      </c>
      <c r="B786" s="1" t="s">
        <v>785</v>
      </c>
      <c r="C786" s="1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4">
        <f t="shared" si="84"/>
        <v>102.49999999999999</v>
      </c>
      <c r="P786" s="1">
        <f t="shared" si="85"/>
        <v>102.5</v>
      </c>
      <c r="Q786" s="1" t="str">
        <f t="shared" si="86"/>
        <v>music</v>
      </c>
      <c r="R786" s="1" t="str">
        <f t="shared" si="90"/>
        <v>rock</v>
      </c>
      <c r="S786" s="2">
        <f t="shared" si="87"/>
        <v>41675.149525462963</v>
      </c>
      <c r="T786" s="2">
        <f t="shared" si="88"/>
        <v>41715.107858796298</v>
      </c>
      <c r="U786" s="1">
        <f t="shared" si="89"/>
        <v>40</v>
      </c>
    </row>
    <row r="787" spans="1:21" ht="95" customHeight="1">
      <c r="A787" s="1">
        <v>785</v>
      </c>
      <c r="B787" s="1" t="s">
        <v>786</v>
      </c>
      <c r="C787" s="1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4">
        <f t="shared" si="84"/>
        <v>180.62799999999999</v>
      </c>
      <c r="P787" s="1">
        <f t="shared" si="85"/>
        <v>31.142758620689655</v>
      </c>
      <c r="Q787" s="1" t="str">
        <f t="shared" si="86"/>
        <v>music</v>
      </c>
      <c r="R787" s="1" t="str">
        <f t="shared" si="90"/>
        <v>rock</v>
      </c>
      <c r="S787" s="2">
        <f t="shared" si="87"/>
        <v>41303.593923611108</v>
      </c>
      <c r="T787" s="2">
        <f t="shared" si="88"/>
        <v>41333.593923611108</v>
      </c>
      <c r="U787" s="1">
        <f t="shared" si="89"/>
        <v>30</v>
      </c>
    </row>
    <row r="788" spans="1:21" ht="95" customHeight="1">
      <c r="A788" s="1">
        <v>786</v>
      </c>
      <c r="B788" s="1" t="s">
        <v>787</v>
      </c>
      <c r="C788" s="1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4">
        <f t="shared" si="84"/>
        <v>142.79999999999998</v>
      </c>
      <c r="P788" s="1">
        <f t="shared" si="85"/>
        <v>162.27272727272728</v>
      </c>
      <c r="Q788" s="1" t="str">
        <f t="shared" si="86"/>
        <v>music</v>
      </c>
      <c r="R788" s="1" t="str">
        <f t="shared" si="90"/>
        <v>rock</v>
      </c>
      <c r="S788" s="2">
        <f t="shared" si="87"/>
        <v>40983.055949074071</v>
      </c>
      <c r="T788" s="2">
        <f t="shared" si="88"/>
        <v>41040.657638888886</v>
      </c>
      <c r="U788" s="1">
        <f t="shared" si="89"/>
        <v>58</v>
      </c>
    </row>
    <row r="789" spans="1:21" ht="95" customHeight="1">
      <c r="A789" s="1">
        <v>787</v>
      </c>
      <c r="B789" s="1" t="s">
        <v>788</v>
      </c>
      <c r="C789" s="1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4">
        <f t="shared" si="84"/>
        <v>114.16666666666666</v>
      </c>
      <c r="P789" s="1">
        <f t="shared" si="85"/>
        <v>80.588235294117652</v>
      </c>
      <c r="Q789" s="1" t="str">
        <f t="shared" si="86"/>
        <v>music</v>
      </c>
      <c r="R789" s="1" t="str">
        <f t="shared" si="90"/>
        <v>rock</v>
      </c>
      <c r="S789" s="2">
        <f t="shared" si="87"/>
        <v>41549.627615740741</v>
      </c>
      <c r="T789" s="2">
        <f t="shared" si="88"/>
        <v>41579.627615740741</v>
      </c>
      <c r="U789" s="1">
        <f t="shared" si="89"/>
        <v>30</v>
      </c>
    </row>
    <row r="790" spans="1:21" ht="95" customHeight="1">
      <c r="A790" s="1">
        <v>788</v>
      </c>
      <c r="B790" s="1" t="s">
        <v>789</v>
      </c>
      <c r="C790" s="1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4">
        <f t="shared" si="84"/>
        <v>203.505</v>
      </c>
      <c r="P790" s="1">
        <f t="shared" si="85"/>
        <v>59.85441176470588</v>
      </c>
      <c r="Q790" s="1" t="str">
        <f t="shared" si="86"/>
        <v>music</v>
      </c>
      <c r="R790" s="1" t="str">
        <f t="shared" si="90"/>
        <v>rock</v>
      </c>
      <c r="S790" s="2">
        <f t="shared" si="87"/>
        <v>41059.006805555553</v>
      </c>
      <c r="T790" s="2">
        <f t="shared" si="88"/>
        <v>41097.165972222225</v>
      </c>
      <c r="U790" s="1">
        <f t="shared" si="89"/>
        <v>39</v>
      </c>
    </row>
    <row r="791" spans="1:21" ht="95" customHeight="1">
      <c r="A791" s="1">
        <v>789</v>
      </c>
      <c r="B791" s="1" t="s">
        <v>790</v>
      </c>
      <c r="C791" s="1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4">
        <f t="shared" si="84"/>
        <v>109.41176470588236</v>
      </c>
      <c r="P791" s="1">
        <f t="shared" si="85"/>
        <v>132.85714285714286</v>
      </c>
      <c r="Q791" s="1" t="str">
        <f t="shared" si="86"/>
        <v>music</v>
      </c>
      <c r="R791" s="1" t="str">
        <f t="shared" si="90"/>
        <v>rock</v>
      </c>
      <c r="S791" s="2">
        <f t="shared" si="87"/>
        <v>41277.186111111114</v>
      </c>
      <c r="T791" s="2">
        <f t="shared" si="88"/>
        <v>41295.332638888889</v>
      </c>
      <c r="U791" s="1">
        <f t="shared" si="89"/>
        <v>19</v>
      </c>
    </row>
    <row r="792" spans="1:21" ht="95" customHeight="1">
      <c r="A792" s="1">
        <v>790</v>
      </c>
      <c r="B792" s="1" t="s">
        <v>791</v>
      </c>
      <c r="C792" s="1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4">
        <f t="shared" si="84"/>
        <v>144.37459999999999</v>
      </c>
      <c r="P792" s="1">
        <f t="shared" si="85"/>
        <v>92.547820512820508</v>
      </c>
      <c r="Q792" s="1" t="str">
        <f t="shared" si="86"/>
        <v>music</v>
      </c>
      <c r="R792" s="1" t="str">
        <f t="shared" si="90"/>
        <v>rock</v>
      </c>
      <c r="S792" s="2">
        <f t="shared" si="87"/>
        <v>41276.047905092593</v>
      </c>
      <c r="T792" s="2">
        <f t="shared" si="88"/>
        <v>41306.047905092593</v>
      </c>
      <c r="U792" s="1">
        <f t="shared" si="89"/>
        <v>30</v>
      </c>
    </row>
    <row r="793" spans="1:21" ht="95" customHeight="1">
      <c r="A793" s="1">
        <v>791</v>
      </c>
      <c r="B793" s="1" t="s">
        <v>792</v>
      </c>
      <c r="C793" s="1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4">
        <f t="shared" si="84"/>
        <v>103.86666666666666</v>
      </c>
      <c r="P793" s="1">
        <f t="shared" si="85"/>
        <v>60.859375</v>
      </c>
      <c r="Q793" s="1" t="str">
        <f t="shared" si="86"/>
        <v>music</v>
      </c>
      <c r="R793" s="1" t="str">
        <f t="shared" si="90"/>
        <v>rock</v>
      </c>
      <c r="S793" s="2">
        <f t="shared" si="87"/>
        <v>41557.780624999999</v>
      </c>
      <c r="T793" s="2">
        <f t="shared" si="88"/>
        <v>41591.249305555553</v>
      </c>
      <c r="U793" s="1">
        <f t="shared" si="89"/>
        <v>34</v>
      </c>
    </row>
    <row r="794" spans="1:21" ht="95" customHeight="1">
      <c r="A794" s="1">
        <v>792</v>
      </c>
      <c r="B794" s="1" t="s">
        <v>793</v>
      </c>
      <c r="C794" s="1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4">
        <f t="shared" si="84"/>
        <v>100.44440000000002</v>
      </c>
      <c r="P794" s="1">
        <f t="shared" si="85"/>
        <v>41.851833333333339</v>
      </c>
      <c r="Q794" s="1" t="str">
        <f t="shared" si="86"/>
        <v>music</v>
      </c>
      <c r="R794" s="1" t="str">
        <f t="shared" si="90"/>
        <v>rock</v>
      </c>
      <c r="S794" s="2">
        <f t="shared" si="87"/>
        <v>41555.873645833337</v>
      </c>
      <c r="T794" s="2">
        <f t="shared" si="88"/>
        <v>41585.915312500001</v>
      </c>
      <c r="U794" s="1">
        <f t="shared" si="89"/>
        <v>31</v>
      </c>
    </row>
    <row r="795" spans="1:21" ht="95" customHeight="1">
      <c r="A795" s="1">
        <v>793</v>
      </c>
      <c r="B795" s="1" t="s">
        <v>794</v>
      </c>
      <c r="C795" s="1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4">
        <f t="shared" si="84"/>
        <v>102.77927272727271</v>
      </c>
      <c r="P795" s="1">
        <f t="shared" si="85"/>
        <v>88.325937499999995</v>
      </c>
      <c r="Q795" s="1" t="str">
        <f t="shared" si="86"/>
        <v>music</v>
      </c>
      <c r="R795" s="1" t="str">
        <f t="shared" si="90"/>
        <v>rock</v>
      </c>
      <c r="S795" s="2">
        <f t="shared" si="87"/>
        <v>41442.741249999999</v>
      </c>
      <c r="T795" s="2">
        <f t="shared" si="88"/>
        <v>41458.207638888889</v>
      </c>
      <c r="U795" s="1">
        <f t="shared" si="89"/>
        <v>16</v>
      </c>
    </row>
    <row r="796" spans="1:21" ht="95" customHeight="1">
      <c r="A796" s="1">
        <v>794</v>
      </c>
      <c r="B796" s="1" t="s">
        <v>795</v>
      </c>
      <c r="C796" s="1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4">
        <f t="shared" si="84"/>
        <v>105.31250000000001</v>
      </c>
      <c r="P796" s="1">
        <f t="shared" si="85"/>
        <v>158.96226415094338</v>
      </c>
      <c r="Q796" s="1" t="str">
        <f t="shared" si="86"/>
        <v>music</v>
      </c>
      <c r="R796" s="1" t="str">
        <f t="shared" si="90"/>
        <v>rock</v>
      </c>
      <c r="S796" s="2">
        <f t="shared" si="87"/>
        <v>40736.115011574075</v>
      </c>
      <c r="T796" s="2">
        <f t="shared" si="88"/>
        <v>40791.712500000001</v>
      </c>
      <c r="U796" s="1">
        <f t="shared" si="89"/>
        <v>56</v>
      </c>
    </row>
    <row r="797" spans="1:21" ht="95" customHeight="1">
      <c r="A797" s="1">
        <v>795</v>
      </c>
      <c r="B797" s="1" t="s">
        <v>796</v>
      </c>
      <c r="C797" s="1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4">
        <f t="shared" si="84"/>
        <v>111.78571428571429</v>
      </c>
      <c r="P797" s="1">
        <f t="shared" si="85"/>
        <v>85.054347826086953</v>
      </c>
      <c r="Q797" s="1" t="str">
        <f t="shared" si="86"/>
        <v>music</v>
      </c>
      <c r="R797" s="1" t="str">
        <f t="shared" si="90"/>
        <v>rock</v>
      </c>
      <c r="S797" s="2">
        <f t="shared" si="87"/>
        <v>40963.613032407404</v>
      </c>
      <c r="T797" s="2">
        <f t="shared" si="88"/>
        <v>41006.207638888889</v>
      </c>
      <c r="U797" s="1">
        <f t="shared" si="89"/>
        <v>43</v>
      </c>
    </row>
    <row r="798" spans="1:21" ht="95" customHeight="1">
      <c r="A798" s="1">
        <v>796</v>
      </c>
      <c r="B798" s="1" t="s">
        <v>797</v>
      </c>
      <c r="C798" s="1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4">
        <f t="shared" si="84"/>
        <v>101.35000000000001</v>
      </c>
      <c r="P798" s="1">
        <f t="shared" si="85"/>
        <v>112.61111111111111</v>
      </c>
      <c r="Q798" s="1" t="str">
        <f t="shared" si="86"/>
        <v>music</v>
      </c>
      <c r="R798" s="1" t="str">
        <f t="shared" si="90"/>
        <v>rock</v>
      </c>
      <c r="S798" s="2">
        <f t="shared" si="87"/>
        <v>41502.882928240739</v>
      </c>
      <c r="T798" s="2">
        <f t="shared" si="88"/>
        <v>41532.881944444445</v>
      </c>
      <c r="U798" s="1">
        <f t="shared" si="89"/>
        <v>30</v>
      </c>
    </row>
    <row r="799" spans="1:21" ht="95" customHeight="1">
      <c r="A799" s="1">
        <v>797</v>
      </c>
      <c r="B799" s="1" t="s">
        <v>798</v>
      </c>
      <c r="C799" s="1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4">
        <f t="shared" si="84"/>
        <v>107.53333333333333</v>
      </c>
      <c r="P799" s="1">
        <f t="shared" si="85"/>
        <v>45.436619718309856</v>
      </c>
      <c r="Q799" s="1" t="str">
        <f t="shared" si="86"/>
        <v>music</v>
      </c>
      <c r="R799" s="1" t="str">
        <f t="shared" si="90"/>
        <v>rock</v>
      </c>
      <c r="S799" s="2">
        <f t="shared" si="87"/>
        <v>40996.994074074071</v>
      </c>
      <c r="T799" s="2">
        <f t="shared" si="88"/>
        <v>41028.166666666664</v>
      </c>
      <c r="U799" s="1">
        <f t="shared" si="89"/>
        <v>32</v>
      </c>
    </row>
    <row r="800" spans="1:21" ht="95" customHeight="1">
      <c r="A800" s="1">
        <v>798</v>
      </c>
      <c r="B800" s="1" t="s">
        <v>799</v>
      </c>
      <c r="C800" s="1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4">
        <f t="shared" si="84"/>
        <v>114.88571428571429</v>
      </c>
      <c r="P800" s="1">
        <f t="shared" si="85"/>
        <v>46.218390804597703</v>
      </c>
      <c r="Q800" s="1" t="str">
        <f t="shared" si="86"/>
        <v>music</v>
      </c>
      <c r="R800" s="1" t="str">
        <f t="shared" si="90"/>
        <v>rock</v>
      </c>
      <c r="S800" s="2">
        <f t="shared" si="87"/>
        <v>41882.590127314819</v>
      </c>
      <c r="T800" s="2">
        <f t="shared" si="88"/>
        <v>41912.590127314819</v>
      </c>
      <c r="U800" s="1">
        <f t="shared" si="89"/>
        <v>30</v>
      </c>
    </row>
    <row r="801" spans="1:21" ht="95" customHeight="1">
      <c r="A801" s="1">
        <v>799</v>
      </c>
      <c r="B801" s="1" t="s">
        <v>800</v>
      </c>
      <c r="C801" s="1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4">
        <f t="shared" si="84"/>
        <v>100.02</v>
      </c>
      <c r="P801" s="1">
        <f t="shared" si="85"/>
        <v>178.60714285714286</v>
      </c>
      <c r="Q801" s="1" t="str">
        <f t="shared" si="86"/>
        <v>music</v>
      </c>
      <c r="R801" s="1" t="str">
        <f t="shared" si="90"/>
        <v>rock</v>
      </c>
      <c r="S801" s="2">
        <f t="shared" si="87"/>
        <v>40996.667199074072</v>
      </c>
      <c r="T801" s="2">
        <f t="shared" si="88"/>
        <v>41026.667199074072</v>
      </c>
      <c r="U801" s="1">
        <f t="shared" si="89"/>
        <v>30</v>
      </c>
    </row>
    <row r="802" spans="1:21" ht="95" customHeight="1">
      <c r="A802" s="1">
        <v>800</v>
      </c>
      <c r="B802" s="1" t="s">
        <v>801</v>
      </c>
      <c r="C802" s="1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4">
        <f t="shared" si="84"/>
        <v>152.13333333333335</v>
      </c>
      <c r="P802" s="1">
        <f t="shared" si="85"/>
        <v>40.75</v>
      </c>
      <c r="Q802" s="1" t="str">
        <f t="shared" si="86"/>
        <v>music</v>
      </c>
      <c r="R802" s="1" t="str">
        <f t="shared" si="90"/>
        <v>rock</v>
      </c>
      <c r="S802" s="2">
        <f t="shared" si="87"/>
        <v>41863.433495370373</v>
      </c>
      <c r="T802" s="2">
        <f t="shared" si="88"/>
        <v>41893.433495370373</v>
      </c>
      <c r="U802" s="1">
        <f t="shared" si="89"/>
        <v>30</v>
      </c>
    </row>
    <row r="803" spans="1:21" ht="95" customHeight="1">
      <c r="A803" s="1">
        <v>801</v>
      </c>
      <c r="B803" s="1" t="s">
        <v>802</v>
      </c>
      <c r="C803" s="1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4">
        <f t="shared" si="84"/>
        <v>111.52149999999999</v>
      </c>
      <c r="P803" s="1">
        <f t="shared" si="85"/>
        <v>43.733921568627444</v>
      </c>
      <c r="Q803" s="1" t="str">
        <f t="shared" si="86"/>
        <v>music</v>
      </c>
      <c r="R803" s="1" t="str">
        <f t="shared" si="90"/>
        <v>rock</v>
      </c>
      <c r="S803" s="2">
        <f t="shared" si="87"/>
        <v>40695.795370370368</v>
      </c>
      <c r="T803" s="2">
        <f t="shared" si="88"/>
        <v>40725.795370370368</v>
      </c>
      <c r="U803" s="1">
        <f t="shared" si="89"/>
        <v>30</v>
      </c>
    </row>
    <row r="804" spans="1:21" ht="95" customHeight="1">
      <c r="A804" s="1">
        <v>802</v>
      </c>
      <c r="B804" s="1" t="s">
        <v>803</v>
      </c>
      <c r="C804" s="1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4">
        <f t="shared" si="84"/>
        <v>101.33333333333334</v>
      </c>
      <c r="P804" s="1">
        <f t="shared" si="85"/>
        <v>81.066666666666663</v>
      </c>
      <c r="Q804" s="1" t="str">
        <f t="shared" si="86"/>
        <v>music</v>
      </c>
      <c r="R804" s="1" t="str">
        <f t="shared" si="90"/>
        <v>rock</v>
      </c>
      <c r="S804" s="2">
        <f t="shared" si="87"/>
        <v>41123.022268518522</v>
      </c>
      <c r="T804" s="2">
        <f t="shared" si="88"/>
        <v>41169.170138888891</v>
      </c>
      <c r="U804" s="1">
        <f t="shared" si="89"/>
        <v>47</v>
      </c>
    </row>
    <row r="805" spans="1:21" ht="95" customHeight="1">
      <c r="A805" s="1">
        <v>803</v>
      </c>
      <c r="B805" s="1" t="s">
        <v>804</v>
      </c>
      <c r="C805" s="1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4">
        <f t="shared" si="84"/>
        <v>123.2608695652174</v>
      </c>
      <c r="P805" s="1">
        <f t="shared" si="85"/>
        <v>74.60526315789474</v>
      </c>
      <c r="Q805" s="1" t="str">
        <f t="shared" si="86"/>
        <v>music</v>
      </c>
      <c r="R805" s="1" t="str">
        <f t="shared" si="90"/>
        <v>rock</v>
      </c>
      <c r="S805" s="2">
        <f t="shared" si="87"/>
        <v>40665.949976851851</v>
      </c>
      <c r="T805" s="2">
        <f t="shared" si="88"/>
        <v>40692.041666666664</v>
      </c>
      <c r="U805" s="1">
        <f t="shared" si="89"/>
        <v>27</v>
      </c>
    </row>
    <row r="806" spans="1:21" ht="95" customHeight="1">
      <c r="A806" s="1">
        <v>804</v>
      </c>
      <c r="B806" s="1" t="s">
        <v>805</v>
      </c>
      <c r="C806" s="1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4">
        <f t="shared" si="84"/>
        <v>100</v>
      </c>
      <c r="P806" s="1">
        <f t="shared" si="85"/>
        <v>305.55555555555554</v>
      </c>
      <c r="Q806" s="1" t="str">
        <f t="shared" si="86"/>
        <v>music</v>
      </c>
      <c r="R806" s="1" t="str">
        <f t="shared" si="90"/>
        <v>rock</v>
      </c>
      <c r="S806" s="2">
        <f t="shared" si="87"/>
        <v>40730.105625000004</v>
      </c>
      <c r="T806" s="2">
        <f t="shared" si="88"/>
        <v>40747.165972222225</v>
      </c>
      <c r="U806" s="1">
        <f t="shared" si="89"/>
        <v>18</v>
      </c>
    </row>
    <row r="807" spans="1:21" ht="95" customHeight="1">
      <c r="A807" s="1">
        <v>805</v>
      </c>
      <c r="B807" s="1" t="s">
        <v>806</v>
      </c>
      <c r="C807" s="1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4">
        <f t="shared" si="84"/>
        <v>105</v>
      </c>
      <c r="P807" s="1">
        <f t="shared" si="85"/>
        <v>58.333333333333336</v>
      </c>
      <c r="Q807" s="1" t="str">
        <f t="shared" si="86"/>
        <v>music</v>
      </c>
      <c r="R807" s="1" t="str">
        <f t="shared" si="90"/>
        <v>rock</v>
      </c>
      <c r="S807" s="2">
        <f t="shared" si="87"/>
        <v>40690.823055555556</v>
      </c>
      <c r="T807" s="2">
        <f t="shared" si="88"/>
        <v>40740.958333333336</v>
      </c>
      <c r="U807" s="1">
        <f t="shared" si="89"/>
        <v>51</v>
      </c>
    </row>
    <row r="808" spans="1:21" ht="95" customHeight="1">
      <c r="A808" s="1">
        <v>806</v>
      </c>
      <c r="B808" s="1" t="s">
        <v>807</v>
      </c>
      <c r="C808" s="1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4">
        <f t="shared" si="84"/>
        <v>104.4375</v>
      </c>
      <c r="P808" s="1">
        <f t="shared" si="85"/>
        <v>117.67605633802818</v>
      </c>
      <c r="Q808" s="1" t="str">
        <f t="shared" si="86"/>
        <v>music</v>
      </c>
      <c r="R808" s="1" t="str">
        <f t="shared" si="90"/>
        <v>rock</v>
      </c>
      <c r="S808" s="2">
        <f t="shared" si="87"/>
        <v>40763.691423611112</v>
      </c>
      <c r="T808" s="2">
        <f t="shared" si="88"/>
        <v>40793.691423611112</v>
      </c>
      <c r="U808" s="1">
        <f t="shared" si="89"/>
        <v>30</v>
      </c>
    </row>
    <row r="809" spans="1:21" ht="95" customHeight="1">
      <c r="A809" s="1">
        <v>807</v>
      </c>
      <c r="B809" s="1" t="s">
        <v>808</v>
      </c>
      <c r="C809" s="1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4">
        <f t="shared" si="84"/>
        <v>105.125</v>
      </c>
      <c r="P809" s="1">
        <f t="shared" si="85"/>
        <v>73.771929824561397</v>
      </c>
      <c r="Q809" s="1" t="str">
        <f t="shared" si="86"/>
        <v>music</v>
      </c>
      <c r="R809" s="1" t="str">
        <f t="shared" si="90"/>
        <v>rock</v>
      </c>
      <c r="S809" s="2">
        <f t="shared" si="87"/>
        <v>42759.628599537042</v>
      </c>
      <c r="T809" s="2">
        <f t="shared" si="88"/>
        <v>42795.083333333328</v>
      </c>
      <c r="U809" s="1">
        <f t="shared" si="89"/>
        <v>36</v>
      </c>
    </row>
    <row r="810" spans="1:21" ht="95" customHeight="1">
      <c r="A810" s="1">
        <v>808</v>
      </c>
      <c r="B810" s="1" t="s">
        <v>809</v>
      </c>
      <c r="C810" s="1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4">
        <f t="shared" si="84"/>
        <v>100</v>
      </c>
      <c r="P810" s="1">
        <f t="shared" si="85"/>
        <v>104.65116279069767</v>
      </c>
      <c r="Q810" s="1" t="str">
        <f t="shared" si="86"/>
        <v>music</v>
      </c>
      <c r="R810" s="1" t="str">
        <f t="shared" si="90"/>
        <v>rock</v>
      </c>
      <c r="S810" s="2">
        <f t="shared" si="87"/>
        <v>41962.100532407407</v>
      </c>
      <c r="T810" s="2">
        <f t="shared" si="88"/>
        <v>41995.207638888889</v>
      </c>
      <c r="U810" s="1">
        <f t="shared" si="89"/>
        <v>34</v>
      </c>
    </row>
    <row r="811" spans="1:21" ht="95" customHeight="1">
      <c r="A811" s="1">
        <v>809</v>
      </c>
      <c r="B811" s="1" t="s">
        <v>810</v>
      </c>
      <c r="C811" s="1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4">
        <f t="shared" si="84"/>
        <v>103.77499999999999</v>
      </c>
      <c r="P811" s="1">
        <f t="shared" si="85"/>
        <v>79.82692307692308</v>
      </c>
      <c r="Q811" s="1" t="str">
        <f t="shared" si="86"/>
        <v>music</v>
      </c>
      <c r="R811" s="1" t="str">
        <f t="shared" si="90"/>
        <v>rock</v>
      </c>
      <c r="S811" s="2">
        <f t="shared" si="87"/>
        <v>41628.833680555559</v>
      </c>
      <c r="T811" s="2">
        <f t="shared" si="88"/>
        <v>41658.833680555559</v>
      </c>
      <c r="U811" s="1">
        <f t="shared" si="89"/>
        <v>30</v>
      </c>
    </row>
    <row r="812" spans="1:21" ht="95" customHeight="1">
      <c r="A812" s="1">
        <v>810</v>
      </c>
      <c r="B812" s="1" t="s">
        <v>811</v>
      </c>
      <c r="C812" s="1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4">
        <f t="shared" si="84"/>
        <v>105</v>
      </c>
      <c r="P812" s="1">
        <f t="shared" si="85"/>
        <v>58.333333333333336</v>
      </c>
      <c r="Q812" s="1" t="str">
        <f t="shared" si="86"/>
        <v>music</v>
      </c>
      <c r="R812" s="1" t="str">
        <f t="shared" si="90"/>
        <v>rock</v>
      </c>
      <c r="S812" s="2">
        <f t="shared" si="87"/>
        <v>41123.056273148148</v>
      </c>
      <c r="T812" s="2">
        <f t="shared" si="88"/>
        <v>41153.056273148148</v>
      </c>
      <c r="U812" s="1">
        <f t="shared" si="89"/>
        <v>30</v>
      </c>
    </row>
    <row r="813" spans="1:21" ht="95" customHeight="1">
      <c r="A813" s="1">
        <v>811</v>
      </c>
      <c r="B813" s="1" t="s">
        <v>812</v>
      </c>
      <c r="C813" s="1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4">
        <f t="shared" si="84"/>
        <v>104</v>
      </c>
      <c r="P813" s="1">
        <f t="shared" si="85"/>
        <v>86.666666666666671</v>
      </c>
      <c r="Q813" s="1" t="str">
        <f t="shared" si="86"/>
        <v>music</v>
      </c>
      <c r="R813" s="1" t="str">
        <f t="shared" si="90"/>
        <v>rock</v>
      </c>
      <c r="S813" s="2">
        <f t="shared" si="87"/>
        <v>41443.643541666665</v>
      </c>
      <c r="T813" s="2">
        <f t="shared" si="88"/>
        <v>41465.702777777777</v>
      </c>
      <c r="U813" s="1">
        <f t="shared" si="89"/>
        <v>23</v>
      </c>
    </row>
    <row r="814" spans="1:21" ht="95" customHeight="1">
      <c r="A814" s="1">
        <v>812</v>
      </c>
      <c r="B814" s="1" t="s">
        <v>813</v>
      </c>
      <c r="C814" s="1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4">
        <f t="shared" si="84"/>
        <v>151.83333333333334</v>
      </c>
      <c r="P814" s="1">
        <f t="shared" si="85"/>
        <v>27.606060606060606</v>
      </c>
      <c r="Q814" s="1" t="str">
        <f t="shared" si="86"/>
        <v>music</v>
      </c>
      <c r="R814" s="1" t="str">
        <f t="shared" si="90"/>
        <v>rock</v>
      </c>
      <c r="S814" s="2">
        <f t="shared" si="87"/>
        <v>41282.017962962964</v>
      </c>
      <c r="T814" s="2">
        <f t="shared" si="88"/>
        <v>41334.581944444442</v>
      </c>
      <c r="U814" s="1">
        <f t="shared" si="89"/>
        <v>53</v>
      </c>
    </row>
    <row r="815" spans="1:21" ht="95" customHeight="1">
      <c r="A815" s="1">
        <v>813</v>
      </c>
      <c r="B815" s="1" t="s">
        <v>814</v>
      </c>
      <c r="C815" s="1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4">
        <f t="shared" si="84"/>
        <v>159.99600000000001</v>
      </c>
      <c r="P815" s="1">
        <f t="shared" si="85"/>
        <v>24.999375000000001</v>
      </c>
      <c r="Q815" s="1" t="str">
        <f t="shared" si="86"/>
        <v>music</v>
      </c>
      <c r="R815" s="1" t="str">
        <f t="shared" si="90"/>
        <v>rock</v>
      </c>
      <c r="S815" s="2">
        <f t="shared" si="87"/>
        <v>41080.960243055553</v>
      </c>
      <c r="T815" s="2">
        <f t="shared" si="88"/>
        <v>41110.960243055553</v>
      </c>
      <c r="U815" s="1">
        <f t="shared" si="89"/>
        <v>30</v>
      </c>
    </row>
    <row r="816" spans="1:21" ht="95" customHeight="1">
      <c r="A816" s="1">
        <v>814</v>
      </c>
      <c r="B816" s="1" t="s">
        <v>815</v>
      </c>
      <c r="C816" s="1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4">
        <f t="shared" si="84"/>
        <v>127.3</v>
      </c>
      <c r="P816" s="1">
        <f t="shared" si="85"/>
        <v>45.464285714285715</v>
      </c>
      <c r="Q816" s="1" t="str">
        <f t="shared" si="86"/>
        <v>music</v>
      </c>
      <c r="R816" s="1" t="str">
        <f t="shared" si="90"/>
        <v>rock</v>
      </c>
      <c r="S816" s="2">
        <f t="shared" si="87"/>
        <v>40679.743067129632</v>
      </c>
      <c r="T816" s="2">
        <f t="shared" si="88"/>
        <v>40694.75277777778</v>
      </c>
      <c r="U816" s="1">
        <f t="shared" si="89"/>
        <v>16</v>
      </c>
    </row>
    <row r="817" spans="1:21" ht="95" customHeight="1">
      <c r="A817" s="1">
        <v>815</v>
      </c>
      <c r="B817" s="1" t="s">
        <v>816</v>
      </c>
      <c r="C817" s="1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4">
        <f t="shared" si="84"/>
        <v>107</v>
      </c>
      <c r="P817" s="1">
        <f t="shared" si="85"/>
        <v>99.534883720930239</v>
      </c>
      <c r="Q817" s="1" t="str">
        <f t="shared" si="86"/>
        <v>music</v>
      </c>
      <c r="R817" s="1" t="str">
        <f t="shared" si="90"/>
        <v>rock</v>
      </c>
      <c r="S817" s="2">
        <f t="shared" si="87"/>
        <v>41914.917858796296</v>
      </c>
      <c r="T817" s="2">
        <f t="shared" si="88"/>
        <v>41944.917858796296</v>
      </c>
      <c r="U817" s="1">
        <f t="shared" si="89"/>
        <v>30</v>
      </c>
    </row>
    <row r="818" spans="1:21" ht="95" customHeight="1">
      <c r="A818" s="1">
        <v>816</v>
      </c>
      <c r="B818" s="1" t="s">
        <v>817</v>
      </c>
      <c r="C818" s="1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4">
        <f t="shared" si="84"/>
        <v>115.12214285714286</v>
      </c>
      <c r="P818" s="1">
        <f t="shared" si="85"/>
        <v>39.31</v>
      </c>
      <c r="Q818" s="1" t="str">
        <f t="shared" si="86"/>
        <v>music</v>
      </c>
      <c r="R818" s="1" t="str">
        <f t="shared" si="90"/>
        <v>rock</v>
      </c>
      <c r="S818" s="2">
        <f t="shared" si="87"/>
        <v>41341.870868055557</v>
      </c>
      <c r="T818" s="2">
        <f t="shared" si="88"/>
        <v>41373.270833333336</v>
      </c>
      <c r="U818" s="1">
        <f t="shared" si="89"/>
        <v>32</v>
      </c>
    </row>
    <row r="819" spans="1:21" ht="95" customHeight="1">
      <c r="A819" s="1">
        <v>817</v>
      </c>
      <c r="B819" s="1" t="s">
        <v>818</v>
      </c>
      <c r="C819" s="1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4">
        <f t="shared" si="84"/>
        <v>137.11066666666665</v>
      </c>
      <c r="P819" s="1">
        <f t="shared" si="85"/>
        <v>89.419999999999987</v>
      </c>
      <c r="Q819" s="1" t="str">
        <f t="shared" si="86"/>
        <v>music</v>
      </c>
      <c r="R819" s="1" t="str">
        <f t="shared" si="90"/>
        <v>rock</v>
      </c>
      <c r="S819" s="2">
        <f t="shared" si="87"/>
        <v>40925.599664351852</v>
      </c>
      <c r="T819" s="2">
        <f t="shared" si="88"/>
        <v>40979.207638888889</v>
      </c>
      <c r="U819" s="1">
        <f t="shared" si="89"/>
        <v>54</v>
      </c>
    </row>
    <row r="820" spans="1:21" ht="95" customHeight="1">
      <c r="A820" s="1">
        <v>818</v>
      </c>
      <c r="B820" s="1" t="s">
        <v>819</v>
      </c>
      <c r="C820" s="1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4">
        <f t="shared" si="84"/>
        <v>155.71428571428572</v>
      </c>
      <c r="P820" s="1">
        <f t="shared" si="85"/>
        <v>28.684210526315791</v>
      </c>
      <c r="Q820" s="1" t="str">
        <f t="shared" si="86"/>
        <v>music</v>
      </c>
      <c r="R820" s="1" t="str">
        <f t="shared" si="90"/>
        <v>rock</v>
      </c>
      <c r="S820" s="2">
        <f t="shared" si="87"/>
        <v>41120.882881944446</v>
      </c>
      <c r="T820" s="2">
        <f t="shared" si="88"/>
        <v>41128.709027777775</v>
      </c>
      <c r="U820" s="1">
        <f t="shared" si="89"/>
        <v>8</v>
      </c>
    </row>
    <row r="821" spans="1:21" ht="95" customHeight="1">
      <c r="A821" s="1">
        <v>819</v>
      </c>
      <c r="B821" s="1" t="s">
        <v>820</v>
      </c>
      <c r="C821" s="1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4">
        <f t="shared" si="84"/>
        <v>108.74999999999999</v>
      </c>
      <c r="P821" s="1">
        <f t="shared" si="85"/>
        <v>31.071428571428573</v>
      </c>
      <c r="Q821" s="1" t="str">
        <f t="shared" si="86"/>
        <v>music</v>
      </c>
      <c r="R821" s="1" t="str">
        <f t="shared" si="90"/>
        <v>rock</v>
      </c>
      <c r="S821" s="2">
        <f t="shared" si="87"/>
        <v>41619.998310185183</v>
      </c>
      <c r="T821" s="2">
        <f t="shared" si="88"/>
        <v>41629.197222222225</v>
      </c>
      <c r="U821" s="1">
        <f t="shared" si="89"/>
        <v>10</v>
      </c>
    </row>
    <row r="822" spans="1:21" ht="95" customHeight="1">
      <c r="A822" s="1">
        <v>820</v>
      </c>
      <c r="B822" s="1" t="s">
        <v>821</v>
      </c>
      <c r="C822" s="1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4">
        <f t="shared" si="84"/>
        <v>134.05000000000001</v>
      </c>
      <c r="P822" s="1">
        <f t="shared" si="85"/>
        <v>70.55263157894737</v>
      </c>
      <c r="Q822" s="1" t="str">
        <f t="shared" si="86"/>
        <v>music</v>
      </c>
      <c r="R822" s="1" t="str">
        <f t="shared" si="90"/>
        <v>rock</v>
      </c>
      <c r="S822" s="2">
        <f t="shared" si="87"/>
        <v>41768.841921296298</v>
      </c>
      <c r="T822" s="2">
        <f t="shared" si="88"/>
        <v>41799.208333333336</v>
      </c>
      <c r="U822" s="1">
        <f t="shared" si="89"/>
        <v>31</v>
      </c>
    </row>
    <row r="823" spans="1:21" ht="95" customHeight="1">
      <c r="A823" s="1">
        <v>821</v>
      </c>
      <c r="B823" s="1" t="s">
        <v>822</v>
      </c>
      <c r="C823" s="1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4">
        <f t="shared" si="84"/>
        <v>100</v>
      </c>
      <c r="P823" s="1">
        <f t="shared" si="85"/>
        <v>224.12820512820514</v>
      </c>
      <c r="Q823" s="1" t="str">
        <f t="shared" si="86"/>
        <v>music</v>
      </c>
      <c r="R823" s="1" t="str">
        <f t="shared" si="90"/>
        <v>rock</v>
      </c>
      <c r="S823" s="2">
        <f t="shared" si="87"/>
        <v>42093.922048611115</v>
      </c>
      <c r="T823" s="2">
        <f t="shared" si="88"/>
        <v>42128.167361111111</v>
      </c>
      <c r="U823" s="1">
        <f t="shared" si="89"/>
        <v>35</v>
      </c>
    </row>
    <row r="824" spans="1:21" ht="95" customHeight="1">
      <c r="A824" s="1">
        <v>822</v>
      </c>
      <c r="B824" s="1" t="s">
        <v>823</v>
      </c>
      <c r="C824" s="1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4">
        <f t="shared" si="84"/>
        <v>119.16666666666667</v>
      </c>
      <c r="P824" s="1">
        <f t="shared" si="85"/>
        <v>51.811594202898547</v>
      </c>
      <c r="Q824" s="1" t="str">
        <f t="shared" si="86"/>
        <v>music</v>
      </c>
      <c r="R824" s="1" t="str">
        <f t="shared" si="90"/>
        <v>rock</v>
      </c>
      <c r="S824" s="2">
        <f t="shared" si="87"/>
        <v>41157.947337962964</v>
      </c>
      <c r="T824" s="2">
        <f t="shared" si="88"/>
        <v>41187.947337962964</v>
      </c>
      <c r="U824" s="1">
        <f t="shared" si="89"/>
        <v>30</v>
      </c>
    </row>
    <row r="825" spans="1:21" ht="95" customHeight="1">
      <c r="A825" s="1">
        <v>823</v>
      </c>
      <c r="B825" s="1" t="s">
        <v>824</v>
      </c>
      <c r="C825" s="1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4">
        <f t="shared" si="84"/>
        <v>179.5</v>
      </c>
      <c r="P825" s="1">
        <f t="shared" si="85"/>
        <v>43.515151515151516</v>
      </c>
      <c r="Q825" s="1" t="str">
        <f t="shared" si="86"/>
        <v>music</v>
      </c>
      <c r="R825" s="1" t="str">
        <f t="shared" si="90"/>
        <v>rock</v>
      </c>
      <c r="S825" s="2">
        <f t="shared" si="87"/>
        <v>42055.972824074073</v>
      </c>
      <c r="T825" s="2">
        <f t="shared" si="88"/>
        <v>42085.931157407409</v>
      </c>
      <c r="U825" s="1">
        <f t="shared" si="89"/>
        <v>30</v>
      </c>
    </row>
    <row r="826" spans="1:21" ht="95" customHeight="1">
      <c r="A826" s="1">
        <v>824</v>
      </c>
      <c r="B826" s="1" t="s">
        <v>825</v>
      </c>
      <c r="C826" s="1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4">
        <f t="shared" si="84"/>
        <v>134.38124999999999</v>
      </c>
      <c r="P826" s="1">
        <f t="shared" si="85"/>
        <v>39.816666666666663</v>
      </c>
      <c r="Q826" s="1" t="str">
        <f t="shared" si="86"/>
        <v>music</v>
      </c>
      <c r="R826" s="1" t="str">
        <f t="shared" si="90"/>
        <v>rock</v>
      </c>
      <c r="S826" s="2">
        <f t="shared" si="87"/>
        <v>40250.242106481484</v>
      </c>
      <c r="T826" s="2">
        <f t="shared" si="88"/>
        <v>40286.290972222225</v>
      </c>
      <c r="U826" s="1">
        <f t="shared" si="89"/>
        <v>37</v>
      </c>
    </row>
    <row r="827" spans="1:21" ht="95" customHeight="1">
      <c r="A827" s="1">
        <v>825</v>
      </c>
      <c r="B827" s="1" t="s">
        <v>826</v>
      </c>
      <c r="C827" s="1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4">
        <f t="shared" si="84"/>
        <v>100.43200000000002</v>
      </c>
      <c r="P827" s="1">
        <f t="shared" si="85"/>
        <v>126.8080808080808</v>
      </c>
      <c r="Q827" s="1" t="str">
        <f t="shared" si="86"/>
        <v>music</v>
      </c>
      <c r="R827" s="1" t="str">
        <f t="shared" si="90"/>
        <v>rock</v>
      </c>
      <c r="S827" s="2">
        <f t="shared" si="87"/>
        <v>41186.306527777779</v>
      </c>
      <c r="T827" s="2">
        <f t="shared" si="88"/>
        <v>41211.306527777779</v>
      </c>
      <c r="U827" s="1">
        <f t="shared" si="89"/>
        <v>25</v>
      </c>
    </row>
    <row r="828" spans="1:21" ht="95" customHeight="1">
      <c r="A828" s="1">
        <v>826</v>
      </c>
      <c r="B828" s="1" t="s">
        <v>827</v>
      </c>
      <c r="C828" s="1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4">
        <f t="shared" si="84"/>
        <v>101.45454545454547</v>
      </c>
      <c r="P828" s="1">
        <f t="shared" si="85"/>
        <v>113.87755102040816</v>
      </c>
      <c r="Q828" s="1" t="str">
        <f t="shared" si="86"/>
        <v>music</v>
      </c>
      <c r="R828" s="1" t="str">
        <f t="shared" si="90"/>
        <v>rock</v>
      </c>
      <c r="S828" s="2">
        <f t="shared" si="87"/>
        <v>40973.038541666669</v>
      </c>
      <c r="T828" s="2">
        <f t="shared" si="88"/>
        <v>40993.996874999997</v>
      </c>
      <c r="U828" s="1">
        <f t="shared" si="89"/>
        <v>21</v>
      </c>
    </row>
    <row r="829" spans="1:21" ht="95" customHeight="1">
      <c r="A829" s="1">
        <v>827</v>
      </c>
      <c r="B829" s="1" t="s">
        <v>828</v>
      </c>
      <c r="C829" s="1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4">
        <f t="shared" si="84"/>
        <v>103.33333333333334</v>
      </c>
      <c r="P829" s="1">
        <f t="shared" si="85"/>
        <v>28.181818181818183</v>
      </c>
      <c r="Q829" s="1" t="str">
        <f t="shared" si="86"/>
        <v>music</v>
      </c>
      <c r="R829" s="1" t="str">
        <f t="shared" si="90"/>
        <v>rock</v>
      </c>
      <c r="S829" s="2">
        <f t="shared" si="87"/>
        <v>40927.473460648151</v>
      </c>
      <c r="T829" s="2">
        <f t="shared" si="88"/>
        <v>40953.825694444444</v>
      </c>
      <c r="U829" s="1">
        <f t="shared" si="89"/>
        <v>27</v>
      </c>
    </row>
    <row r="830" spans="1:21" ht="95" customHeight="1">
      <c r="A830" s="1">
        <v>828</v>
      </c>
      <c r="B830" s="1" t="s">
        <v>829</v>
      </c>
      <c r="C830" s="1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4">
        <f t="shared" si="84"/>
        <v>107</v>
      </c>
      <c r="P830" s="1">
        <f t="shared" si="85"/>
        <v>36.60526315789474</v>
      </c>
      <c r="Q830" s="1" t="str">
        <f t="shared" si="86"/>
        <v>music</v>
      </c>
      <c r="R830" s="1" t="str">
        <f t="shared" si="90"/>
        <v>rock</v>
      </c>
      <c r="S830" s="2">
        <f t="shared" si="87"/>
        <v>41073.050717592596</v>
      </c>
      <c r="T830" s="2">
        <f t="shared" si="88"/>
        <v>41085.683333333334</v>
      </c>
      <c r="U830" s="1">
        <f t="shared" si="89"/>
        <v>13</v>
      </c>
    </row>
    <row r="831" spans="1:21" ht="95" customHeight="1">
      <c r="A831" s="1">
        <v>829</v>
      </c>
      <c r="B831" s="1" t="s">
        <v>830</v>
      </c>
      <c r="C831" s="1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4">
        <f t="shared" si="84"/>
        <v>104</v>
      </c>
      <c r="P831" s="1">
        <f t="shared" si="85"/>
        <v>32.5</v>
      </c>
      <c r="Q831" s="1" t="str">
        <f t="shared" si="86"/>
        <v>music</v>
      </c>
      <c r="R831" s="1" t="str">
        <f t="shared" si="90"/>
        <v>rock</v>
      </c>
      <c r="S831" s="2">
        <f t="shared" si="87"/>
        <v>42504.801388888889</v>
      </c>
      <c r="T831" s="2">
        <f t="shared" si="88"/>
        <v>42564.801388888889</v>
      </c>
      <c r="U831" s="1">
        <f t="shared" si="89"/>
        <v>60</v>
      </c>
    </row>
    <row r="832" spans="1:21" ht="95" customHeight="1">
      <c r="A832" s="1">
        <v>830</v>
      </c>
      <c r="B832" s="1" t="s">
        <v>831</v>
      </c>
      <c r="C832" s="1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4">
        <f t="shared" si="84"/>
        <v>107.83333333333334</v>
      </c>
      <c r="P832" s="1">
        <f t="shared" si="85"/>
        <v>60.65625</v>
      </c>
      <c r="Q832" s="1" t="str">
        <f t="shared" si="86"/>
        <v>music</v>
      </c>
      <c r="R832" s="1" t="str">
        <f t="shared" si="90"/>
        <v>rock</v>
      </c>
      <c r="S832" s="2">
        <f t="shared" si="87"/>
        <v>41325.525752314818</v>
      </c>
      <c r="T832" s="2">
        <f t="shared" si="88"/>
        <v>41355.484085648146</v>
      </c>
      <c r="U832" s="1">
        <f t="shared" si="89"/>
        <v>30</v>
      </c>
    </row>
    <row r="833" spans="1:21" ht="95" customHeight="1">
      <c r="A833" s="1">
        <v>831</v>
      </c>
      <c r="B833" s="1" t="s">
        <v>832</v>
      </c>
      <c r="C833" s="1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4">
        <f t="shared" si="84"/>
        <v>233.33333333333334</v>
      </c>
      <c r="P833" s="1">
        <f t="shared" si="85"/>
        <v>175</v>
      </c>
      <c r="Q833" s="1" t="str">
        <f t="shared" si="86"/>
        <v>music</v>
      </c>
      <c r="R833" s="1" t="str">
        <f t="shared" si="90"/>
        <v>rock</v>
      </c>
      <c r="S833" s="2">
        <f t="shared" si="87"/>
        <v>40996.646921296298</v>
      </c>
      <c r="T833" s="2">
        <f t="shared" si="88"/>
        <v>41026.646921296298</v>
      </c>
      <c r="U833" s="1">
        <f t="shared" si="89"/>
        <v>30</v>
      </c>
    </row>
    <row r="834" spans="1:21" ht="95" customHeight="1">
      <c r="A834" s="1">
        <v>832</v>
      </c>
      <c r="B834" s="1" t="s">
        <v>833</v>
      </c>
      <c r="C834" s="1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4">
        <f t="shared" si="84"/>
        <v>100.60706666666665</v>
      </c>
      <c r="P834" s="1">
        <f t="shared" si="85"/>
        <v>97.993896103896105</v>
      </c>
      <c r="Q834" s="1" t="str">
        <f t="shared" si="86"/>
        <v>music</v>
      </c>
      <c r="R834" s="1" t="str">
        <f t="shared" si="90"/>
        <v>rock</v>
      </c>
      <c r="S834" s="2">
        <f t="shared" si="87"/>
        <v>40869.675173611111</v>
      </c>
      <c r="T834" s="2">
        <f t="shared" si="88"/>
        <v>40929.342361111114</v>
      </c>
      <c r="U834" s="1">
        <f t="shared" si="89"/>
        <v>60</v>
      </c>
    </row>
    <row r="835" spans="1:21" ht="95" customHeight="1">
      <c r="A835" s="1">
        <v>833</v>
      </c>
      <c r="B835" s="1" t="s">
        <v>834</v>
      </c>
      <c r="C835" s="1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4">
        <f t="shared" ref="O835:O898" si="91">E835/D835*100</f>
        <v>101.66666666666666</v>
      </c>
      <c r="P835" s="1">
        <f t="shared" ref="P835:P898" si="92">E835/L835</f>
        <v>148.78048780487805</v>
      </c>
      <c r="Q835" s="1" t="str">
        <f t="shared" ref="Q835:Q898" si="93">LEFT(N835,FIND("/",N835)-1)</f>
        <v>music</v>
      </c>
      <c r="R835" s="1" t="str">
        <f t="shared" si="90"/>
        <v>rock</v>
      </c>
      <c r="S835" s="2">
        <f t="shared" ref="S835:S898" si="94">(((J835/60)/60)/24)+DATE(1970,1,1)</f>
        <v>41718.878182870372</v>
      </c>
      <c r="T835" s="2">
        <f t="shared" ref="T835:T898" si="95">(((I835/60)/60)/24)+DATE(1970,1,1)</f>
        <v>41748.878182870372</v>
      </c>
      <c r="U835" s="1">
        <f t="shared" ref="U835:U898" si="96">ROUNDUP(T835-S835,0)</f>
        <v>30</v>
      </c>
    </row>
    <row r="836" spans="1:21" ht="95" customHeight="1">
      <c r="A836" s="1">
        <v>834</v>
      </c>
      <c r="B836" s="1" t="s">
        <v>835</v>
      </c>
      <c r="C836" s="1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4">
        <f t="shared" si="91"/>
        <v>131.0181818181818</v>
      </c>
      <c r="P836" s="1">
        <f t="shared" si="92"/>
        <v>96.08</v>
      </c>
      <c r="Q836" s="1" t="str">
        <f t="shared" si="93"/>
        <v>music</v>
      </c>
      <c r="R836" s="1" t="str">
        <f t="shared" ref="R836:R899" si="97">RIGHT(N836,LEN(N836)-FIND("/",N836))</f>
        <v>rock</v>
      </c>
      <c r="S836" s="2">
        <f t="shared" si="94"/>
        <v>41422.822824074072</v>
      </c>
      <c r="T836" s="2">
        <f t="shared" si="95"/>
        <v>41456.165972222225</v>
      </c>
      <c r="U836" s="1">
        <f t="shared" si="96"/>
        <v>34</v>
      </c>
    </row>
    <row r="837" spans="1:21" ht="95" customHeight="1">
      <c r="A837" s="1">
        <v>835</v>
      </c>
      <c r="B837" s="1" t="s">
        <v>836</v>
      </c>
      <c r="C837" s="1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4">
        <f t="shared" si="91"/>
        <v>117.25000000000001</v>
      </c>
      <c r="P837" s="1">
        <f t="shared" si="92"/>
        <v>58.625</v>
      </c>
      <c r="Q837" s="1" t="str">
        <f t="shared" si="93"/>
        <v>music</v>
      </c>
      <c r="R837" s="1" t="str">
        <f t="shared" si="97"/>
        <v>rock</v>
      </c>
      <c r="S837" s="2">
        <f t="shared" si="94"/>
        <v>41005.45784722222</v>
      </c>
      <c r="T837" s="2">
        <f t="shared" si="95"/>
        <v>41048.125</v>
      </c>
      <c r="U837" s="1">
        <f t="shared" si="96"/>
        <v>43</v>
      </c>
    </row>
    <row r="838" spans="1:21" ht="95" customHeight="1">
      <c r="A838" s="1">
        <v>836</v>
      </c>
      <c r="B838" s="1" t="s">
        <v>837</v>
      </c>
      <c r="C838" s="1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4">
        <f t="shared" si="91"/>
        <v>100.93039999999999</v>
      </c>
      <c r="P838" s="1">
        <f t="shared" si="92"/>
        <v>109.70695652173914</v>
      </c>
      <c r="Q838" s="1" t="str">
        <f t="shared" si="93"/>
        <v>music</v>
      </c>
      <c r="R838" s="1" t="str">
        <f t="shared" si="97"/>
        <v>rock</v>
      </c>
      <c r="S838" s="2">
        <f t="shared" si="94"/>
        <v>41524.056921296295</v>
      </c>
      <c r="T838" s="2">
        <f t="shared" si="95"/>
        <v>41554.056921296295</v>
      </c>
      <c r="U838" s="1">
        <f t="shared" si="96"/>
        <v>30</v>
      </c>
    </row>
    <row r="839" spans="1:21" ht="95" customHeight="1">
      <c r="A839" s="1">
        <v>837</v>
      </c>
      <c r="B839" s="1" t="s">
        <v>838</v>
      </c>
      <c r="C839" s="1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4">
        <f t="shared" si="91"/>
        <v>121.8</v>
      </c>
      <c r="P839" s="1">
        <f t="shared" si="92"/>
        <v>49.112903225806448</v>
      </c>
      <c r="Q839" s="1" t="str">
        <f t="shared" si="93"/>
        <v>music</v>
      </c>
      <c r="R839" s="1" t="str">
        <f t="shared" si="97"/>
        <v>rock</v>
      </c>
      <c r="S839" s="2">
        <f t="shared" si="94"/>
        <v>41730.998402777775</v>
      </c>
      <c r="T839" s="2">
        <f t="shared" si="95"/>
        <v>41760.998402777775</v>
      </c>
      <c r="U839" s="1">
        <f t="shared" si="96"/>
        <v>30</v>
      </c>
    </row>
    <row r="840" spans="1:21" ht="95" customHeight="1">
      <c r="A840" s="1">
        <v>838</v>
      </c>
      <c r="B840" s="1" t="s">
        <v>839</v>
      </c>
      <c r="C840" s="1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4">
        <f t="shared" si="91"/>
        <v>145.4</v>
      </c>
      <c r="P840" s="1">
        <f t="shared" si="92"/>
        <v>47.672131147540981</v>
      </c>
      <c r="Q840" s="1" t="str">
        <f t="shared" si="93"/>
        <v>music</v>
      </c>
      <c r="R840" s="1" t="str">
        <f t="shared" si="97"/>
        <v>rock</v>
      </c>
      <c r="S840" s="2">
        <f t="shared" si="94"/>
        <v>40895.897974537038</v>
      </c>
      <c r="T840" s="2">
        <f t="shared" si="95"/>
        <v>40925.897974537038</v>
      </c>
      <c r="U840" s="1">
        <f t="shared" si="96"/>
        <v>30</v>
      </c>
    </row>
    <row r="841" spans="1:21" ht="95" customHeight="1">
      <c r="A841" s="1">
        <v>839</v>
      </c>
      <c r="B841" s="1" t="s">
        <v>840</v>
      </c>
      <c r="C841" s="1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4">
        <f t="shared" si="91"/>
        <v>116.61660000000001</v>
      </c>
      <c r="P841" s="1">
        <f t="shared" si="92"/>
        <v>60.737812499999997</v>
      </c>
      <c r="Q841" s="1" t="str">
        <f t="shared" si="93"/>
        <v>music</v>
      </c>
      <c r="R841" s="1" t="str">
        <f t="shared" si="97"/>
        <v>rock</v>
      </c>
      <c r="S841" s="2">
        <f t="shared" si="94"/>
        <v>41144.763379629629</v>
      </c>
      <c r="T841" s="2">
        <f t="shared" si="95"/>
        <v>41174.763379629629</v>
      </c>
      <c r="U841" s="1">
        <f t="shared" si="96"/>
        <v>30</v>
      </c>
    </row>
    <row r="842" spans="1:21" ht="95" customHeight="1">
      <c r="A842" s="1">
        <v>840</v>
      </c>
      <c r="B842" s="1" t="s">
        <v>841</v>
      </c>
      <c r="C842" s="1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4">
        <f t="shared" si="91"/>
        <v>120.4166</v>
      </c>
      <c r="P842" s="1">
        <f t="shared" si="92"/>
        <v>63.37715789473684</v>
      </c>
      <c r="Q842" s="1" t="str">
        <f t="shared" si="93"/>
        <v>music</v>
      </c>
      <c r="R842" s="1" t="str">
        <f t="shared" si="97"/>
        <v>metal</v>
      </c>
      <c r="S842" s="2">
        <f t="shared" si="94"/>
        <v>42607.226701388892</v>
      </c>
      <c r="T842" s="2">
        <f t="shared" si="95"/>
        <v>42637.226701388892</v>
      </c>
      <c r="U842" s="1">
        <f t="shared" si="96"/>
        <v>30</v>
      </c>
    </row>
    <row r="843" spans="1:21" ht="95" customHeight="1">
      <c r="A843" s="1">
        <v>841</v>
      </c>
      <c r="B843" s="1" t="s">
        <v>842</v>
      </c>
      <c r="C843" s="1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4">
        <f t="shared" si="91"/>
        <v>101.32000000000001</v>
      </c>
      <c r="P843" s="1">
        <f t="shared" si="92"/>
        <v>53.893617021276597</v>
      </c>
      <c r="Q843" s="1" t="str">
        <f t="shared" si="93"/>
        <v>music</v>
      </c>
      <c r="R843" s="1" t="str">
        <f t="shared" si="97"/>
        <v>metal</v>
      </c>
      <c r="S843" s="2">
        <f t="shared" si="94"/>
        <v>41923.838692129626</v>
      </c>
      <c r="T843" s="2">
        <f t="shared" si="95"/>
        <v>41953.88035879629</v>
      </c>
      <c r="U843" s="1">
        <f t="shared" si="96"/>
        <v>31</v>
      </c>
    </row>
    <row r="844" spans="1:21" ht="95" customHeight="1">
      <c r="A844" s="1">
        <v>842</v>
      </c>
      <c r="B844" s="1" t="s">
        <v>843</v>
      </c>
      <c r="C844" s="1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4">
        <f t="shared" si="91"/>
        <v>104.32</v>
      </c>
      <c r="P844" s="1">
        <f t="shared" si="92"/>
        <v>66.871794871794876</v>
      </c>
      <c r="Q844" s="1" t="str">
        <f t="shared" si="93"/>
        <v>music</v>
      </c>
      <c r="R844" s="1" t="str">
        <f t="shared" si="97"/>
        <v>metal</v>
      </c>
      <c r="S844" s="2">
        <f t="shared" si="94"/>
        <v>41526.592395833337</v>
      </c>
      <c r="T844" s="2">
        <f t="shared" si="95"/>
        <v>41561.165972222225</v>
      </c>
      <c r="U844" s="1">
        <f t="shared" si="96"/>
        <v>35</v>
      </c>
    </row>
    <row r="845" spans="1:21" ht="95" customHeight="1">
      <c r="A845" s="1">
        <v>843</v>
      </c>
      <c r="B845" s="1" t="s">
        <v>844</v>
      </c>
      <c r="C845" s="1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4">
        <f t="shared" si="91"/>
        <v>267.13333333333333</v>
      </c>
      <c r="P845" s="1">
        <f t="shared" si="92"/>
        <v>63.102362204724407</v>
      </c>
      <c r="Q845" s="1" t="str">
        <f t="shared" si="93"/>
        <v>music</v>
      </c>
      <c r="R845" s="1" t="str">
        <f t="shared" si="97"/>
        <v>metal</v>
      </c>
      <c r="S845" s="2">
        <f t="shared" si="94"/>
        <v>42695.257870370369</v>
      </c>
      <c r="T845" s="2">
        <f t="shared" si="95"/>
        <v>42712.333333333328</v>
      </c>
      <c r="U845" s="1">
        <f t="shared" si="96"/>
        <v>18</v>
      </c>
    </row>
    <row r="846" spans="1:21" ht="95" customHeight="1">
      <c r="A846" s="1">
        <v>844</v>
      </c>
      <c r="B846" s="1" t="s">
        <v>845</v>
      </c>
      <c r="C846" s="1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4">
        <f t="shared" si="91"/>
        <v>194.13333333333333</v>
      </c>
      <c r="P846" s="1">
        <f t="shared" si="92"/>
        <v>36.628930817610062</v>
      </c>
      <c r="Q846" s="1" t="str">
        <f t="shared" si="93"/>
        <v>music</v>
      </c>
      <c r="R846" s="1" t="str">
        <f t="shared" si="97"/>
        <v>metal</v>
      </c>
      <c r="S846" s="2">
        <f t="shared" si="94"/>
        <v>41905.684629629628</v>
      </c>
      <c r="T846" s="2">
        <f t="shared" si="95"/>
        <v>41944.207638888889</v>
      </c>
      <c r="U846" s="1">
        <f t="shared" si="96"/>
        <v>39</v>
      </c>
    </row>
    <row r="847" spans="1:21" ht="95" customHeight="1">
      <c r="A847" s="1">
        <v>845</v>
      </c>
      <c r="B847" s="1" t="s">
        <v>846</v>
      </c>
      <c r="C847" s="1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4">
        <f t="shared" si="91"/>
        <v>120.3802</v>
      </c>
      <c r="P847" s="1">
        <f t="shared" si="92"/>
        <v>34.005706214689269</v>
      </c>
      <c r="Q847" s="1" t="str">
        <f t="shared" si="93"/>
        <v>music</v>
      </c>
      <c r="R847" s="1" t="str">
        <f t="shared" si="97"/>
        <v>metal</v>
      </c>
      <c r="S847" s="2">
        <f t="shared" si="94"/>
        <v>42578.205972222218</v>
      </c>
      <c r="T847" s="2">
        <f t="shared" si="95"/>
        <v>42618.165972222225</v>
      </c>
      <c r="U847" s="1">
        <f t="shared" si="96"/>
        <v>40</v>
      </c>
    </row>
    <row r="848" spans="1:21" ht="95" customHeight="1">
      <c r="A848" s="1">
        <v>846</v>
      </c>
      <c r="B848" s="1" t="s">
        <v>847</v>
      </c>
      <c r="C848" s="1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4">
        <f t="shared" si="91"/>
        <v>122.00090909090908</v>
      </c>
      <c r="P848" s="1">
        <f t="shared" si="92"/>
        <v>28.553404255319148</v>
      </c>
      <c r="Q848" s="1" t="str">
        <f t="shared" si="93"/>
        <v>music</v>
      </c>
      <c r="R848" s="1" t="str">
        <f t="shared" si="97"/>
        <v>metal</v>
      </c>
      <c r="S848" s="2">
        <f t="shared" si="94"/>
        <v>41694.391840277778</v>
      </c>
      <c r="T848" s="2">
        <f t="shared" si="95"/>
        <v>41708.583333333336</v>
      </c>
      <c r="U848" s="1">
        <f t="shared" si="96"/>
        <v>15</v>
      </c>
    </row>
    <row r="849" spans="1:21" ht="95" customHeight="1">
      <c r="A849" s="1">
        <v>847</v>
      </c>
      <c r="B849" s="1" t="s">
        <v>848</v>
      </c>
      <c r="C849" s="1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4">
        <f t="shared" si="91"/>
        <v>100</v>
      </c>
      <c r="P849" s="1">
        <f t="shared" si="92"/>
        <v>10</v>
      </c>
      <c r="Q849" s="1" t="str">
        <f t="shared" si="93"/>
        <v>music</v>
      </c>
      <c r="R849" s="1" t="str">
        <f t="shared" si="97"/>
        <v>metal</v>
      </c>
      <c r="S849" s="2">
        <f t="shared" si="94"/>
        <v>42165.79833333334</v>
      </c>
      <c r="T849" s="2">
        <f t="shared" si="95"/>
        <v>42195.79833333334</v>
      </c>
      <c r="U849" s="1">
        <f t="shared" si="96"/>
        <v>30</v>
      </c>
    </row>
    <row r="850" spans="1:21" ht="95" customHeight="1">
      <c r="A850" s="1">
        <v>848</v>
      </c>
      <c r="B850" s="1" t="s">
        <v>849</v>
      </c>
      <c r="C850" s="1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4">
        <f t="shared" si="91"/>
        <v>100</v>
      </c>
      <c r="P850" s="1">
        <f t="shared" si="92"/>
        <v>18.75</v>
      </c>
      <c r="Q850" s="1" t="str">
        <f t="shared" si="93"/>
        <v>music</v>
      </c>
      <c r="R850" s="1" t="str">
        <f t="shared" si="97"/>
        <v>metal</v>
      </c>
      <c r="S850" s="2">
        <f t="shared" si="94"/>
        <v>42078.792048611111</v>
      </c>
      <c r="T850" s="2">
        <f t="shared" si="95"/>
        <v>42108.792048611111</v>
      </c>
      <c r="U850" s="1">
        <f t="shared" si="96"/>
        <v>30</v>
      </c>
    </row>
    <row r="851" spans="1:21" ht="95" customHeight="1">
      <c r="A851" s="1">
        <v>849</v>
      </c>
      <c r="B851" s="1" t="s">
        <v>850</v>
      </c>
      <c r="C851" s="1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4">
        <f t="shared" si="91"/>
        <v>119.9</v>
      </c>
      <c r="P851" s="1">
        <f t="shared" si="92"/>
        <v>41.704347826086959</v>
      </c>
      <c r="Q851" s="1" t="str">
        <f t="shared" si="93"/>
        <v>music</v>
      </c>
      <c r="R851" s="1" t="str">
        <f t="shared" si="97"/>
        <v>metal</v>
      </c>
      <c r="S851" s="2">
        <f t="shared" si="94"/>
        <v>42051.148888888885</v>
      </c>
      <c r="T851" s="2">
        <f t="shared" si="95"/>
        <v>42079.107222222221</v>
      </c>
      <c r="U851" s="1">
        <f t="shared" si="96"/>
        <v>28</v>
      </c>
    </row>
    <row r="852" spans="1:21" ht="95" customHeight="1">
      <c r="A852" s="1">
        <v>850</v>
      </c>
      <c r="B852" s="1" t="s">
        <v>851</v>
      </c>
      <c r="C852" s="1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4">
        <f t="shared" si="91"/>
        <v>155.17499999999998</v>
      </c>
      <c r="P852" s="1">
        <f t="shared" si="92"/>
        <v>46.669172932330824</v>
      </c>
      <c r="Q852" s="1" t="str">
        <f t="shared" si="93"/>
        <v>music</v>
      </c>
      <c r="R852" s="1" t="str">
        <f t="shared" si="97"/>
        <v>metal</v>
      </c>
      <c r="S852" s="2">
        <f t="shared" si="94"/>
        <v>42452.827743055561</v>
      </c>
      <c r="T852" s="2">
        <f t="shared" si="95"/>
        <v>42485.207638888889</v>
      </c>
      <c r="U852" s="1">
        <f t="shared" si="96"/>
        <v>33</v>
      </c>
    </row>
    <row r="853" spans="1:21" ht="95" customHeight="1">
      <c r="A853" s="1">
        <v>851</v>
      </c>
      <c r="B853" s="1" t="s">
        <v>852</v>
      </c>
      <c r="C853" s="1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4">
        <f t="shared" si="91"/>
        <v>130.44999999999999</v>
      </c>
      <c r="P853" s="1">
        <f t="shared" si="92"/>
        <v>37.271428571428572</v>
      </c>
      <c r="Q853" s="1" t="str">
        <f t="shared" si="93"/>
        <v>music</v>
      </c>
      <c r="R853" s="1" t="str">
        <f t="shared" si="97"/>
        <v>metal</v>
      </c>
      <c r="S853" s="2">
        <f t="shared" si="94"/>
        <v>42522.880243055552</v>
      </c>
      <c r="T853" s="2">
        <f t="shared" si="95"/>
        <v>42582.822916666672</v>
      </c>
      <c r="U853" s="1">
        <f t="shared" si="96"/>
        <v>60</v>
      </c>
    </row>
    <row r="854" spans="1:21" ht="95" customHeight="1">
      <c r="A854" s="1">
        <v>852</v>
      </c>
      <c r="B854" s="1" t="s">
        <v>853</v>
      </c>
      <c r="C854" s="1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4">
        <f t="shared" si="91"/>
        <v>104.97142857142859</v>
      </c>
      <c r="P854" s="1">
        <f t="shared" si="92"/>
        <v>59.258064516129032</v>
      </c>
      <c r="Q854" s="1" t="str">
        <f t="shared" si="93"/>
        <v>music</v>
      </c>
      <c r="R854" s="1" t="str">
        <f t="shared" si="97"/>
        <v>metal</v>
      </c>
      <c r="S854" s="2">
        <f t="shared" si="94"/>
        <v>42656.805497685185</v>
      </c>
      <c r="T854" s="2">
        <f t="shared" si="95"/>
        <v>42667.875</v>
      </c>
      <c r="U854" s="1">
        <f t="shared" si="96"/>
        <v>12</v>
      </c>
    </row>
    <row r="855" spans="1:21" ht="95" customHeight="1">
      <c r="A855" s="1">
        <v>853</v>
      </c>
      <c r="B855" s="1" t="s">
        <v>854</v>
      </c>
      <c r="C855" s="1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4">
        <f t="shared" si="91"/>
        <v>100</v>
      </c>
      <c r="P855" s="1">
        <f t="shared" si="92"/>
        <v>30</v>
      </c>
      <c r="Q855" s="1" t="str">
        <f t="shared" si="93"/>
        <v>music</v>
      </c>
      <c r="R855" s="1" t="str">
        <f t="shared" si="97"/>
        <v>metal</v>
      </c>
      <c r="S855" s="2">
        <f t="shared" si="94"/>
        <v>42021.832280092596</v>
      </c>
      <c r="T855" s="2">
        <f t="shared" si="95"/>
        <v>42051.832280092596</v>
      </c>
      <c r="U855" s="1">
        <f t="shared" si="96"/>
        <v>30</v>
      </c>
    </row>
    <row r="856" spans="1:21" ht="95" customHeight="1">
      <c r="A856" s="1">
        <v>854</v>
      </c>
      <c r="B856" s="1" t="s">
        <v>855</v>
      </c>
      <c r="C856" s="1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4">
        <f t="shared" si="91"/>
        <v>118.2205035971223</v>
      </c>
      <c r="P856" s="1">
        <f t="shared" si="92"/>
        <v>65.8623246492986</v>
      </c>
      <c r="Q856" s="1" t="str">
        <f t="shared" si="93"/>
        <v>music</v>
      </c>
      <c r="R856" s="1" t="str">
        <f t="shared" si="97"/>
        <v>metal</v>
      </c>
      <c r="S856" s="2">
        <f t="shared" si="94"/>
        <v>42702.212337962963</v>
      </c>
      <c r="T856" s="2">
        <f t="shared" si="95"/>
        <v>42732.212337962963</v>
      </c>
      <c r="U856" s="1">
        <f t="shared" si="96"/>
        <v>30</v>
      </c>
    </row>
    <row r="857" spans="1:21" ht="95" customHeight="1">
      <c r="A857" s="1">
        <v>855</v>
      </c>
      <c r="B857" s="1" t="s">
        <v>856</v>
      </c>
      <c r="C857" s="1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4">
        <f t="shared" si="91"/>
        <v>103.44827586206897</v>
      </c>
      <c r="P857" s="1">
        <f t="shared" si="92"/>
        <v>31.914893617021278</v>
      </c>
      <c r="Q857" s="1" t="str">
        <f t="shared" si="93"/>
        <v>music</v>
      </c>
      <c r="R857" s="1" t="str">
        <f t="shared" si="97"/>
        <v>metal</v>
      </c>
      <c r="S857" s="2">
        <f t="shared" si="94"/>
        <v>42545.125196759262</v>
      </c>
      <c r="T857" s="2">
        <f t="shared" si="95"/>
        <v>42575.125196759262</v>
      </c>
      <c r="U857" s="1">
        <f t="shared" si="96"/>
        <v>30</v>
      </c>
    </row>
    <row r="858" spans="1:21" ht="95" customHeight="1">
      <c r="A858" s="1">
        <v>856</v>
      </c>
      <c r="B858" s="1" t="s">
        <v>857</v>
      </c>
      <c r="C858" s="1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4">
        <f t="shared" si="91"/>
        <v>218.00000000000003</v>
      </c>
      <c r="P858" s="1">
        <f t="shared" si="92"/>
        <v>19.464285714285715</v>
      </c>
      <c r="Q858" s="1" t="str">
        <f t="shared" si="93"/>
        <v>music</v>
      </c>
      <c r="R858" s="1" t="str">
        <f t="shared" si="97"/>
        <v>metal</v>
      </c>
      <c r="S858" s="2">
        <f t="shared" si="94"/>
        <v>42609.311990740738</v>
      </c>
      <c r="T858" s="2">
        <f t="shared" si="95"/>
        <v>42668.791666666672</v>
      </c>
      <c r="U858" s="1">
        <f t="shared" si="96"/>
        <v>60</v>
      </c>
    </row>
    <row r="859" spans="1:21" ht="95" customHeight="1">
      <c r="A859" s="1">
        <v>857</v>
      </c>
      <c r="B859" s="1" t="s">
        <v>858</v>
      </c>
      <c r="C859" s="1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4">
        <f t="shared" si="91"/>
        <v>100</v>
      </c>
      <c r="P859" s="1">
        <f t="shared" si="92"/>
        <v>50</v>
      </c>
      <c r="Q859" s="1" t="str">
        <f t="shared" si="93"/>
        <v>music</v>
      </c>
      <c r="R859" s="1" t="str">
        <f t="shared" si="97"/>
        <v>metal</v>
      </c>
      <c r="S859" s="2">
        <f t="shared" si="94"/>
        <v>42291.581377314811</v>
      </c>
      <c r="T859" s="2">
        <f t="shared" si="95"/>
        <v>42333.623043981483</v>
      </c>
      <c r="U859" s="1">
        <f t="shared" si="96"/>
        <v>43</v>
      </c>
    </row>
    <row r="860" spans="1:21" ht="95" customHeight="1">
      <c r="A860" s="1">
        <v>858</v>
      </c>
      <c r="B860" s="1" t="s">
        <v>859</v>
      </c>
      <c r="C860" s="1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4">
        <f t="shared" si="91"/>
        <v>144.00583333333333</v>
      </c>
      <c r="P860" s="1">
        <f t="shared" si="92"/>
        <v>22.737763157894737</v>
      </c>
      <c r="Q860" s="1" t="str">
        <f t="shared" si="93"/>
        <v>music</v>
      </c>
      <c r="R860" s="1" t="str">
        <f t="shared" si="97"/>
        <v>metal</v>
      </c>
      <c r="S860" s="2">
        <f t="shared" si="94"/>
        <v>42079.745578703703</v>
      </c>
      <c r="T860" s="2">
        <f t="shared" si="95"/>
        <v>42109.957638888889</v>
      </c>
      <c r="U860" s="1">
        <f t="shared" si="96"/>
        <v>31</v>
      </c>
    </row>
    <row r="861" spans="1:21" ht="95" customHeight="1">
      <c r="A861" s="1">
        <v>859</v>
      </c>
      <c r="B861" s="1" t="s">
        <v>860</v>
      </c>
      <c r="C861" s="1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4">
        <f t="shared" si="91"/>
        <v>104.67500000000001</v>
      </c>
      <c r="P861" s="1">
        <f t="shared" si="92"/>
        <v>42.724489795918366</v>
      </c>
      <c r="Q861" s="1" t="str">
        <f t="shared" si="93"/>
        <v>music</v>
      </c>
      <c r="R861" s="1" t="str">
        <f t="shared" si="97"/>
        <v>metal</v>
      </c>
      <c r="S861" s="2">
        <f t="shared" si="94"/>
        <v>42128.820231481484</v>
      </c>
      <c r="T861" s="2">
        <f t="shared" si="95"/>
        <v>42159</v>
      </c>
      <c r="U861" s="1">
        <f t="shared" si="96"/>
        <v>31</v>
      </c>
    </row>
    <row r="862" spans="1:21" ht="95" customHeight="1">
      <c r="A862" s="1">
        <v>860</v>
      </c>
      <c r="B862" s="1" t="s">
        <v>861</v>
      </c>
      <c r="C862" s="1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4">
        <f t="shared" si="91"/>
        <v>18.142857142857142</v>
      </c>
      <c r="P862" s="1">
        <f t="shared" si="92"/>
        <v>52.916666666666664</v>
      </c>
      <c r="Q862" s="1" t="str">
        <f t="shared" si="93"/>
        <v>music</v>
      </c>
      <c r="R862" s="1" t="str">
        <f t="shared" si="97"/>
        <v>jazz</v>
      </c>
      <c r="S862" s="2">
        <f t="shared" si="94"/>
        <v>41570.482789351852</v>
      </c>
      <c r="T862" s="2">
        <f t="shared" si="95"/>
        <v>41600.524456018517</v>
      </c>
      <c r="U862" s="1">
        <f t="shared" si="96"/>
        <v>31</v>
      </c>
    </row>
    <row r="863" spans="1:21" ht="95" customHeight="1">
      <c r="A863" s="1">
        <v>861</v>
      </c>
      <c r="B863" s="1" t="s">
        <v>862</v>
      </c>
      <c r="C863" s="1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4">
        <f t="shared" si="91"/>
        <v>2.2444444444444445</v>
      </c>
      <c r="P863" s="1">
        <f t="shared" si="92"/>
        <v>50.5</v>
      </c>
      <c r="Q863" s="1" t="str">
        <f t="shared" si="93"/>
        <v>music</v>
      </c>
      <c r="R863" s="1" t="str">
        <f t="shared" si="97"/>
        <v>jazz</v>
      </c>
      <c r="S863" s="2">
        <f t="shared" si="94"/>
        <v>42599.965324074074</v>
      </c>
      <c r="T863" s="2">
        <f t="shared" si="95"/>
        <v>42629.965324074074</v>
      </c>
      <c r="U863" s="1">
        <f t="shared" si="96"/>
        <v>30</v>
      </c>
    </row>
    <row r="864" spans="1:21" ht="95" customHeight="1">
      <c r="A864" s="1">
        <v>862</v>
      </c>
      <c r="B864" s="1" t="s">
        <v>863</v>
      </c>
      <c r="C864" s="1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4">
        <f t="shared" si="91"/>
        <v>0.33999999999999997</v>
      </c>
      <c r="P864" s="1">
        <f t="shared" si="92"/>
        <v>42.5</v>
      </c>
      <c r="Q864" s="1" t="str">
        <f t="shared" si="93"/>
        <v>music</v>
      </c>
      <c r="R864" s="1" t="str">
        <f t="shared" si="97"/>
        <v>jazz</v>
      </c>
      <c r="S864" s="2">
        <f t="shared" si="94"/>
        <v>41559.5549537037</v>
      </c>
      <c r="T864" s="2">
        <f t="shared" si="95"/>
        <v>41589.596620370372</v>
      </c>
      <c r="U864" s="1">
        <f t="shared" si="96"/>
        <v>31</v>
      </c>
    </row>
    <row r="865" spans="1:21" ht="95" customHeight="1">
      <c r="A865" s="1">
        <v>863</v>
      </c>
      <c r="B865" s="1" t="s">
        <v>864</v>
      </c>
      <c r="C865" s="1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4">
        <f t="shared" si="91"/>
        <v>4.5</v>
      </c>
      <c r="P865" s="1">
        <f t="shared" si="92"/>
        <v>18</v>
      </c>
      <c r="Q865" s="1" t="str">
        <f t="shared" si="93"/>
        <v>music</v>
      </c>
      <c r="R865" s="1" t="str">
        <f t="shared" si="97"/>
        <v>jazz</v>
      </c>
      <c r="S865" s="2">
        <f t="shared" si="94"/>
        <v>40921.117662037039</v>
      </c>
      <c r="T865" s="2">
        <f t="shared" si="95"/>
        <v>40951.117662037039</v>
      </c>
      <c r="U865" s="1">
        <f t="shared" si="96"/>
        <v>30</v>
      </c>
    </row>
    <row r="866" spans="1:21" ht="95" customHeight="1">
      <c r="A866" s="1">
        <v>864</v>
      </c>
      <c r="B866" s="1" t="s">
        <v>865</v>
      </c>
      <c r="C866" s="1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4">
        <f t="shared" si="91"/>
        <v>41.53846153846154</v>
      </c>
      <c r="P866" s="1">
        <f t="shared" si="92"/>
        <v>34.177215189873415</v>
      </c>
      <c r="Q866" s="1" t="str">
        <f t="shared" si="93"/>
        <v>music</v>
      </c>
      <c r="R866" s="1" t="str">
        <f t="shared" si="97"/>
        <v>jazz</v>
      </c>
      <c r="S866" s="2">
        <f t="shared" si="94"/>
        <v>41541.106921296298</v>
      </c>
      <c r="T866" s="2">
        <f t="shared" si="95"/>
        <v>41563.415972222225</v>
      </c>
      <c r="U866" s="1">
        <f t="shared" si="96"/>
        <v>23</v>
      </c>
    </row>
    <row r="867" spans="1:21" ht="95" customHeight="1">
      <c r="A867" s="1">
        <v>865</v>
      </c>
      <c r="B867" s="1" t="s">
        <v>866</v>
      </c>
      <c r="C867" s="1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4">
        <f t="shared" si="91"/>
        <v>2.0454545454545454</v>
      </c>
      <c r="P867" s="1">
        <f t="shared" si="92"/>
        <v>22.5</v>
      </c>
      <c r="Q867" s="1" t="str">
        <f t="shared" si="93"/>
        <v>music</v>
      </c>
      <c r="R867" s="1" t="str">
        <f t="shared" si="97"/>
        <v>jazz</v>
      </c>
      <c r="S867" s="2">
        <f t="shared" si="94"/>
        <v>41230.77311342593</v>
      </c>
      <c r="T867" s="2">
        <f t="shared" si="95"/>
        <v>41290.77311342593</v>
      </c>
      <c r="U867" s="1">
        <f t="shared" si="96"/>
        <v>60</v>
      </c>
    </row>
    <row r="868" spans="1:21" ht="95" customHeight="1">
      <c r="A868" s="1">
        <v>866</v>
      </c>
      <c r="B868" s="1" t="s">
        <v>867</v>
      </c>
      <c r="C868" s="1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4">
        <f t="shared" si="91"/>
        <v>18.285714285714285</v>
      </c>
      <c r="P868" s="1">
        <f t="shared" si="92"/>
        <v>58.18181818181818</v>
      </c>
      <c r="Q868" s="1" t="str">
        <f t="shared" si="93"/>
        <v>music</v>
      </c>
      <c r="R868" s="1" t="str">
        <f t="shared" si="97"/>
        <v>jazz</v>
      </c>
      <c r="S868" s="2">
        <f t="shared" si="94"/>
        <v>42025.637939814813</v>
      </c>
      <c r="T868" s="2">
        <f t="shared" si="95"/>
        <v>42063.631944444445</v>
      </c>
      <c r="U868" s="1">
        <f t="shared" si="96"/>
        <v>38</v>
      </c>
    </row>
    <row r="869" spans="1:21" ht="95" customHeight="1">
      <c r="A869" s="1">
        <v>867</v>
      </c>
      <c r="B869" s="1" t="s">
        <v>868</v>
      </c>
      <c r="C869" s="1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4">
        <f t="shared" si="91"/>
        <v>24.02</v>
      </c>
      <c r="P869" s="1">
        <f t="shared" si="92"/>
        <v>109.18181818181819</v>
      </c>
      <c r="Q869" s="1" t="str">
        <f t="shared" si="93"/>
        <v>music</v>
      </c>
      <c r="R869" s="1" t="str">
        <f t="shared" si="97"/>
        <v>jazz</v>
      </c>
      <c r="S869" s="2">
        <f t="shared" si="94"/>
        <v>40088.105393518519</v>
      </c>
      <c r="T869" s="2">
        <f t="shared" si="95"/>
        <v>40148.207638888889</v>
      </c>
      <c r="U869" s="1">
        <f t="shared" si="96"/>
        <v>61</v>
      </c>
    </row>
    <row r="870" spans="1:21" ht="95" customHeight="1">
      <c r="A870" s="1">
        <v>868</v>
      </c>
      <c r="B870" s="1" t="s">
        <v>869</v>
      </c>
      <c r="C870" s="1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4">
        <f t="shared" si="91"/>
        <v>0.1111111111111111</v>
      </c>
      <c r="P870" s="1">
        <f t="shared" si="92"/>
        <v>50</v>
      </c>
      <c r="Q870" s="1" t="str">
        <f t="shared" si="93"/>
        <v>music</v>
      </c>
      <c r="R870" s="1" t="str">
        <f t="shared" si="97"/>
        <v>jazz</v>
      </c>
      <c r="S870" s="2">
        <f t="shared" si="94"/>
        <v>41616.027754629627</v>
      </c>
      <c r="T870" s="2">
        <f t="shared" si="95"/>
        <v>41646.027754629627</v>
      </c>
      <c r="U870" s="1">
        <f t="shared" si="96"/>
        <v>30</v>
      </c>
    </row>
    <row r="871" spans="1:21" ht="95" customHeight="1">
      <c r="A871" s="1">
        <v>869</v>
      </c>
      <c r="B871" s="1" t="s">
        <v>870</v>
      </c>
      <c r="C871" s="1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4">
        <f t="shared" si="91"/>
        <v>11.818181818181818</v>
      </c>
      <c r="P871" s="1">
        <f t="shared" si="92"/>
        <v>346.66666666666669</v>
      </c>
      <c r="Q871" s="1" t="str">
        <f t="shared" si="93"/>
        <v>music</v>
      </c>
      <c r="R871" s="1" t="str">
        <f t="shared" si="97"/>
        <v>jazz</v>
      </c>
      <c r="S871" s="2">
        <f t="shared" si="94"/>
        <v>41342.845567129632</v>
      </c>
      <c r="T871" s="2">
        <f t="shared" si="95"/>
        <v>41372.803900462961</v>
      </c>
      <c r="U871" s="1">
        <f t="shared" si="96"/>
        <v>30</v>
      </c>
    </row>
    <row r="872" spans="1:21" ht="95" customHeight="1">
      <c r="A872" s="1">
        <v>870</v>
      </c>
      <c r="B872" s="1" t="s">
        <v>871</v>
      </c>
      <c r="C872" s="1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4">
        <f t="shared" si="91"/>
        <v>0.31</v>
      </c>
      <c r="P872" s="1">
        <f t="shared" si="92"/>
        <v>12.4</v>
      </c>
      <c r="Q872" s="1" t="str">
        <f t="shared" si="93"/>
        <v>music</v>
      </c>
      <c r="R872" s="1" t="str">
        <f t="shared" si="97"/>
        <v>jazz</v>
      </c>
      <c r="S872" s="2">
        <f t="shared" si="94"/>
        <v>41488.022256944445</v>
      </c>
      <c r="T872" s="2">
        <f t="shared" si="95"/>
        <v>41518.022256944445</v>
      </c>
      <c r="U872" s="1">
        <f t="shared" si="96"/>
        <v>30</v>
      </c>
    </row>
    <row r="873" spans="1:21" ht="95" customHeight="1">
      <c r="A873" s="1">
        <v>871</v>
      </c>
      <c r="B873" s="1" t="s">
        <v>872</v>
      </c>
      <c r="C873" s="1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4">
        <f t="shared" si="91"/>
        <v>5.416666666666667</v>
      </c>
      <c r="P873" s="1">
        <f t="shared" si="92"/>
        <v>27.083333333333332</v>
      </c>
      <c r="Q873" s="1" t="str">
        <f t="shared" si="93"/>
        <v>music</v>
      </c>
      <c r="R873" s="1" t="str">
        <f t="shared" si="97"/>
        <v>jazz</v>
      </c>
      <c r="S873" s="2">
        <f t="shared" si="94"/>
        <v>41577.561284722222</v>
      </c>
      <c r="T873" s="2">
        <f t="shared" si="95"/>
        <v>41607.602951388886</v>
      </c>
      <c r="U873" s="1">
        <f t="shared" si="96"/>
        <v>31</v>
      </c>
    </row>
    <row r="874" spans="1:21" ht="95" customHeight="1">
      <c r="A874" s="1">
        <v>872</v>
      </c>
      <c r="B874" s="1" t="s">
        <v>873</v>
      </c>
      <c r="C874" s="1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4">
        <f t="shared" si="91"/>
        <v>0.8125</v>
      </c>
      <c r="P874" s="1">
        <f t="shared" si="92"/>
        <v>32.5</v>
      </c>
      <c r="Q874" s="1" t="str">
        <f t="shared" si="93"/>
        <v>music</v>
      </c>
      <c r="R874" s="1" t="str">
        <f t="shared" si="97"/>
        <v>jazz</v>
      </c>
      <c r="S874" s="2">
        <f t="shared" si="94"/>
        <v>40567.825543981482</v>
      </c>
      <c r="T874" s="2">
        <f t="shared" si="95"/>
        <v>40612.825543981482</v>
      </c>
      <c r="U874" s="1">
        <f t="shared" si="96"/>
        <v>45</v>
      </c>
    </row>
    <row r="875" spans="1:21" ht="95" customHeight="1">
      <c r="A875" s="1">
        <v>873</v>
      </c>
      <c r="B875" s="1" t="s">
        <v>874</v>
      </c>
      <c r="C875" s="1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4">
        <f t="shared" si="91"/>
        <v>1.2857142857142856</v>
      </c>
      <c r="P875" s="1">
        <f t="shared" si="92"/>
        <v>9</v>
      </c>
      <c r="Q875" s="1" t="str">
        <f t="shared" si="93"/>
        <v>music</v>
      </c>
      <c r="R875" s="1" t="str">
        <f t="shared" si="97"/>
        <v>jazz</v>
      </c>
      <c r="S875" s="2">
        <f t="shared" si="94"/>
        <v>41184.167129629634</v>
      </c>
      <c r="T875" s="2">
        <f t="shared" si="95"/>
        <v>41224.208796296298</v>
      </c>
      <c r="U875" s="1">
        <f t="shared" si="96"/>
        <v>41</v>
      </c>
    </row>
    <row r="876" spans="1:21" ht="95" customHeight="1">
      <c r="A876" s="1">
        <v>874</v>
      </c>
      <c r="B876" s="1" t="s">
        <v>875</v>
      </c>
      <c r="C876" s="1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4">
        <f t="shared" si="91"/>
        <v>24.333333333333336</v>
      </c>
      <c r="P876" s="1">
        <f t="shared" si="92"/>
        <v>34.761904761904759</v>
      </c>
      <c r="Q876" s="1" t="str">
        <f t="shared" si="93"/>
        <v>music</v>
      </c>
      <c r="R876" s="1" t="str">
        <f t="shared" si="97"/>
        <v>jazz</v>
      </c>
      <c r="S876" s="2">
        <f t="shared" si="94"/>
        <v>41368.583726851852</v>
      </c>
      <c r="T876" s="2">
        <f t="shared" si="95"/>
        <v>41398.583726851852</v>
      </c>
      <c r="U876" s="1">
        <f t="shared" si="96"/>
        <v>30</v>
      </c>
    </row>
    <row r="877" spans="1:21" ht="95" customHeight="1">
      <c r="A877" s="1">
        <v>875</v>
      </c>
      <c r="B877" s="1" t="s">
        <v>876</v>
      </c>
      <c r="C877" s="1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4">
        <f t="shared" si="91"/>
        <v>0</v>
      </c>
      <c r="P877" s="1" t="e">
        <f t="shared" si="92"/>
        <v>#DIV/0!</v>
      </c>
      <c r="Q877" s="1" t="str">
        <f t="shared" si="93"/>
        <v>music</v>
      </c>
      <c r="R877" s="1" t="str">
        <f t="shared" si="97"/>
        <v>jazz</v>
      </c>
      <c r="S877" s="2">
        <f t="shared" si="94"/>
        <v>42248.723738425921</v>
      </c>
      <c r="T877" s="2">
        <f t="shared" si="95"/>
        <v>42268.723738425921</v>
      </c>
      <c r="U877" s="1">
        <f t="shared" si="96"/>
        <v>20</v>
      </c>
    </row>
    <row r="878" spans="1:21" ht="95" customHeight="1">
      <c r="A878" s="1">
        <v>876</v>
      </c>
      <c r="B878" s="1" t="s">
        <v>877</v>
      </c>
      <c r="C878" s="1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4">
        <f t="shared" si="91"/>
        <v>40.799492385786799</v>
      </c>
      <c r="P878" s="1">
        <f t="shared" si="92"/>
        <v>28.577777777777779</v>
      </c>
      <c r="Q878" s="1" t="str">
        <f t="shared" si="93"/>
        <v>music</v>
      </c>
      <c r="R878" s="1" t="str">
        <f t="shared" si="97"/>
        <v>jazz</v>
      </c>
      <c r="S878" s="2">
        <f t="shared" si="94"/>
        <v>41276.496840277774</v>
      </c>
      <c r="T878" s="2">
        <f t="shared" si="95"/>
        <v>41309.496840277774</v>
      </c>
      <c r="U878" s="1">
        <f t="shared" si="96"/>
        <v>33</v>
      </c>
    </row>
    <row r="879" spans="1:21" ht="95" customHeight="1">
      <c r="A879" s="1">
        <v>877</v>
      </c>
      <c r="B879" s="1" t="s">
        <v>878</v>
      </c>
      <c r="C879" s="1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4">
        <f t="shared" si="91"/>
        <v>67.55</v>
      </c>
      <c r="P879" s="1">
        <f t="shared" si="92"/>
        <v>46.586206896551722</v>
      </c>
      <c r="Q879" s="1" t="str">
        <f t="shared" si="93"/>
        <v>music</v>
      </c>
      <c r="R879" s="1" t="str">
        <f t="shared" si="97"/>
        <v>jazz</v>
      </c>
      <c r="S879" s="2">
        <f t="shared" si="94"/>
        <v>41597.788888888892</v>
      </c>
      <c r="T879" s="2">
        <f t="shared" si="95"/>
        <v>41627.788888888892</v>
      </c>
      <c r="U879" s="1">
        <f t="shared" si="96"/>
        <v>30</v>
      </c>
    </row>
    <row r="880" spans="1:21" ht="95" customHeight="1">
      <c r="A880" s="1">
        <v>878</v>
      </c>
      <c r="B880" s="1" t="s">
        <v>879</v>
      </c>
      <c r="C880" s="1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4">
        <f t="shared" si="91"/>
        <v>1.3</v>
      </c>
      <c r="P880" s="1">
        <f t="shared" si="92"/>
        <v>32.5</v>
      </c>
      <c r="Q880" s="1" t="str">
        <f t="shared" si="93"/>
        <v>music</v>
      </c>
      <c r="R880" s="1" t="str">
        <f t="shared" si="97"/>
        <v>jazz</v>
      </c>
      <c r="S880" s="2">
        <f t="shared" si="94"/>
        <v>40505.232916666668</v>
      </c>
      <c r="T880" s="2">
        <f t="shared" si="95"/>
        <v>40535.232916666668</v>
      </c>
      <c r="U880" s="1">
        <f t="shared" si="96"/>
        <v>30</v>
      </c>
    </row>
    <row r="881" spans="1:21" ht="95" customHeight="1">
      <c r="A881" s="1">
        <v>879</v>
      </c>
      <c r="B881" s="1" t="s">
        <v>880</v>
      </c>
      <c r="C881" s="1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4">
        <f t="shared" si="91"/>
        <v>30.666666666666664</v>
      </c>
      <c r="P881" s="1">
        <f t="shared" si="92"/>
        <v>21.466666666666665</v>
      </c>
      <c r="Q881" s="1" t="str">
        <f t="shared" si="93"/>
        <v>music</v>
      </c>
      <c r="R881" s="1" t="str">
        <f t="shared" si="97"/>
        <v>jazz</v>
      </c>
      <c r="S881" s="2">
        <f t="shared" si="94"/>
        <v>41037.829918981479</v>
      </c>
      <c r="T881" s="2">
        <f t="shared" si="95"/>
        <v>41058.829918981479</v>
      </c>
      <c r="U881" s="1">
        <f t="shared" si="96"/>
        <v>21</v>
      </c>
    </row>
    <row r="882" spans="1:21" ht="95" customHeight="1">
      <c r="A882" s="1">
        <v>880</v>
      </c>
      <c r="B882" s="1" t="s">
        <v>881</v>
      </c>
      <c r="C882" s="1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4">
        <f t="shared" si="91"/>
        <v>2.9894179894179893</v>
      </c>
      <c r="P882" s="1">
        <f t="shared" si="92"/>
        <v>14.125</v>
      </c>
      <c r="Q882" s="1" t="str">
        <f t="shared" si="93"/>
        <v>music</v>
      </c>
      <c r="R882" s="1" t="str">
        <f t="shared" si="97"/>
        <v>indie rock</v>
      </c>
      <c r="S882" s="2">
        <f t="shared" si="94"/>
        <v>41179.32104166667</v>
      </c>
      <c r="T882" s="2">
        <f t="shared" si="95"/>
        <v>41212.32104166667</v>
      </c>
      <c r="U882" s="1">
        <f t="shared" si="96"/>
        <v>33</v>
      </c>
    </row>
    <row r="883" spans="1:21" ht="95" customHeight="1">
      <c r="A883" s="1">
        <v>881</v>
      </c>
      <c r="B883" s="1" t="s">
        <v>882</v>
      </c>
      <c r="C883" s="1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4">
        <f t="shared" si="91"/>
        <v>0.8</v>
      </c>
      <c r="P883" s="1">
        <f t="shared" si="92"/>
        <v>30</v>
      </c>
      <c r="Q883" s="1" t="str">
        <f t="shared" si="93"/>
        <v>music</v>
      </c>
      <c r="R883" s="1" t="str">
        <f t="shared" si="97"/>
        <v>indie rock</v>
      </c>
      <c r="S883" s="2">
        <f t="shared" si="94"/>
        <v>40877.25099537037</v>
      </c>
      <c r="T883" s="2">
        <f t="shared" si="95"/>
        <v>40922.25099537037</v>
      </c>
      <c r="U883" s="1">
        <f t="shared" si="96"/>
        <v>45</v>
      </c>
    </row>
    <row r="884" spans="1:21" ht="95" customHeight="1">
      <c r="A884" s="1">
        <v>882</v>
      </c>
      <c r="B884" s="1" t="s">
        <v>883</v>
      </c>
      <c r="C884" s="1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4">
        <f t="shared" si="91"/>
        <v>20.133333333333333</v>
      </c>
      <c r="P884" s="1">
        <f t="shared" si="92"/>
        <v>21.571428571428573</v>
      </c>
      <c r="Q884" s="1" t="str">
        <f t="shared" si="93"/>
        <v>music</v>
      </c>
      <c r="R884" s="1" t="str">
        <f t="shared" si="97"/>
        <v>indie rock</v>
      </c>
      <c r="S884" s="2">
        <f t="shared" si="94"/>
        <v>40759.860532407409</v>
      </c>
      <c r="T884" s="2">
        <f t="shared" si="95"/>
        <v>40792.860532407409</v>
      </c>
      <c r="U884" s="1">
        <f t="shared" si="96"/>
        <v>33</v>
      </c>
    </row>
    <row r="885" spans="1:21" ht="95" customHeight="1">
      <c r="A885" s="1">
        <v>883</v>
      </c>
      <c r="B885" s="1" t="s">
        <v>884</v>
      </c>
      <c r="C885" s="1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4">
        <f t="shared" si="91"/>
        <v>40.020000000000003</v>
      </c>
      <c r="P885" s="1">
        <f t="shared" si="92"/>
        <v>83.375</v>
      </c>
      <c r="Q885" s="1" t="str">
        <f t="shared" si="93"/>
        <v>music</v>
      </c>
      <c r="R885" s="1" t="str">
        <f t="shared" si="97"/>
        <v>indie rock</v>
      </c>
      <c r="S885" s="2">
        <f t="shared" si="94"/>
        <v>42371.935590277775</v>
      </c>
      <c r="T885" s="2">
        <f t="shared" si="95"/>
        <v>42431.935590277775</v>
      </c>
      <c r="U885" s="1">
        <f t="shared" si="96"/>
        <v>60</v>
      </c>
    </row>
    <row r="886" spans="1:21" ht="95" customHeight="1">
      <c r="A886" s="1">
        <v>884</v>
      </c>
      <c r="B886" s="1" t="s">
        <v>885</v>
      </c>
      <c r="C886" s="1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4">
        <f t="shared" si="91"/>
        <v>1</v>
      </c>
      <c r="P886" s="1">
        <f t="shared" si="92"/>
        <v>10</v>
      </c>
      <c r="Q886" s="1" t="str">
        <f t="shared" si="93"/>
        <v>music</v>
      </c>
      <c r="R886" s="1" t="str">
        <f t="shared" si="97"/>
        <v>indie rock</v>
      </c>
      <c r="S886" s="2">
        <f t="shared" si="94"/>
        <v>40981.802615740737</v>
      </c>
      <c r="T886" s="2">
        <f t="shared" si="95"/>
        <v>41041.104861111111</v>
      </c>
      <c r="U886" s="1">
        <f t="shared" si="96"/>
        <v>60</v>
      </c>
    </row>
    <row r="887" spans="1:21" ht="95" customHeight="1">
      <c r="A887" s="1">
        <v>885</v>
      </c>
      <c r="B887" s="1" t="s">
        <v>886</v>
      </c>
      <c r="C887" s="1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4">
        <f t="shared" si="91"/>
        <v>75</v>
      </c>
      <c r="P887" s="1">
        <f t="shared" si="92"/>
        <v>35.714285714285715</v>
      </c>
      <c r="Q887" s="1" t="str">
        <f t="shared" si="93"/>
        <v>music</v>
      </c>
      <c r="R887" s="1" t="str">
        <f t="shared" si="97"/>
        <v>indie rock</v>
      </c>
      <c r="S887" s="2">
        <f t="shared" si="94"/>
        <v>42713.941099537042</v>
      </c>
      <c r="T887" s="2">
        <f t="shared" si="95"/>
        <v>42734.941099537042</v>
      </c>
      <c r="U887" s="1">
        <f t="shared" si="96"/>
        <v>21</v>
      </c>
    </row>
    <row r="888" spans="1:21" ht="95" customHeight="1">
      <c r="A888" s="1">
        <v>886</v>
      </c>
      <c r="B888" s="1" t="s">
        <v>887</v>
      </c>
      <c r="C888" s="1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4">
        <f t="shared" si="91"/>
        <v>41</v>
      </c>
      <c r="P888" s="1">
        <f t="shared" si="92"/>
        <v>29.285714285714285</v>
      </c>
      <c r="Q888" s="1" t="str">
        <f t="shared" si="93"/>
        <v>music</v>
      </c>
      <c r="R888" s="1" t="str">
        <f t="shared" si="97"/>
        <v>indie rock</v>
      </c>
      <c r="S888" s="2">
        <f t="shared" si="94"/>
        <v>42603.870520833334</v>
      </c>
      <c r="T888" s="2">
        <f t="shared" si="95"/>
        <v>42628.870520833334</v>
      </c>
      <c r="U888" s="1">
        <f t="shared" si="96"/>
        <v>25</v>
      </c>
    </row>
    <row r="889" spans="1:21" ht="95" customHeight="1">
      <c r="A889" s="1">
        <v>887</v>
      </c>
      <c r="B889" s="1" t="s">
        <v>888</v>
      </c>
      <c r="C889" s="1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4">
        <f t="shared" si="91"/>
        <v>0</v>
      </c>
      <c r="P889" s="1" t="e">
        <f t="shared" si="92"/>
        <v>#DIV/0!</v>
      </c>
      <c r="Q889" s="1" t="str">
        <f t="shared" si="93"/>
        <v>music</v>
      </c>
      <c r="R889" s="1" t="str">
        <f t="shared" si="97"/>
        <v>indie rock</v>
      </c>
      <c r="S889" s="2">
        <f t="shared" si="94"/>
        <v>41026.958969907406</v>
      </c>
      <c r="T889" s="2">
        <f t="shared" si="95"/>
        <v>41056.958969907406</v>
      </c>
      <c r="U889" s="1">
        <f t="shared" si="96"/>
        <v>30</v>
      </c>
    </row>
    <row r="890" spans="1:21" ht="95" customHeight="1">
      <c r="A890" s="1">
        <v>888</v>
      </c>
      <c r="B890" s="1" t="s">
        <v>889</v>
      </c>
      <c r="C890" s="1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4">
        <f t="shared" si="91"/>
        <v>7.1999999999999993</v>
      </c>
      <c r="P890" s="1">
        <f t="shared" si="92"/>
        <v>18</v>
      </c>
      <c r="Q890" s="1" t="str">
        <f t="shared" si="93"/>
        <v>music</v>
      </c>
      <c r="R890" s="1" t="str">
        <f t="shared" si="97"/>
        <v>indie rock</v>
      </c>
      <c r="S890" s="2">
        <f t="shared" si="94"/>
        <v>40751.753298611111</v>
      </c>
      <c r="T890" s="2">
        <f t="shared" si="95"/>
        <v>40787.25</v>
      </c>
      <c r="U890" s="1">
        <f t="shared" si="96"/>
        <v>36</v>
      </c>
    </row>
    <row r="891" spans="1:21" ht="95" customHeight="1">
      <c r="A891" s="1">
        <v>889</v>
      </c>
      <c r="B891" s="1" t="s">
        <v>890</v>
      </c>
      <c r="C891" s="1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4">
        <f t="shared" si="91"/>
        <v>9.4412800000000008</v>
      </c>
      <c r="P891" s="1">
        <f t="shared" si="92"/>
        <v>73.760000000000005</v>
      </c>
      <c r="Q891" s="1" t="str">
        <f t="shared" si="93"/>
        <v>music</v>
      </c>
      <c r="R891" s="1" t="str">
        <f t="shared" si="97"/>
        <v>indie rock</v>
      </c>
      <c r="S891" s="2">
        <f t="shared" si="94"/>
        <v>41887.784062500003</v>
      </c>
      <c r="T891" s="2">
        <f t="shared" si="95"/>
        <v>41917.784062500003</v>
      </c>
      <c r="U891" s="1">
        <f t="shared" si="96"/>
        <v>30</v>
      </c>
    </row>
    <row r="892" spans="1:21" ht="95" customHeight="1">
      <c r="A892" s="1">
        <v>890</v>
      </c>
      <c r="B892" s="1" t="s">
        <v>891</v>
      </c>
      <c r="C892" s="1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4">
        <f t="shared" si="91"/>
        <v>4.1666666666666661</v>
      </c>
      <c r="P892" s="1">
        <f t="shared" si="92"/>
        <v>31.25</v>
      </c>
      <c r="Q892" s="1" t="str">
        <f t="shared" si="93"/>
        <v>music</v>
      </c>
      <c r="R892" s="1" t="str">
        <f t="shared" si="97"/>
        <v>indie rock</v>
      </c>
      <c r="S892" s="2">
        <f t="shared" si="94"/>
        <v>41569.698831018519</v>
      </c>
      <c r="T892" s="2">
        <f t="shared" si="95"/>
        <v>41599.740497685183</v>
      </c>
      <c r="U892" s="1">
        <f t="shared" si="96"/>
        <v>31</v>
      </c>
    </row>
    <row r="893" spans="1:21" ht="95" customHeight="1">
      <c r="A893" s="1">
        <v>891</v>
      </c>
      <c r="B893" s="1" t="s">
        <v>892</v>
      </c>
      <c r="C893" s="1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4">
        <f t="shared" si="91"/>
        <v>3.25</v>
      </c>
      <c r="P893" s="1">
        <f t="shared" si="92"/>
        <v>28.888888888888889</v>
      </c>
      <c r="Q893" s="1" t="str">
        <f t="shared" si="93"/>
        <v>music</v>
      </c>
      <c r="R893" s="1" t="str">
        <f t="shared" si="97"/>
        <v>indie rock</v>
      </c>
      <c r="S893" s="2">
        <f t="shared" si="94"/>
        <v>41842.031597222223</v>
      </c>
      <c r="T893" s="2">
        <f t="shared" si="95"/>
        <v>41872.031597222223</v>
      </c>
      <c r="U893" s="1">
        <f t="shared" si="96"/>
        <v>30</v>
      </c>
    </row>
    <row r="894" spans="1:21" ht="95" customHeight="1">
      <c r="A894" s="1">
        <v>892</v>
      </c>
      <c r="B894" s="1" t="s">
        <v>893</v>
      </c>
      <c r="C894" s="1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4">
        <f t="shared" si="91"/>
        <v>40.75</v>
      </c>
      <c r="P894" s="1">
        <f t="shared" si="92"/>
        <v>143.8235294117647</v>
      </c>
      <c r="Q894" s="1" t="str">
        <f t="shared" si="93"/>
        <v>music</v>
      </c>
      <c r="R894" s="1" t="str">
        <f t="shared" si="97"/>
        <v>indie rock</v>
      </c>
      <c r="S894" s="2">
        <f t="shared" si="94"/>
        <v>40304.20003472222</v>
      </c>
      <c r="T894" s="2">
        <f t="shared" si="95"/>
        <v>40391.166666666664</v>
      </c>
      <c r="U894" s="1">
        <f t="shared" si="96"/>
        <v>87</v>
      </c>
    </row>
    <row r="895" spans="1:21" ht="95" customHeight="1">
      <c r="A895" s="1">
        <v>893</v>
      </c>
      <c r="B895" s="1" t="s">
        <v>894</v>
      </c>
      <c r="C895" s="1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4">
        <f t="shared" si="91"/>
        <v>10</v>
      </c>
      <c r="P895" s="1">
        <f t="shared" si="92"/>
        <v>40</v>
      </c>
      <c r="Q895" s="1" t="str">
        <f t="shared" si="93"/>
        <v>music</v>
      </c>
      <c r="R895" s="1" t="str">
        <f t="shared" si="97"/>
        <v>indie rock</v>
      </c>
      <c r="S895" s="2">
        <f t="shared" si="94"/>
        <v>42065.897719907407</v>
      </c>
      <c r="T895" s="2">
        <f t="shared" si="95"/>
        <v>42095.856053240743</v>
      </c>
      <c r="U895" s="1">
        <f t="shared" si="96"/>
        <v>30</v>
      </c>
    </row>
    <row r="896" spans="1:21" ht="95" customHeight="1">
      <c r="A896" s="1">
        <v>894</v>
      </c>
      <c r="B896" s="1" t="s">
        <v>895</v>
      </c>
      <c r="C896" s="1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4">
        <f t="shared" si="91"/>
        <v>39.17</v>
      </c>
      <c r="P896" s="1">
        <f t="shared" si="92"/>
        <v>147.81132075471697</v>
      </c>
      <c r="Q896" s="1" t="str">
        <f t="shared" si="93"/>
        <v>music</v>
      </c>
      <c r="R896" s="1" t="str">
        <f t="shared" si="97"/>
        <v>indie rock</v>
      </c>
      <c r="S896" s="2">
        <f t="shared" si="94"/>
        <v>42496.981597222228</v>
      </c>
      <c r="T896" s="2">
        <f t="shared" si="95"/>
        <v>42526.981597222228</v>
      </c>
      <c r="U896" s="1">
        <f t="shared" si="96"/>
        <v>30</v>
      </c>
    </row>
    <row r="897" spans="1:21" ht="95" customHeight="1">
      <c r="A897" s="1">
        <v>895</v>
      </c>
      <c r="B897" s="1" t="s">
        <v>896</v>
      </c>
      <c r="C897" s="1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4">
        <f t="shared" si="91"/>
        <v>2.4375</v>
      </c>
      <c r="P897" s="1">
        <f t="shared" si="92"/>
        <v>27.857142857142858</v>
      </c>
      <c r="Q897" s="1" t="str">
        <f t="shared" si="93"/>
        <v>music</v>
      </c>
      <c r="R897" s="1" t="str">
        <f t="shared" si="97"/>
        <v>indie rock</v>
      </c>
      <c r="S897" s="2">
        <f t="shared" si="94"/>
        <v>40431.127650462964</v>
      </c>
      <c r="T897" s="2">
        <f t="shared" si="95"/>
        <v>40476.127650462964</v>
      </c>
      <c r="U897" s="1">
        <f t="shared" si="96"/>
        <v>45</v>
      </c>
    </row>
    <row r="898" spans="1:21" ht="95" customHeight="1">
      <c r="A898" s="1">
        <v>896</v>
      </c>
      <c r="B898" s="1" t="s">
        <v>897</v>
      </c>
      <c r="C898" s="1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4">
        <f t="shared" si="91"/>
        <v>40</v>
      </c>
      <c r="P898" s="1">
        <f t="shared" si="92"/>
        <v>44.444444444444443</v>
      </c>
      <c r="Q898" s="1" t="str">
        <f t="shared" si="93"/>
        <v>music</v>
      </c>
      <c r="R898" s="1" t="str">
        <f t="shared" si="97"/>
        <v>indie rock</v>
      </c>
      <c r="S898" s="2">
        <f t="shared" si="94"/>
        <v>42218.872986111113</v>
      </c>
      <c r="T898" s="2">
        <f t="shared" si="95"/>
        <v>42244.166666666672</v>
      </c>
      <c r="U898" s="1">
        <f t="shared" si="96"/>
        <v>26</v>
      </c>
    </row>
    <row r="899" spans="1:21" ht="95" customHeight="1">
      <c r="A899" s="1">
        <v>897</v>
      </c>
      <c r="B899" s="1" t="s">
        <v>898</v>
      </c>
      <c r="C899" s="1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4">
        <f t="shared" ref="O899:O962" si="98">E899/D899*100</f>
        <v>0</v>
      </c>
      <c r="P899" s="1" t="e">
        <f t="shared" ref="P899:P962" si="99">E899/L899</f>
        <v>#DIV/0!</v>
      </c>
      <c r="Q899" s="1" t="str">
        <f t="shared" ref="Q899:Q962" si="100">LEFT(N899,FIND("/",N899)-1)</f>
        <v>music</v>
      </c>
      <c r="R899" s="1" t="str">
        <f t="shared" si="97"/>
        <v>indie rock</v>
      </c>
      <c r="S899" s="2">
        <f t="shared" ref="S899:S962" si="101">(((J899/60)/60)/24)+DATE(1970,1,1)</f>
        <v>41211.688750000001</v>
      </c>
      <c r="T899" s="2">
        <f t="shared" ref="T899:T962" si="102">(((I899/60)/60)/24)+DATE(1970,1,1)</f>
        <v>41241.730416666665</v>
      </c>
      <c r="U899" s="1">
        <f t="shared" ref="U899:U962" si="103">ROUNDUP(T899-S899,0)</f>
        <v>31</v>
      </c>
    </row>
    <row r="900" spans="1:21" ht="95" customHeight="1">
      <c r="A900" s="1">
        <v>898</v>
      </c>
      <c r="B900" s="1" t="s">
        <v>899</v>
      </c>
      <c r="C900" s="1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4">
        <f t="shared" si="98"/>
        <v>2.8000000000000003</v>
      </c>
      <c r="P900" s="1">
        <f t="shared" si="99"/>
        <v>35</v>
      </c>
      <c r="Q900" s="1" t="str">
        <f t="shared" si="100"/>
        <v>music</v>
      </c>
      <c r="R900" s="1" t="str">
        <f t="shared" ref="R900:R963" si="104">RIGHT(N900,LEN(N900)-FIND("/",N900))</f>
        <v>indie rock</v>
      </c>
      <c r="S900" s="2">
        <f t="shared" si="101"/>
        <v>40878.758217592593</v>
      </c>
      <c r="T900" s="2">
        <f t="shared" si="102"/>
        <v>40923.758217592593</v>
      </c>
      <c r="U900" s="1">
        <f t="shared" si="103"/>
        <v>45</v>
      </c>
    </row>
    <row r="901" spans="1:21" ht="95" customHeight="1">
      <c r="A901" s="1">
        <v>899</v>
      </c>
      <c r="B901" s="1" t="s">
        <v>900</v>
      </c>
      <c r="C901" s="1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4">
        <f t="shared" si="98"/>
        <v>37.333333333333336</v>
      </c>
      <c r="P901" s="1">
        <f t="shared" si="99"/>
        <v>35</v>
      </c>
      <c r="Q901" s="1" t="str">
        <f t="shared" si="100"/>
        <v>music</v>
      </c>
      <c r="R901" s="1" t="str">
        <f t="shared" si="104"/>
        <v>indie rock</v>
      </c>
      <c r="S901" s="2">
        <f t="shared" si="101"/>
        <v>40646.099097222221</v>
      </c>
      <c r="T901" s="2">
        <f t="shared" si="102"/>
        <v>40691.099097222221</v>
      </c>
      <c r="U901" s="1">
        <f t="shared" si="103"/>
        <v>45</v>
      </c>
    </row>
    <row r="902" spans="1:21" ht="95" customHeight="1">
      <c r="A902" s="1">
        <v>900</v>
      </c>
      <c r="B902" s="1" t="s">
        <v>901</v>
      </c>
      <c r="C902" s="1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4">
        <f t="shared" si="98"/>
        <v>0.42</v>
      </c>
      <c r="P902" s="1">
        <f t="shared" si="99"/>
        <v>10.5</v>
      </c>
      <c r="Q902" s="1" t="str">
        <f t="shared" si="100"/>
        <v>music</v>
      </c>
      <c r="R902" s="1" t="str">
        <f t="shared" si="104"/>
        <v>jazz</v>
      </c>
      <c r="S902" s="2">
        <f t="shared" si="101"/>
        <v>42429.84956018519</v>
      </c>
      <c r="T902" s="2">
        <f t="shared" si="102"/>
        <v>42459.807893518519</v>
      </c>
      <c r="U902" s="1">
        <f t="shared" si="103"/>
        <v>30</v>
      </c>
    </row>
    <row r="903" spans="1:21" ht="95" customHeight="1">
      <c r="A903" s="1">
        <v>901</v>
      </c>
      <c r="B903" s="1" t="s">
        <v>902</v>
      </c>
      <c r="C903" s="1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4">
        <f t="shared" si="98"/>
        <v>0</v>
      </c>
      <c r="P903" s="1" t="e">
        <f t="shared" si="99"/>
        <v>#DIV/0!</v>
      </c>
      <c r="Q903" s="1" t="str">
        <f t="shared" si="100"/>
        <v>music</v>
      </c>
      <c r="R903" s="1" t="str">
        <f t="shared" si="104"/>
        <v>jazz</v>
      </c>
      <c r="S903" s="2">
        <f t="shared" si="101"/>
        <v>40291.81150462963</v>
      </c>
      <c r="T903" s="2">
        <f t="shared" si="102"/>
        <v>40337.799305555556</v>
      </c>
      <c r="U903" s="1">
        <f t="shared" si="103"/>
        <v>46</v>
      </c>
    </row>
    <row r="904" spans="1:21" ht="95" customHeight="1">
      <c r="A904" s="1">
        <v>902</v>
      </c>
      <c r="B904" s="1" t="s">
        <v>903</v>
      </c>
      <c r="C904" s="1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4">
        <f t="shared" si="98"/>
        <v>0.3</v>
      </c>
      <c r="P904" s="1">
        <f t="shared" si="99"/>
        <v>30</v>
      </c>
      <c r="Q904" s="1" t="str">
        <f t="shared" si="100"/>
        <v>music</v>
      </c>
      <c r="R904" s="1" t="str">
        <f t="shared" si="104"/>
        <v>jazz</v>
      </c>
      <c r="S904" s="2">
        <f t="shared" si="101"/>
        <v>41829.965532407405</v>
      </c>
      <c r="T904" s="2">
        <f t="shared" si="102"/>
        <v>41881.645833333336</v>
      </c>
      <c r="U904" s="1">
        <f t="shared" si="103"/>
        <v>52</v>
      </c>
    </row>
    <row r="905" spans="1:21" ht="95" customHeight="1">
      <c r="A905" s="1">
        <v>903</v>
      </c>
      <c r="B905" s="1" t="s">
        <v>904</v>
      </c>
      <c r="C905" s="1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4">
        <f t="shared" si="98"/>
        <v>3.2</v>
      </c>
      <c r="P905" s="1">
        <f t="shared" si="99"/>
        <v>40</v>
      </c>
      <c r="Q905" s="1" t="str">
        <f t="shared" si="100"/>
        <v>music</v>
      </c>
      <c r="R905" s="1" t="str">
        <f t="shared" si="104"/>
        <v>jazz</v>
      </c>
      <c r="S905" s="2">
        <f t="shared" si="101"/>
        <v>41149.796064814815</v>
      </c>
      <c r="T905" s="2">
        <f t="shared" si="102"/>
        <v>41175.100694444445</v>
      </c>
      <c r="U905" s="1">
        <f t="shared" si="103"/>
        <v>26</v>
      </c>
    </row>
    <row r="906" spans="1:21" ht="95" customHeight="1">
      <c r="A906" s="1">
        <v>904</v>
      </c>
      <c r="B906" s="1" t="s">
        <v>905</v>
      </c>
      <c r="C906" s="1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4">
        <f t="shared" si="98"/>
        <v>0.30199999999999999</v>
      </c>
      <c r="P906" s="1">
        <f t="shared" si="99"/>
        <v>50.333333333333336</v>
      </c>
      <c r="Q906" s="1" t="str">
        <f t="shared" si="100"/>
        <v>music</v>
      </c>
      <c r="R906" s="1" t="str">
        <f t="shared" si="104"/>
        <v>jazz</v>
      </c>
      <c r="S906" s="2">
        <f t="shared" si="101"/>
        <v>42342.080289351856</v>
      </c>
      <c r="T906" s="2">
        <f t="shared" si="102"/>
        <v>42372.080289351856</v>
      </c>
      <c r="U906" s="1">
        <f t="shared" si="103"/>
        <v>30</v>
      </c>
    </row>
    <row r="907" spans="1:21" ht="95" customHeight="1">
      <c r="A907" s="1">
        <v>905</v>
      </c>
      <c r="B907" s="1" t="s">
        <v>906</v>
      </c>
      <c r="C907" s="1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4">
        <f t="shared" si="98"/>
        <v>3.0153846153846153</v>
      </c>
      <c r="P907" s="1">
        <f t="shared" si="99"/>
        <v>32.666666666666664</v>
      </c>
      <c r="Q907" s="1" t="str">
        <f t="shared" si="100"/>
        <v>music</v>
      </c>
      <c r="R907" s="1" t="str">
        <f t="shared" si="104"/>
        <v>jazz</v>
      </c>
      <c r="S907" s="2">
        <f t="shared" si="101"/>
        <v>40507.239884259259</v>
      </c>
      <c r="T907" s="2">
        <f t="shared" si="102"/>
        <v>40567.239884259259</v>
      </c>
      <c r="U907" s="1">
        <f t="shared" si="103"/>
        <v>60</v>
      </c>
    </row>
    <row r="908" spans="1:21" ht="95" customHeight="1">
      <c r="A908" s="1">
        <v>906</v>
      </c>
      <c r="B908" s="1" t="s">
        <v>907</v>
      </c>
      <c r="C908" s="1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4">
        <f t="shared" si="98"/>
        <v>0</v>
      </c>
      <c r="P908" s="1" t="e">
        <f t="shared" si="99"/>
        <v>#DIV/0!</v>
      </c>
      <c r="Q908" s="1" t="str">
        <f t="shared" si="100"/>
        <v>music</v>
      </c>
      <c r="R908" s="1" t="str">
        <f t="shared" si="104"/>
        <v>jazz</v>
      </c>
      <c r="S908" s="2">
        <f t="shared" si="101"/>
        <v>41681.189699074072</v>
      </c>
      <c r="T908" s="2">
        <f t="shared" si="102"/>
        <v>41711.148032407407</v>
      </c>
      <c r="U908" s="1">
        <f t="shared" si="103"/>
        <v>30</v>
      </c>
    </row>
    <row r="909" spans="1:21" ht="95" customHeight="1">
      <c r="A909" s="1">
        <v>907</v>
      </c>
      <c r="B909" s="1" t="s">
        <v>908</v>
      </c>
      <c r="C909" s="1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4">
        <f t="shared" si="98"/>
        <v>0</v>
      </c>
      <c r="P909" s="1" t="e">
        <f t="shared" si="99"/>
        <v>#DIV/0!</v>
      </c>
      <c r="Q909" s="1" t="str">
        <f t="shared" si="100"/>
        <v>music</v>
      </c>
      <c r="R909" s="1" t="str">
        <f t="shared" si="104"/>
        <v>jazz</v>
      </c>
      <c r="S909" s="2">
        <f t="shared" si="101"/>
        <v>40767.192395833335</v>
      </c>
      <c r="T909" s="2">
        <f t="shared" si="102"/>
        <v>40797.192395833335</v>
      </c>
      <c r="U909" s="1">
        <f t="shared" si="103"/>
        <v>30</v>
      </c>
    </row>
    <row r="910" spans="1:21" ht="95" customHeight="1">
      <c r="A910" s="1">
        <v>908</v>
      </c>
      <c r="B910" s="1" t="s">
        <v>909</v>
      </c>
      <c r="C910" s="1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4">
        <f t="shared" si="98"/>
        <v>0</v>
      </c>
      <c r="P910" s="1" t="e">
        <f t="shared" si="99"/>
        <v>#DIV/0!</v>
      </c>
      <c r="Q910" s="1" t="str">
        <f t="shared" si="100"/>
        <v>music</v>
      </c>
      <c r="R910" s="1" t="str">
        <f t="shared" si="104"/>
        <v>jazz</v>
      </c>
      <c r="S910" s="2">
        <f t="shared" si="101"/>
        <v>40340.801562499997</v>
      </c>
      <c r="T910" s="2">
        <f t="shared" si="102"/>
        <v>40386.207638888889</v>
      </c>
      <c r="U910" s="1">
        <f t="shared" si="103"/>
        <v>46</v>
      </c>
    </row>
    <row r="911" spans="1:21" ht="95" customHeight="1">
      <c r="A911" s="1">
        <v>909</v>
      </c>
      <c r="B911" s="1" t="s">
        <v>910</v>
      </c>
      <c r="C911" s="1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4">
        <f t="shared" si="98"/>
        <v>3.25</v>
      </c>
      <c r="P911" s="1">
        <f t="shared" si="99"/>
        <v>65</v>
      </c>
      <c r="Q911" s="1" t="str">
        <f t="shared" si="100"/>
        <v>music</v>
      </c>
      <c r="R911" s="1" t="str">
        <f t="shared" si="104"/>
        <v>jazz</v>
      </c>
      <c r="S911" s="2">
        <f t="shared" si="101"/>
        <v>41081.69027777778</v>
      </c>
      <c r="T911" s="2">
        <f t="shared" si="102"/>
        <v>41113.166666666664</v>
      </c>
      <c r="U911" s="1">
        <f t="shared" si="103"/>
        <v>32</v>
      </c>
    </row>
    <row r="912" spans="1:21" ht="95" customHeight="1">
      <c r="A912" s="1">
        <v>910</v>
      </c>
      <c r="B912" s="1" t="s">
        <v>911</v>
      </c>
      <c r="C912" s="1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4">
        <f t="shared" si="98"/>
        <v>22.363636363636363</v>
      </c>
      <c r="P912" s="1">
        <f t="shared" si="99"/>
        <v>24.6</v>
      </c>
      <c r="Q912" s="1" t="str">
        <f t="shared" si="100"/>
        <v>music</v>
      </c>
      <c r="R912" s="1" t="str">
        <f t="shared" si="104"/>
        <v>jazz</v>
      </c>
      <c r="S912" s="2">
        <f t="shared" si="101"/>
        <v>42737.545358796298</v>
      </c>
      <c r="T912" s="2">
        <f t="shared" si="102"/>
        <v>42797.545358796298</v>
      </c>
      <c r="U912" s="1">
        <f t="shared" si="103"/>
        <v>60</v>
      </c>
    </row>
    <row r="913" spans="1:21" ht="95" customHeight="1">
      <c r="A913" s="1">
        <v>911</v>
      </c>
      <c r="B913" s="1" t="s">
        <v>912</v>
      </c>
      <c r="C913" s="1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4">
        <f t="shared" si="98"/>
        <v>0</v>
      </c>
      <c r="P913" s="1" t="e">
        <f t="shared" si="99"/>
        <v>#DIV/0!</v>
      </c>
      <c r="Q913" s="1" t="str">
        <f t="shared" si="100"/>
        <v>music</v>
      </c>
      <c r="R913" s="1" t="str">
        <f t="shared" si="104"/>
        <v>jazz</v>
      </c>
      <c r="S913" s="2">
        <f t="shared" si="101"/>
        <v>41642.005150462966</v>
      </c>
      <c r="T913" s="2">
        <f t="shared" si="102"/>
        <v>41663.005150462966</v>
      </c>
      <c r="U913" s="1">
        <f t="shared" si="103"/>
        <v>21</v>
      </c>
    </row>
    <row r="914" spans="1:21" ht="95" customHeight="1">
      <c r="A914" s="1">
        <v>912</v>
      </c>
      <c r="B914" s="1" t="s">
        <v>913</v>
      </c>
      <c r="C914" s="1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4">
        <f t="shared" si="98"/>
        <v>0.85714285714285721</v>
      </c>
      <c r="P914" s="1">
        <f t="shared" si="99"/>
        <v>15</v>
      </c>
      <c r="Q914" s="1" t="str">
        <f t="shared" si="100"/>
        <v>music</v>
      </c>
      <c r="R914" s="1" t="str">
        <f t="shared" si="104"/>
        <v>jazz</v>
      </c>
      <c r="S914" s="2">
        <f t="shared" si="101"/>
        <v>41194.109340277777</v>
      </c>
      <c r="T914" s="2">
        <f t="shared" si="102"/>
        <v>41254.151006944441</v>
      </c>
      <c r="U914" s="1">
        <f t="shared" si="103"/>
        <v>61</v>
      </c>
    </row>
    <row r="915" spans="1:21" ht="95" customHeight="1">
      <c r="A915" s="1">
        <v>913</v>
      </c>
      <c r="B915" s="1" t="s">
        <v>914</v>
      </c>
      <c r="C915" s="1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4">
        <f t="shared" si="98"/>
        <v>6.6066666666666665</v>
      </c>
      <c r="P915" s="1">
        <f t="shared" si="99"/>
        <v>82.583333333333329</v>
      </c>
      <c r="Q915" s="1" t="str">
        <f t="shared" si="100"/>
        <v>music</v>
      </c>
      <c r="R915" s="1" t="str">
        <f t="shared" si="104"/>
        <v>jazz</v>
      </c>
      <c r="S915" s="2">
        <f t="shared" si="101"/>
        <v>41004.139108796298</v>
      </c>
      <c r="T915" s="2">
        <f t="shared" si="102"/>
        <v>41034.139108796298</v>
      </c>
      <c r="U915" s="1">
        <f t="shared" si="103"/>
        <v>30</v>
      </c>
    </row>
    <row r="916" spans="1:21" ht="95" customHeight="1">
      <c r="A916" s="1">
        <v>914</v>
      </c>
      <c r="B916" s="1" t="s">
        <v>915</v>
      </c>
      <c r="C916" s="1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4">
        <f t="shared" si="98"/>
        <v>0</v>
      </c>
      <c r="P916" s="1" t="e">
        <f t="shared" si="99"/>
        <v>#DIV/0!</v>
      </c>
      <c r="Q916" s="1" t="str">
        <f t="shared" si="100"/>
        <v>music</v>
      </c>
      <c r="R916" s="1" t="str">
        <f t="shared" si="104"/>
        <v>jazz</v>
      </c>
      <c r="S916" s="2">
        <f t="shared" si="101"/>
        <v>41116.763275462967</v>
      </c>
      <c r="T916" s="2">
        <f t="shared" si="102"/>
        <v>41146.763275462967</v>
      </c>
      <c r="U916" s="1">
        <f t="shared" si="103"/>
        <v>30</v>
      </c>
    </row>
    <row r="917" spans="1:21" ht="95" customHeight="1">
      <c r="A917" s="1">
        <v>915</v>
      </c>
      <c r="B917" s="1" t="s">
        <v>916</v>
      </c>
      <c r="C917" s="1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4">
        <f t="shared" si="98"/>
        <v>5.7692307692307692</v>
      </c>
      <c r="P917" s="1">
        <f t="shared" si="99"/>
        <v>41.666666666666664</v>
      </c>
      <c r="Q917" s="1" t="str">
        <f t="shared" si="100"/>
        <v>music</v>
      </c>
      <c r="R917" s="1" t="str">
        <f t="shared" si="104"/>
        <v>jazz</v>
      </c>
      <c r="S917" s="2">
        <f t="shared" si="101"/>
        <v>40937.679560185185</v>
      </c>
      <c r="T917" s="2">
        <f t="shared" si="102"/>
        <v>40969.207638888889</v>
      </c>
      <c r="U917" s="1">
        <f t="shared" si="103"/>
        <v>32</v>
      </c>
    </row>
    <row r="918" spans="1:21" ht="95" customHeight="1">
      <c r="A918" s="1">
        <v>916</v>
      </c>
      <c r="B918" s="1" t="s">
        <v>917</v>
      </c>
      <c r="C918" s="1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4">
        <f t="shared" si="98"/>
        <v>0</v>
      </c>
      <c r="P918" s="1" t="e">
        <f t="shared" si="99"/>
        <v>#DIV/0!</v>
      </c>
      <c r="Q918" s="1" t="str">
        <f t="shared" si="100"/>
        <v>music</v>
      </c>
      <c r="R918" s="1" t="str">
        <f t="shared" si="104"/>
        <v>jazz</v>
      </c>
      <c r="S918" s="2">
        <f t="shared" si="101"/>
        <v>40434.853402777779</v>
      </c>
      <c r="T918" s="2">
        <f t="shared" si="102"/>
        <v>40473.208333333336</v>
      </c>
      <c r="U918" s="1">
        <f t="shared" si="103"/>
        <v>39</v>
      </c>
    </row>
    <row r="919" spans="1:21" ht="95" customHeight="1">
      <c r="A919" s="1">
        <v>917</v>
      </c>
      <c r="B919" s="1" t="s">
        <v>918</v>
      </c>
      <c r="C919" s="1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4">
        <f t="shared" si="98"/>
        <v>0.6</v>
      </c>
      <c r="P919" s="1">
        <f t="shared" si="99"/>
        <v>30</v>
      </c>
      <c r="Q919" s="1" t="str">
        <f t="shared" si="100"/>
        <v>music</v>
      </c>
      <c r="R919" s="1" t="str">
        <f t="shared" si="104"/>
        <v>jazz</v>
      </c>
      <c r="S919" s="2">
        <f t="shared" si="101"/>
        <v>41802.94363425926</v>
      </c>
      <c r="T919" s="2">
        <f t="shared" si="102"/>
        <v>41834.104166666664</v>
      </c>
      <c r="U919" s="1">
        <f t="shared" si="103"/>
        <v>32</v>
      </c>
    </row>
    <row r="920" spans="1:21" ht="95" customHeight="1">
      <c r="A920" s="1">
        <v>918</v>
      </c>
      <c r="B920" s="1" t="s">
        <v>919</v>
      </c>
      <c r="C920" s="1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4">
        <f t="shared" si="98"/>
        <v>5.0256410256410255</v>
      </c>
      <c r="P920" s="1">
        <f t="shared" si="99"/>
        <v>19.600000000000001</v>
      </c>
      <c r="Q920" s="1" t="str">
        <f t="shared" si="100"/>
        <v>music</v>
      </c>
      <c r="R920" s="1" t="str">
        <f t="shared" si="104"/>
        <v>jazz</v>
      </c>
      <c r="S920" s="2">
        <f t="shared" si="101"/>
        <v>41944.916215277779</v>
      </c>
      <c r="T920" s="2">
        <f t="shared" si="102"/>
        <v>41974.957881944443</v>
      </c>
      <c r="U920" s="1">
        <f t="shared" si="103"/>
        <v>31</v>
      </c>
    </row>
    <row r="921" spans="1:21" ht="95" customHeight="1">
      <c r="A921" s="1">
        <v>919</v>
      </c>
      <c r="B921" s="1" t="s">
        <v>920</v>
      </c>
      <c r="C921" s="1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4">
        <f t="shared" si="98"/>
        <v>0.5</v>
      </c>
      <c r="P921" s="1">
        <f t="shared" si="99"/>
        <v>100</v>
      </c>
      <c r="Q921" s="1" t="str">
        <f t="shared" si="100"/>
        <v>music</v>
      </c>
      <c r="R921" s="1" t="str">
        <f t="shared" si="104"/>
        <v>jazz</v>
      </c>
      <c r="S921" s="2">
        <f t="shared" si="101"/>
        <v>41227.641724537039</v>
      </c>
      <c r="T921" s="2">
        <f t="shared" si="102"/>
        <v>41262.641724537039</v>
      </c>
      <c r="U921" s="1">
        <f t="shared" si="103"/>
        <v>35</v>
      </c>
    </row>
    <row r="922" spans="1:21" ht="95" customHeight="1">
      <c r="A922" s="1">
        <v>920</v>
      </c>
      <c r="B922" s="1" t="s">
        <v>921</v>
      </c>
      <c r="C922" s="1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4">
        <f t="shared" si="98"/>
        <v>0</v>
      </c>
      <c r="P922" s="1" t="e">
        <f t="shared" si="99"/>
        <v>#DIV/0!</v>
      </c>
      <c r="Q922" s="1" t="str">
        <f t="shared" si="100"/>
        <v>music</v>
      </c>
      <c r="R922" s="1" t="str">
        <f t="shared" si="104"/>
        <v>jazz</v>
      </c>
      <c r="S922" s="2">
        <f t="shared" si="101"/>
        <v>41562.67155092593</v>
      </c>
      <c r="T922" s="2">
        <f t="shared" si="102"/>
        <v>41592.713217592594</v>
      </c>
      <c r="U922" s="1">
        <f t="shared" si="103"/>
        <v>31</v>
      </c>
    </row>
    <row r="923" spans="1:21" ht="95" customHeight="1">
      <c r="A923" s="1">
        <v>921</v>
      </c>
      <c r="B923" s="1" t="s">
        <v>922</v>
      </c>
      <c r="C923" s="1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4">
        <f t="shared" si="98"/>
        <v>30.9</v>
      </c>
      <c r="P923" s="1">
        <f t="shared" si="99"/>
        <v>231.75</v>
      </c>
      <c r="Q923" s="1" t="str">
        <f t="shared" si="100"/>
        <v>music</v>
      </c>
      <c r="R923" s="1" t="str">
        <f t="shared" si="104"/>
        <v>jazz</v>
      </c>
      <c r="S923" s="2">
        <f t="shared" si="101"/>
        <v>40847.171018518515</v>
      </c>
      <c r="T923" s="2">
        <f t="shared" si="102"/>
        <v>40889.212685185186</v>
      </c>
      <c r="U923" s="1">
        <f t="shared" si="103"/>
        <v>43</v>
      </c>
    </row>
    <row r="924" spans="1:21" ht="95" customHeight="1">
      <c r="A924" s="1">
        <v>922</v>
      </c>
      <c r="B924" s="1" t="s">
        <v>923</v>
      </c>
      <c r="C924" s="1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4">
        <f t="shared" si="98"/>
        <v>21.037037037037038</v>
      </c>
      <c r="P924" s="1">
        <f t="shared" si="99"/>
        <v>189.33333333333334</v>
      </c>
      <c r="Q924" s="1" t="str">
        <f t="shared" si="100"/>
        <v>music</v>
      </c>
      <c r="R924" s="1" t="str">
        <f t="shared" si="104"/>
        <v>jazz</v>
      </c>
      <c r="S924" s="2">
        <f t="shared" si="101"/>
        <v>41878.530011574076</v>
      </c>
      <c r="T924" s="2">
        <f t="shared" si="102"/>
        <v>41913.530011574076</v>
      </c>
      <c r="U924" s="1">
        <f t="shared" si="103"/>
        <v>35</v>
      </c>
    </row>
    <row r="925" spans="1:21" ht="95" customHeight="1">
      <c r="A925" s="1">
        <v>923</v>
      </c>
      <c r="B925" s="1" t="s">
        <v>924</v>
      </c>
      <c r="C925" s="1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4">
        <f t="shared" si="98"/>
        <v>2.1999999999999997</v>
      </c>
      <c r="P925" s="1">
        <f t="shared" si="99"/>
        <v>55</v>
      </c>
      <c r="Q925" s="1" t="str">
        <f t="shared" si="100"/>
        <v>music</v>
      </c>
      <c r="R925" s="1" t="str">
        <f t="shared" si="104"/>
        <v>jazz</v>
      </c>
      <c r="S925" s="2">
        <f t="shared" si="101"/>
        <v>41934.959756944445</v>
      </c>
      <c r="T925" s="2">
        <f t="shared" si="102"/>
        <v>41965.001423611116</v>
      </c>
      <c r="U925" s="1">
        <f t="shared" si="103"/>
        <v>31</v>
      </c>
    </row>
    <row r="926" spans="1:21" ht="95" customHeight="1">
      <c r="A926" s="1">
        <v>924</v>
      </c>
      <c r="B926" s="1" t="s">
        <v>925</v>
      </c>
      <c r="C926" s="1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4">
        <f t="shared" si="98"/>
        <v>10.9</v>
      </c>
      <c r="P926" s="1">
        <f t="shared" si="99"/>
        <v>21.8</v>
      </c>
      <c r="Q926" s="1" t="str">
        <f t="shared" si="100"/>
        <v>music</v>
      </c>
      <c r="R926" s="1" t="str">
        <f t="shared" si="104"/>
        <v>jazz</v>
      </c>
      <c r="S926" s="2">
        <f t="shared" si="101"/>
        <v>41288.942928240744</v>
      </c>
      <c r="T926" s="2">
        <f t="shared" si="102"/>
        <v>41318.942928240744</v>
      </c>
      <c r="U926" s="1">
        <f t="shared" si="103"/>
        <v>30</v>
      </c>
    </row>
    <row r="927" spans="1:21" ht="95" customHeight="1">
      <c r="A927" s="1">
        <v>925</v>
      </c>
      <c r="B927" s="1" t="s">
        <v>926</v>
      </c>
      <c r="C927" s="1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4">
        <f t="shared" si="98"/>
        <v>2.666666666666667</v>
      </c>
      <c r="P927" s="1">
        <f t="shared" si="99"/>
        <v>32</v>
      </c>
      <c r="Q927" s="1" t="str">
        <f t="shared" si="100"/>
        <v>music</v>
      </c>
      <c r="R927" s="1" t="str">
        <f t="shared" si="104"/>
        <v>jazz</v>
      </c>
      <c r="S927" s="2">
        <f t="shared" si="101"/>
        <v>41575.880914351852</v>
      </c>
      <c r="T927" s="2">
        <f t="shared" si="102"/>
        <v>41605.922581018516</v>
      </c>
      <c r="U927" s="1">
        <f t="shared" si="103"/>
        <v>31</v>
      </c>
    </row>
    <row r="928" spans="1:21" ht="95" customHeight="1">
      <c r="A928" s="1">
        <v>926</v>
      </c>
      <c r="B928" s="1" t="s">
        <v>927</v>
      </c>
      <c r="C928" s="1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4">
        <f t="shared" si="98"/>
        <v>0</v>
      </c>
      <c r="P928" s="1" t="e">
        <f t="shared" si="99"/>
        <v>#DIV/0!</v>
      </c>
      <c r="Q928" s="1" t="str">
        <f t="shared" si="100"/>
        <v>music</v>
      </c>
      <c r="R928" s="1" t="str">
        <f t="shared" si="104"/>
        <v>jazz</v>
      </c>
      <c r="S928" s="2">
        <f t="shared" si="101"/>
        <v>40338.02002314815</v>
      </c>
      <c r="T928" s="2">
        <f t="shared" si="102"/>
        <v>40367.944444444445</v>
      </c>
      <c r="U928" s="1">
        <f t="shared" si="103"/>
        <v>30</v>
      </c>
    </row>
    <row r="929" spans="1:21" ht="95" customHeight="1">
      <c r="A929" s="1">
        <v>927</v>
      </c>
      <c r="B929" s="1" t="s">
        <v>928</v>
      </c>
      <c r="C929" s="1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4">
        <f t="shared" si="98"/>
        <v>0</v>
      </c>
      <c r="P929" s="1" t="e">
        <f t="shared" si="99"/>
        <v>#DIV/0!</v>
      </c>
      <c r="Q929" s="1" t="str">
        <f t="shared" si="100"/>
        <v>music</v>
      </c>
      <c r="R929" s="1" t="str">
        <f t="shared" si="104"/>
        <v>jazz</v>
      </c>
      <c r="S929" s="2">
        <f t="shared" si="101"/>
        <v>41013.822858796295</v>
      </c>
      <c r="T929" s="2">
        <f t="shared" si="102"/>
        <v>41043.822858796295</v>
      </c>
      <c r="U929" s="1">
        <f t="shared" si="103"/>
        <v>30</v>
      </c>
    </row>
    <row r="930" spans="1:21" ht="95" customHeight="1">
      <c r="A930" s="1">
        <v>928</v>
      </c>
      <c r="B930" s="1" t="s">
        <v>929</v>
      </c>
      <c r="C930" s="1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4">
        <f t="shared" si="98"/>
        <v>10.86206896551724</v>
      </c>
      <c r="P930" s="1">
        <f t="shared" si="99"/>
        <v>56.25</v>
      </c>
      <c r="Q930" s="1" t="str">
        <f t="shared" si="100"/>
        <v>music</v>
      </c>
      <c r="R930" s="1" t="str">
        <f t="shared" si="104"/>
        <v>jazz</v>
      </c>
      <c r="S930" s="2">
        <f t="shared" si="101"/>
        <v>41180.86241898148</v>
      </c>
      <c r="T930" s="2">
        <f t="shared" si="102"/>
        <v>41231</v>
      </c>
      <c r="U930" s="1">
        <f t="shared" si="103"/>
        <v>51</v>
      </c>
    </row>
    <row r="931" spans="1:21" ht="95" customHeight="1">
      <c r="A931" s="1">
        <v>929</v>
      </c>
      <c r="B931" s="1" t="s">
        <v>930</v>
      </c>
      <c r="C931" s="1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4">
        <f t="shared" si="98"/>
        <v>0</v>
      </c>
      <c r="P931" s="1" t="e">
        <f t="shared" si="99"/>
        <v>#DIV/0!</v>
      </c>
      <c r="Q931" s="1" t="str">
        <f t="shared" si="100"/>
        <v>music</v>
      </c>
      <c r="R931" s="1" t="str">
        <f t="shared" si="104"/>
        <v>jazz</v>
      </c>
      <c r="S931" s="2">
        <f t="shared" si="101"/>
        <v>40978.238067129627</v>
      </c>
      <c r="T931" s="2">
        <f t="shared" si="102"/>
        <v>41008.196400462963</v>
      </c>
      <c r="U931" s="1">
        <f t="shared" si="103"/>
        <v>30</v>
      </c>
    </row>
    <row r="932" spans="1:21" ht="95" customHeight="1">
      <c r="A932" s="1">
        <v>930</v>
      </c>
      <c r="B932" s="1" t="s">
        <v>931</v>
      </c>
      <c r="C932" s="1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4">
        <f t="shared" si="98"/>
        <v>38.333333333333336</v>
      </c>
      <c r="P932" s="1">
        <f t="shared" si="99"/>
        <v>69</v>
      </c>
      <c r="Q932" s="1" t="str">
        <f t="shared" si="100"/>
        <v>music</v>
      </c>
      <c r="R932" s="1" t="str">
        <f t="shared" si="104"/>
        <v>jazz</v>
      </c>
      <c r="S932" s="2">
        <f t="shared" si="101"/>
        <v>40312.915578703702</v>
      </c>
      <c r="T932" s="2">
        <f t="shared" si="102"/>
        <v>40354.897222222222</v>
      </c>
      <c r="U932" s="1">
        <f t="shared" si="103"/>
        <v>42</v>
      </c>
    </row>
    <row r="933" spans="1:21" ht="95" customHeight="1">
      <c r="A933" s="1">
        <v>931</v>
      </c>
      <c r="B933" s="1" t="s">
        <v>932</v>
      </c>
      <c r="C933" s="1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4">
        <f t="shared" si="98"/>
        <v>6.5500000000000007</v>
      </c>
      <c r="P933" s="1">
        <f t="shared" si="99"/>
        <v>18.714285714285715</v>
      </c>
      <c r="Q933" s="1" t="str">
        <f t="shared" si="100"/>
        <v>music</v>
      </c>
      <c r="R933" s="1" t="str">
        <f t="shared" si="104"/>
        <v>jazz</v>
      </c>
      <c r="S933" s="2">
        <f t="shared" si="101"/>
        <v>41680.359976851854</v>
      </c>
      <c r="T933" s="2">
        <f t="shared" si="102"/>
        <v>41714.916666666664</v>
      </c>
      <c r="U933" s="1">
        <f t="shared" si="103"/>
        <v>35</v>
      </c>
    </row>
    <row r="934" spans="1:21" ht="95" customHeight="1">
      <c r="A934" s="1">
        <v>932</v>
      </c>
      <c r="B934" s="1" t="s">
        <v>933</v>
      </c>
      <c r="C934" s="1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4">
        <f t="shared" si="98"/>
        <v>14.536842105263158</v>
      </c>
      <c r="P934" s="1">
        <f t="shared" si="99"/>
        <v>46.033333333333331</v>
      </c>
      <c r="Q934" s="1" t="str">
        <f t="shared" si="100"/>
        <v>music</v>
      </c>
      <c r="R934" s="1" t="str">
        <f t="shared" si="104"/>
        <v>jazz</v>
      </c>
      <c r="S934" s="2">
        <f t="shared" si="101"/>
        <v>41310.969270833331</v>
      </c>
      <c r="T934" s="2">
        <f t="shared" si="102"/>
        <v>41355.927604166667</v>
      </c>
      <c r="U934" s="1">
        <f t="shared" si="103"/>
        <v>45</v>
      </c>
    </row>
    <row r="935" spans="1:21" ht="95" customHeight="1">
      <c r="A935" s="1">
        <v>933</v>
      </c>
      <c r="B935" s="1" t="s">
        <v>934</v>
      </c>
      <c r="C935" s="1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4">
        <f t="shared" si="98"/>
        <v>6</v>
      </c>
      <c r="P935" s="1">
        <f t="shared" si="99"/>
        <v>60</v>
      </c>
      <c r="Q935" s="1" t="str">
        <f t="shared" si="100"/>
        <v>music</v>
      </c>
      <c r="R935" s="1" t="str">
        <f t="shared" si="104"/>
        <v>jazz</v>
      </c>
      <c r="S935" s="2">
        <f t="shared" si="101"/>
        <v>41711.169085648151</v>
      </c>
      <c r="T935" s="2">
        <f t="shared" si="102"/>
        <v>41771.169085648151</v>
      </c>
      <c r="U935" s="1">
        <f t="shared" si="103"/>
        <v>60</v>
      </c>
    </row>
    <row r="936" spans="1:21" ht="95" customHeight="1">
      <c r="A936" s="1">
        <v>934</v>
      </c>
      <c r="B936" s="1" t="s">
        <v>935</v>
      </c>
      <c r="C936" s="1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4">
        <f t="shared" si="98"/>
        <v>30.4</v>
      </c>
      <c r="P936" s="1">
        <f t="shared" si="99"/>
        <v>50.666666666666664</v>
      </c>
      <c r="Q936" s="1" t="str">
        <f t="shared" si="100"/>
        <v>music</v>
      </c>
      <c r="R936" s="1" t="str">
        <f t="shared" si="104"/>
        <v>jazz</v>
      </c>
      <c r="S936" s="2">
        <f t="shared" si="101"/>
        <v>41733.737083333333</v>
      </c>
      <c r="T936" s="2">
        <f t="shared" si="102"/>
        <v>41763.25</v>
      </c>
      <c r="U936" s="1">
        <f t="shared" si="103"/>
        <v>30</v>
      </c>
    </row>
    <row r="937" spans="1:21" ht="95" customHeight="1">
      <c r="A937" s="1">
        <v>935</v>
      </c>
      <c r="B937" s="1" t="s">
        <v>936</v>
      </c>
      <c r="C937" s="1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4">
        <f t="shared" si="98"/>
        <v>1.4285714285714286</v>
      </c>
      <c r="P937" s="1">
        <f t="shared" si="99"/>
        <v>25</v>
      </c>
      <c r="Q937" s="1" t="str">
        <f t="shared" si="100"/>
        <v>music</v>
      </c>
      <c r="R937" s="1" t="str">
        <f t="shared" si="104"/>
        <v>jazz</v>
      </c>
      <c r="S937" s="2">
        <f t="shared" si="101"/>
        <v>42368.333668981482</v>
      </c>
      <c r="T937" s="2">
        <f t="shared" si="102"/>
        <v>42398.333668981482</v>
      </c>
      <c r="U937" s="1">
        <f t="shared" si="103"/>
        <v>30</v>
      </c>
    </row>
    <row r="938" spans="1:21" ht="95" customHeight="1">
      <c r="A938" s="1">
        <v>936</v>
      </c>
      <c r="B938" s="1" t="s">
        <v>937</v>
      </c>
      <c r="C938" s="1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4">
        <f t="shared" si="98"/>
        <v>0</v>
      </c>
      <c r="P938" s="1" t="e">
        <f t="shared" si="99"/>
        <v>#DIV/0!</v>
      </c>
      <c r="Q938" s="1" t="str">
        <f t="shared" si="100"/>
        <v>music</v>
      </c>
      <c r="R938" s="1" t="str">
        <f t="shared" si="104"/>
        <v>jazz</v>
      </c>
      <c r="S938" s="2">
        <f t="shared" si="101"/>
        <v>40883.024178240739</v>
      </c>
      <c r="T938" s="2">
        <f t="shared" si="102"/>
        <v>40926.833333333336</v>
      </c>
      <c r="U938" s="1">
        <f t="shared" si="103"/>
        <v>44</v>
      </c>
    </row>
    <row r="939" spans="1:21" ht="95" customHeight="1">
      <c r="A939" s="1">
        <v>937</v>
      </c>
      <c r="B939" s="1" t="s">
        <v>938</v>
      </c>
      <c r="C939" s="1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4">
        <f t="shared" si="98"/>
        <v>1.1428571428571428</v>
      </c>
      <c r="P939" s="1">
        <f t="shared" si="99"/>
        <v>20</v>
      </c>
      <c r="Q939" s="1" t="str">
        <f t="shared" si="100"/>
        <v>music</v>
      </c>
      <c r="R939" s="1" t="str">
        <f t="shared" si="104"/>
        <v>jazz</v>
      </c>
      <c r="S939" s="2">
        <f t="shared" si="101"/>
        <v>41551.798113425924</v>
      </c>
      <c r="T939" s="2">
        <f t="shared" si="102"/>
        <v>41581.839780092596</v>
      </c>
      <c r="U939" s="1">
        <f t="shared" si="103"/>
        <v>31</v>
      </c>
    </row>
    <row r="940" spans="1:21" ht="95" customHeight="1">
      <c r="A940" s="1">
        <v>938</v>
      </c>
      <c r="B940" s="1" t="s">
        <v>939</v>
      </c>
      <c r="C940" s="1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4">
        <f t="shared" si="98"/>
        <v>0.35714285714285715</v>
      </c>
      <c r="P940" s="1">
        <f t="shared" si="99"/>
        <v>25</v>
      </c>
      <c r="Q940" s="1" t="str">
        <f t="shared" si="100"/>
        <v>music</v>
      </c>
      <c r="R940" s="1" t="str">
        <f t="shared" si="104"/>
        <v>jazz</v>
      </c>
      <c r="S940" s="2">
        <f t="shared" si="101"/>
        <v>41124.479722222226</v>
      </c>
      <c r="T940" s="2">
        <f t="shared" si="102"/>
        <v>41154.479722222226</v>
      </c>
      <c r="U940" s="1">
        <f t="shared" si="103"/>
        <v>30</v>
      </c>
    </row>
    <row r="941" spans="1:21" ht="95" customHeight="1">
      <c r="A941" s="1">
        <v>939</v>
      </c>
      <c r="B941" s="1" t="s">
        <v>940</v>
      </c>
      <c r="C941" s="1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4">
        <f t="shared" si="98"/>
        <v>1.4545454545454546</v>
      </c>
      <c r="P941" s="1">
        <f t="shared" si="99"/>
        <v>20</v>
      </c>
      <c r="Q941" s="1" t="str">
        <f t="shared" si="100"/>
        <v>music</v>
      </c>
      <c r="R941" s="1" t="str">
        <f t="shared" si="104"/>
        <v>jazz</v>
      </c>
      <c r="S941" s="2">
        <f t="shared" si="101"/>
        <v>41416.763171296298</v>
      </c>
      <c r="T941" s="2">
        <f t="shared" si="102"/>
        <v>41455.831944444442</v>
      </c>
      <c r="U941" s="1">
        <f t="shared" si="103"/>
        <v>40</v>
      </c>
    </row>
    <row r="942" spans="1:21" ht="95" customHeight="1">
      <c r="A942" s="1">
        <v>940</v>
      </c>
      <c r="B942" s="1" t="s">
        <v>941</v>
      </c>
      <c r="C942" s="1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4">
        <f t="shared" si="98"/>
        <v>17.155555555555555</v>
      </c>
      <c r="P942" s="1">
        <f t="shared" si="99"/>
        <v>110.28571428571429</v>
      </c>
      <c r="Q942" s="1" t="str">
        <f t="shared" si="100"/>
        <v>technology</v>
      </c>
      <c r="R942" s="1" t="str">
        <f t="shared" si="104"/>
        <v>wearables</v>
      </c>
      <c r="S942" s="2">
        <f t="shared" si="101"/>
        <v>42182.008402777778</v>
      </c>
      <c r="T942" s="2">
        <f t="shared" si="102"/>
        <v>42227.008402777778</v>
      </c>
      <c r="U942" s="1">
        <f t="shared" si="103"/>
        <v>45</v>
      </c>
    </row>
    <row r="943" spans="1:21" ht="95" customHeight="1">
      <c r="A943" s="1">
        <v>941</v>
      </c>
      <c r="B943" s="1" t="s">
        <v>942</v>
      </c>
      <c r="C943" s="1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4">
        <f t="shared" si="98"/>
        <v>2.3220000000000001</v>
      </c>
      <c r="P943" s="1">
        <f t="shared" si="99"/>
        <v>37.451612903225808</v>
      </c>
      <c r="Q943" s="1" t="str">
        <f t="shared" si="100"/>
        <v>technology</v>
      </c>
      <c r="R943" s="1" t="str">
        <f t="shared" si="104"/>
        <v>wearables</v>
      </c>
      <c r="S943" s="2">
        <f t="shared" si="101"/>
        <v>42746.096585648149</v>
      </c>
      <c r="T943" s="2">
        <f t="shared" si="102"/>
        <v>42776.096585648149</v>
      </c>
      <c r="U943" s="1">
        <f t="shared" si="103"/>
        <v>30</v>
      </c>
    </row>
    <row r="944" spans="1:21" ht="95" customHeight="1">
      <c r="A944" s="1">
        <v>942</v>
      </c>
      <c r="B944" s="1" t="s">
        <v>943</v>
      </c>
      <c r="C944" s="1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4">
        <f t="shared" si="98"/>
        <v>8.9066666666666663</v>
      </c>
      <c r="P944" s="1">
        <f t="shared" si="99"/>
        <v>41.75</v>
      </c>
      <c r="Q944" s="1" t="str">
        <f t="shared" si="100"/>
        <v>technology</v>
      </c>
      <c r="R944" s="1" t="str">
        <f t="shared" si="104"/>
        <v>wearables</v>
      </c>
      <c r="S944" s="2">
        <f t="shared" si="101"/>
        <v>42382.843287037031</v>
      </c>
      <c r="T944" s="2">
        <f t="shared" si="102"/>
        <v>42418.843287037031</v>
      </c>
      <c r="U944" s="1">
        <f t="shared" si="103"/>
        <v>36</v>
      </c>
    </row>
    <row r="945" spans="1:21" ht="95" customHeight="1">
      <c r="A945" s="1">
        <v>943</v>
      </c>
      <c r="B945" s="1" t="s">
        <v>944</v>
      </c>
      <c r="C945" s="1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4">
        <f t="shared" si="98"/>
        <v>9.6333333333333346</v>
      </c>
      <c r="P945" s="1">
        <f t="shared" si="99"/>
        <v>24.083333333333332</v>
      </c>
      <c r="Q945" s="1" t="str">
        <f t="shared" si="100"/>
        <v>technology</v>
      </c>
      <c r="R945" s="1" t="str">
        <f t="shared" si="104"/>
        <v>wearables</v>
      </c>
      <c r="S945" s="2">
        <f t="shared" si="101"/>
        <v>42673.66788194445</v>
      </c>
      <c r="T945" s="2">
        <f t="shared" si="102"/>
        <v>42703.709548611107</v>
      </c>
      <c r="U945" s="1">
        <f t="shared" si="103"/>
        <v>31</v>
      </c>
    </row>
    <row r="946" spans="1:21" ht="95" customHeight="1">
      <c r="A946" s="1">
        <v>944</v>
      </c>
      <c r="B946" s="1" t="s">
        <v>945</v>
      </c>
      <c r="C946" s="1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4">
        <f t="shared" si="98"/>
        <v>13.325999999999999</v>
      </c>
      <c r="P946" s="1">
        <f t="shared" si="99"/>
        <v>69.40625</v>
      </c>
      <c r="Q946" s="1" t="str">
        <f t="shared" si="100"/>
        <v>technology</v>
      </c>
      <c r="R946" s="1" t="str">
        <f t="shared" si="104"/>
        <v>wearables</v>
      </c>
      <c r="S946" s="2">
        <f t="shared" si="101"/>
        <v>42444.583912037036</v>
      </c>
      <c r="T946" s="2">
        <f t="shared" si="102"/>
        <v>42478.583333333328</v>
      </c>
      <c r="U946" s="1">
        <f t="shared" si="103"/>
        <v>34</v>
      </c>
    </row>
    <row r="947" spans="1:21" ht="95" customHeight="1">
      <c r="A947" s="1">
        <v>945</v>
      </c>
      <c r="B947" s="1" t="s">
        <v>946</v>
      </c>
      <c r="C947" s="1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4">
        <f t="shared" si="98"/>
        <v>2.484</v>
      </c>
      <c r="P947" s="1">
        <f t="shared" si="99"/>
        <v>155.25</v>
      </c>
      <c r="Q947" s="1" t="str">
        <f t="shared" si="100"/>
        <v>technology</v>
      </c>
      <c r="R947" s="1" t="str">
        <f t="shared" si="104"/>
        <v>wearables</v>
      </c>
      <c r="S947" s="2">
        <f t="shared" si="101"/>
        <v>42732.872986111113</v>
      </c>
      <c r="T947" s="2">
        <f t="shared" si="102"/>
        <v>42784.999305555553</v>
      </c>
      <c r="U947" s="1">
        <f t="shared" si="103"/>
        <v>53</v>
      </c>
    </row>
    <row r="948" spans="1:21" ht="95" customHeight="1">
      <c r="A948" s="1">
        <v>946</v>
      </c>
      <c r="B948" s="1" t="s">
        <v>947</v>
      </c>
      <c r="C948" s="1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4">
        <f t="shared" si="98"/>
        <v>1.9066666666666665</v>
      </c>
      <c r="P948" s="1">
        <f t="shared" si="99"/>
        <v>57.2</v>
      </c>
      <c r="Q948" s="1" t="str">
        <f t="shared" si="100"/>
        <v>technology</v>
      </c>
      <c r="R948" s="1" t="str">
        <f t="shared" si="104"/>
        <v>wearables</v>
      </c>
      <c r="S948" s="2">
        <f t="shared" si="101"/>
        <v>42592.750555555554</v>
      </c>
      <c r="T948" s="2">
        <f t="shared" si="102"/>
        <v>42622.750555555554</v>
      </c>
      <c r="U948" s="1">
        <f t="shared" si="103"/>
        <v>30</v>
      </c>
    </row>
    <row r="949" spans="1:21" ht="95" customHeight="1">
      <c r="A949" s="1">
        <v>947</v>
      </c>
      <c r="B949" s="1" t="s">
        <v>948</v>
      </c>
      <c r="C949" s="1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4">
        <f t="shared" si="98"/>
        <v>0</v>
      </c>
      <c r="P949" s="1" t="e">
        <f t="shared" si="99"/>
        <v>#DIV/0!</v>
      </c>
      <c r="Q949" s="1" t="str">
        <f t="shared" si="100"/>
        <v>technology</v>
      </c>
      <c r="R949" s="1" t="str">
        <f t="shared" si="104"/>
        <v>wearables</v>
      </c>
      <c r="S949" s="2">
        <f t="shared" si="101"/>
        <v>42491.781319444446</v>
      </c>
      <c r="T949" s="2">
        <f t="shared" si="102"/>
        <v>42551.781319444446</v>
      </c>
      <c r="U949" s="1">
        <f t="shared" si="103"/>
        <v>60</v>
      </c>
    </row>
    <row r="950" spans="1:21" ht="95" customHeight="1">
      <c r="A950" s="1">
        <v>948</v>
      </c>
      <c r="B950" s="1" t="s">
        <v>949</v>
      </c>
      <c r="C950" s="1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4">
        <f t="shared" si="98"/>
        <v>12</v>
      </c>
      <c r="P950" s="1">
        <f t="shared" si="99"/>
        <v>60</v>
      </c>
      <c r="Q950" s="1" t="str">
        <f t="shared" si="100"/>
        <v>technology</v>
      </c>
      <c r="R950" s="1" t="str">
        <f t="shared" si="104"/>
        <v>wearables</v>
      </c>
      <c r="S950" s="2">
        <f t="shared" si="101"/>
        <v>42411.828287037039</v>
      </c>
      <c r="T950" s="2">
        <f t="shared" si="102"/>
        <v>42441.828287037039</v>
      </c>
      <c r="U950" s="1">
        <f t="shared" si="103"/>
        <v>30</v>
      </c>
    </row>
    <row r="951" spans="1:21" ht="95" customHeight="1">
      <c r="A951" s="1">
        <v>949</v>
      </c>
      <c r="B951" s="1" t="s">
        <v>950</v>
      </c>
      <c r="C951" s="1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4">
        <f t="shared" si="98"/>
        <v>1.365</v>
      </c>
      <c r="P951" s="1">
        <f t="shared" si="99"/>
        <v>39</v>
      </c>
      <c r="Q951" s="1" t="str">
        <f t="shared" si="100"/>
        <v>technology</v>
      </c>
      <c r="R951" s="1" t="str">
        <f t="shared" si="104"/>
        <v>wearables</v>
      </c>
      <c r="S951" s="2">
        <f t="shared" si="101"/>
        <v>42361.043703703705</v>
      </c>
      <c r="T951" s="2">
        <f t="shared" si="102"/>
        <v>42421.043703703705</v>
      </c>
      <c r="U951" s="1">
        <f t="shared" si="103"/>
        <v>60</v>
      </c>
    </row>
    <row r="952" spans="1:21" ht="95" customHeight="1">
      <c r="A952" s="1">
        <v>950</v>
      </c>
      <c r="B952" s="1" t="s">
        <v>951</v>
      </c>
      <c r="C952" s="1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4">
        <f t="shared" si="98"/>
        <v>28.04</v>
      </c>
      <c r="P952" s="1">
        <f t="shared" si="99"/>
        <v>58.416666666666664</v>
      </c>
      <c r="Q952" s="1" t="str">
        <f t="shared" si="100"/>
        <v>technology</v>
      </c>
      <c r="R952" s="1" t="str">
        <f t="shared" si="104"/>
        <v>wearables</v>
      </c>
      <c r="S952" s="2">
        <f t="shared" si="101"/>
        <v>42356.750706018516</v>
      </c>
      <c r="T952" s="2">
        <f t="shared" si="102"/>
        <v>42386.750706018516</v>
      </c>
      <c r="U952" s="1">
        <f t="shared" si="103"/>
        <v>30</v>
      </c>
    </row>
    <row r="953" spans="1:21" ht="95" customHeight="1">
      <c r="A953" s="1">
        <v>951</v>
      </c>
      <c r="B953" s="1" t="s">
        <v>952</v>
      </c>
      <c r="C953" s="1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4">
        <f t="shared" si="98"/>
        <v>38.39</v>
      </c>
      <c r="P953" s="1">
        <f t="shared" si="99"/>
        <v>158.63636363636363</v>
      </c>
      <c r="Q953" s="1" t="str">
        <f t="shared" si="100"/>
        <v>technology</v>
      </c>
      <c r="R953" s="1" t="str">
        <f t="shared" si="104"/>
        <v>wearables</v>
      </c>
      <c r="S953" s="2">
        <f t="shared" si="101"/>
        <v>42480.653611111105</v>
      </c>
      <c r="T953" s="2">
        <f t="shared" si="102"/>
        <v>42525.653611111105</v>
      </c>
      <c r="U953" s="1">
        <f t="shared" si="103"/>
        <v>45</v>
      </c>
    </row>
    <row r="954" spans="1:21" ht="95" customHeight="1">
      <c r="A954" s="1">
        <v>952</v>
      </c>
      <c r="B954" s="1" t="s">
        <v>953</v>
      </c>
      <c r="C954" s="1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4">
        <f t="shared" si="98"/>
        <v>39.942857142857143</v>
      </c>
      <c r="P954" s="1">
        <f t="shared" si="99"/>
        <v>99.857142857142861</v>
      </c>
      <c r="Q954" s="1" t="str">
        <f t="shared" si="100"/>
        <v>technology</v>
      </c>
      <c r="R954" s="1" t="str">
        <f t="shared" si="104"/>
        <v>wearables</v>
      </c>
      <c r="S954" s="2">
        <f t="shared" si="101"/>
        <v>42662.613564814819</v>
      </c>
      <c r="T954" s="2">
        <f t="shared" si="102"/>
        <v>42692.655231481483</v>
      </c>
      <c r="U954" s="1">
        <f t="shared" si="103"/>
        <v>31</v>
      </c>
    </row>
    <row r="955" spans="1:21" ht="95" customHeight="1">
      <c r="A955" s="1">
        <v>953</v>
      </c>
      <c r="B955" s="1" t="s">
        <v>954</v>
      </c>
      <c r="C955" s="1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4">
        <f t="shared" si="98"/>
        <v>0.84</v>
      </c>
      <c r="P955" s="1">
        <f t="shared" si="99"/>
        <v>25.2</v>
      </c>
      <c r="Q955" s="1" t="str">
        <f t="shared" si="100"/>
        <v>technology</v>
      </c>
      <c r="R955" s="1" t="str">
        <f t="shared" si="104"/>
        <v>wearables</v>
      </c>
      <c r="S955" s="2">
        <f t="shared" si="101"/>
        <v>41999.164340277777</v>
      </c>
      <c r="T955" s="2">
        <f t="shared" si="102"/>
        <v>42029.164340277777</v>
      </c>
      <c r="U955" s="1">
        <f t="shared" si="103"/>
        <v>30</v>
      </c>
    </row>
    <row r="956" spans="1:21" ht="95" customHeight="1">
      <c r="A956" s="1">
        <v>954</v>
      </c>
      <c r="B956" s="1" t="s">
        <v>955</v>
      </c>
      <c r="C956" s="1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4">
        <f t="shared" si="98"/>
        <v>43.406666666666666</v>
      </c>
      <c r="P956" s="1">
        <f t="shared" si="99"/>
        <v>89.191780821917803</v>
      </c>
      <c r="Q956" s="1" t="str">
        <f t="shared" si="100"/>
        <v>technology</v>
      </c>
      <c r="R956" s="1" t="str">
        <f t="shared" si="104"/>
        <v>wearables</v>
      </c>
      <c r="S956" s="2">
        <f t="shared" si="101"/>
        <v>42194.833784722221</v>
      </c>
      <c r="T956" s="2">
        <f t="shared" si="102"/>
        <v>42236.833784722221</v>
      </c>
      <c r="U956" s="1">
        <f t="shared" si="103"/>
        <v>42</v>
      </c>
    </row>
    <row r="957" spans="1:21" ht="95" customHeight="1">
      <c r="A957" s="1">
        <v>955</v>
      </c>
      <c r="B957" s="1" t="s">
        <v>956</v>
      </c>
      <c r="C957" s="1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4">
        <f t="shared" si="98"/>
        <v>5.6613333333333333</v>
      </c>
      <c r="P957" s="1">
        <f t="shared" si="99"/>
        <v>182.6236559139785</v>
      </c>
      <c r="Q957" s="1" t="str">
        <f t="shared" si="100"/>
        <v>technology</v>
      </c>
      <c r="R957" s="1" t="str">
        <f t="shared" si="104"/>
        <v>wearables</v>
      </c>
      <c r="S957" s="2">
        <f t="shared" si="101"/>
        <v>42586.295138888891</v>
      </c>
      <c r="T957" s="2">
        <f t="shared" si="102"/>
        <v>42626.295138888891</v>
      </c>
      <c r="U957" s="1">
        <f t="shared" si="103"/>
        <v>40</v>
      </c>
    </row>
    <row r="958" spans="1:21" ht="95" customHeight="1">
      <c r="A958" s="1">
        <v>956</v>
      </c>
      <c r="B958" s="1" t="s">
        <v>957</v>
      </c>
      <c r="C958" s="1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4">
        <f t="shared" si="98"/>
        <v>1.722</v>
      </c>
      <c r="P958" s="1">
        <f t="shared" si="99"/>
        <v>50.647058823529413</v>
      </c>
      <c r="Q958" s="1" t="str">
        <f t="shared" si="100"/>
        <v>technology</v>
      </c>
      <c r="R958" s="1" t="str">
        <f t="shared" si="104"/>
        <v>wearables</v>
      </c>
      <c r="S958" s="2">
        <f t="shared" si="101"/>
        <v>42060.913877314815</v>
      </c>
      <c r="T958" s="2">
        <f t="shared" si="102"/>
        <v>42120.872210648144</v>
      </c>
      <c r="U958" s="1">
        <f t="shared" si="103"/>
        <v>60</v>
      </c>
    </row>
    <row r="959" spans="1:21" ht="95" customHeight="1">
      <c r="A959" s="1">
        <v>957</v>
      </c>
      <c r="B959" s="1" t="s">
        <v>958</v>
      </c>
      <c r="C959" s="1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4">
        <f t="shared" si="98"/>
        <v>1.9416666666666664</v>
      </c>
      <c r="P959" s="1">
        <f t="shared" si="99"/>
        <v>33.285714285714285</v>
      </c>
      <c r="Q959" s="1" t="str">
        <f t="shared" si="100"/>
        <v>technology</v>
      </c>
      <c r="R959" s="1" t="str">
        <f t="shared" si="104"/>
        <v>wearables</v>
      </c>
      <c r="S959" s="2">
        <f t="shared" si="101"/>
        <v>42660.552465277782</v>
      </c>
      <c r="T959" s="2">
        <f t="shared" si="102"/>
        <v>42691.594131944439</v>
      </c>
      <c r="U959" s="1">
        <f t="shared" si="103"/>
        <v>32</v>
      </c>
    </row>
    <row r="960" spans="1:21" ht="95" customHeight="1">
      <c r="A960" s="1">
        <v>958</v>
      </c>
      <c r="B960" s="1" t="s">
        <v>959</v>
      </c>
      <c r="C960" s="1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4">
        <f t="shared" si="98"/>
        <v>11.328275684711327</v>
      </c>
      <c r="P960" s="1">
        <f t="shared" si="99"/>
        <v>51.823529411764703</v>
      </c>
      <c r="Q960" s="1" t="str">
        <f t="shared" si="100"/>
        <v>technology</v>
      </c>
      <c r="R960" s="1" t="str">
        <f t="shared" si="104"/>
        <v>wearables</v>
      </c>
      <c r="S960" s="2">
        <f t="shared" si="101"/>
        <v>42082.802812499998</v>
      </c>
      <c r="T960" s="2">
        <f t="shared" si="102"/>
        <v>42104.207638888889</v>
      </c>
      <c r="U960" s="1">
        <f t="shared" si="103"/>
        <v>22</v>
      </c>
    </row>
    <row r="961" spans="1:21" ht="95" customHeight="1">
      <c r="A961" s="1">
        <v>959</v>
      </c>
      <c r="B961" s="1" t="s">
        <v>960</v>
      </c>
      <c r="C961" s="1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4">
        <f t="shared" si="98"/>
        <v>38.86</v>
      </c>
      <c r="P961" s="1">
        <f t="shared" si="99"/>
        <v>113.62573099415205</v>
      </c>
      <c r="Q961" s="1" t="str">
        <f t="shared" si="100"/>
        <v>technology</v>
      </c>
      <c r="R961" s="1" t="str">
        <f t="shared" si="104"/>
        <v>wearables</v>
      </c>
      <c r="S961" s="2">
        <f t="shared" si="101"/>
        <v>41993.174363425926</v>
      </c>
      <c r="T961" s="2">
        <f t="shared" si="102"/>
        <v>42023.174363425926</v>
      </c>
      <c r="U961" s="1">
        <f t="shared" si="103"/>
        <v>30</v>
      </c>
    </row>
    <row r="962" spans="1:21" ht="95" customHeight="1">
      <c r="A962" s="1">
        <v>960</v>
      </c>
      <c r="B962" s="1" t="s">
        <v>961</v>
      </c>
      <c r="C962" s="1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4">
        <f t="shared" si="98"/>
        <v>46.100628930817614</v>
      </c>
      <c r="P962" s="1">
        <f t="shared" si="99"/>
        <v>136.46276595744681</v>
      </c>
      <c r="Q962" s="1" t="str">
        <f t="shared" si="100"/>
        <v>technology</v>
      </c>
      <c r="R962" s="1" t="str">
        <f t="shared" si="104"/>
        <v>wearables</v>
      </c>
      <c r="S962" s="2">
        <f t="shared" si="101"/>
        <v>42766.626793981486</v>
      </c>
      <c r="T962" s="2">
        <f t="shared" si="102"/>
        <v>42808.585127314815</v>
      </c>
      <c r="U962" s="1">
        <f t="shared" si="103"/>
        <v>42</v>
      </c>
    </row>
    <row r="963" spans="1:21" ht="95" customHeight="1">
      <c r="A963" s="1">
        <v>961</v>
      </c>
      <c r="B963" s="1" t="s">
        <v>962</v>
      </c>
      <c r="C963" s="1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4">
        <f t="shared" ref="O963:O1026" si="105">E963/D963*100</f>
        <v>42.188421052631583</v>
      </c>
      <c r="P963" s="1">
        <f t="shared" ref="P963:P1026" si="106">E963/L963</f>
        <v>364.35454545454547</v>
      </c>
      <c r="Q963" s="1" t="str">
        <f t="shared" ref="Q963:Q1026" si="107">LEFT(N963,FIND("/",N963)-1)</f>
        <v>technology</v>
      </c>
      <c r="R963" s="1" t="str">
        <f t="shared" si="104"/>
        <v>wearables</v>
      </c>
      <c r="S963" s="2">
        <f t="shared" ref="S963:S1026" si="108">(((J963/60)/60)/24)+DATE(1970,1,1)</f>
        <v>42740.693692129629</v>
      </c>
      <c r="T963" s="2">
        <f t="shared" ref="T963:T1026" si="109">(((I963/60)/60)/24)+DATE(1970,1,1)</f>
        <v>42786.791666666672</v>
      </c>
      <c r="U963" s="1">
        <f t="shared" ref="U963:U1026" si="110">ROUNDUP(T963-S963,0)</f>
        <v>47</v>
      </c>
    </row>
    <row r="964" spans="1:21" ht="95" customHeight="1">
      <c r="A964" s="1">
        <v>962</v>
      </c>
      <c r="B964" s="1" t="s">
        <v>963</v>
      </c>
      <c r="C964" s="1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4">
        <f t="shared" si="105"/>
        <v>28.48</v>
      </c>
      <c r="P964" s="1">
        <f t="shared" si="106"/>
        <v>19.243243243243242</v>
      </c>
      <c r="Q964" s="1" t="str">
        <f t="shared" si="107"/>
        <v>technology</v>
      </c>
      <c r="R964" s="1" t="str">
        <f t="shared" ref="R964:R1027" si="111">RIGHT(N964,LEN(N964)-FIND("/",N964))</f>
        <v>wearables</v>
      </c>
      <c r="S964" s="2">
        <f t="shared" si="108"/>
        <v>42373.712418981479</v>
      </c>
      <c r="T964" s="2">
        <f t="shared" si="109"/>
        <v>42411.712418981479</v>
      </c>
      <c r="U964" s="1">
        <f t="shared" si="110"/>
        <v>38</v>
      </c>
    </row>
    <row r="965" spans="1:21" ht="95" customHeight="1">
      <c r="A965" s="1">
        <v>963</v>
      </c>
      <c r="B965" s="1" t="s">
        <v>964</v>
      </c>
      <c r="C965" s="1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4">
        <f t="shared" si="105"/>
        <v>1.077142857142857</v>
      </c>
      <c r="P965" s="1">
        <f t="shared" si="106"/>
        <v>41.888888888888886</v>
      </c>
      <c r="Q965" s="1" t="str">
        <f t="shared" si="107"/>
        <v>technology</v>
      </c>
      <c r="R965" s="1" t="str">
        <f t="shared" si="111"/>
        <v>wearables</v>
      </c>
      <c r="S965" s="2">
        <f t="shared" si="108"/>
        <v>42625.635636574079</v>
      </c>
      <c r="T965" s="2">
        <f t="shared" si="109"/>
        <v>42660.635636574079</v>
      </c>
      <c r="U965" s="1">
        <f t="shared" si="110"/>
        <v>35</v>
      </c>
    </row>
    <row r="966" spans="1:21" ht="95" customHeight="1">
      <c r="A966" s="1">
        <v>964</v>
      </c>
      <c r="B966" s="1" t="s">
        <v>965</v>
      </c>
      <c r="C966" s="1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4">
        <f t="shared" si="105"/>
        <v>0.79909090909090907</v>
      </c>
      <c r="P966" s="1">
        <f t="shared" si="106"/>
        <v>30.310344827586206</v>
      </c>
      <c r="Q966" s="1" t="str">
        <f t="shared" si="107"/>
        <v>technology</v>
      </c>
      <c r="R966" s="1" t="str">
        <f t="shared" si="111"/>
        <v>wearables</v>
      </c>
      <c r="S966" s="2">
        <f t="shared" si="108"/>
        <v>42208.628692129627</v>
      </c>
      <c r="T966" s="2">
        <f t="shared" si="109"/>
        <v>42248.628692129627</v>
      </c>
      <c r="U966" s="1">
        <f t="shared" si="110"/>
        <v>40</v>
      </c>
    </row>
    <row r="967" spans="1:21" ht="95" customHeight="1">
      <c r="A967" s="1">
        <v>965</v>
      </c>
      <c r="B967" s="1" t="s">
        <v>966</v>
      </c>
      <c r="C967" s="1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4">
        <f t="shared" si="105"/>
        <v>1.1919999999999999</v>
      </c>
      <c r="P967" s="1">
        <f t="shared" si="106"/>
        <v>49.666666666666664</v>
      </c>
      <c r="Q967" s="1" t="str">
        <f t="shared" si="107"/>
        <v>technology</v>
      </c>
      <c r="R967" s="1" t="str">
        <f t="shared" si="111"/>
        <v>wearables</v>
      </c>
      <c r="S967" s="2">
        <f t="shared" si="108"/>
        <v>42637.016736111109</v>
      </c>
      <c r="T967" s="2">
        <f t="shared" si="109"/>
        <v>42669.165972222225</v>
      </c>
      <c r="U967" s="1">
        <f t="shared" si="110"/>
        <v>33</v>
      </c>
    </row>
    <row r="968" spans="1:21" ht="95" customHeight="1">
      <c r="A968" s="1">
        <v>966</v>
      </c>
      <c r="B968" s="1" t="s">
        <v>967</v>
      </c>
      <c r="C968" s="1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4">
        <f t="shared" si="105"/>
        <v>14.799999999999999</v>
      </c>
      <c r="P968" s="1">
        <f t="shared" si="106"/>
        <v>59.2</v>
      </c>
      <c r="Q968" s="1" t="str">
        <f t="shared" si="107"/>
        <v>technology</v>
      </c>
      <c r="R968" s="1" t="str">
        <f t="shared" si="111"/>
        <v>wearables</v>
      </c>
      <c r="S968" s="2">
        <f t="shared" si="108"/>
        <v>42619.635787037041</v>
      </c>
      <c r="T968" s="2">
        <f t="shared" si="109"/>
        <v>42649.635787037041</v>
      </c>
      <c r="U968" s="1">
        <f t="shared" si="110"/>
        <v>30</v>
      </c>
    </row>
    <row r="969" spans="1:21" ht="95" customHeight="1">
      <c r="A969" s="1">
        <v>967</v>
      </c>
      <c r="B969" s="1" t="s">
        <v>968</v>
      </c>
      <c r="C969" s="1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4">
        <f t="shared" si="105"/>
        <v>17.810000000000002</v>
      </c>
      <c r="P969" s="1">
        <f t="shared" si="106"/>
        <v>43.97530864197531</v>
      </c>
      <c r="Q969" s="1" t="str">
        <f t="shared" si="107"/>
        <v>technology</v>
      </c>
      <c r="R969" s="1" t="str">
        <f t="shared" si="111"/>
        <v>wearables</v>
      </c>
      <c r="S969" s="2">
        <f t="shared" si="108"/>
        <v>42422.254328703704</v>
      </c>
      <c r="T969" s="2">
        <f t="shared" si="109"/>
        <v>42482.21266203704</v>
      </c>
      <c r="U969" s="1">
        <f t="shared" si="110"/>
        <v>60</v>
      </c>
    </row>
    <row r="970" spans="1:21" ht="95" customHeight="1">
      <c r="A970" s="1">
        <v>968</v>
      </c>
      <c r="B970" s="1" t="s">
        <v>969</v>
      </c>
      <c r="C970" s="1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4">
        <f t="shared" si="105"/>
        <v>1.325</v>
      </c>
      <c r="P970" s="1">
        <f t="shared" si="106"/>
        <v>26.5</v>
      </c>
      <c r="Q970" s="1" t="str">
        <f t="shared" si="107"/>
        <v>technology</v>
      </c>
      <c r="R970" s="1" t="str">
        <f t="shared" si="111"/>
        <v>wearables</v>
      </c>
      <c r="S970" s="2">
        <f t="shared" si="108"/>
        <v>41836.847615740742</v>
      </c>
      <c r="T970" s="2">
        <f t="shared" si="109"/>
        <v>41866.847615740742</v>
      </c>
      <c r="U970" s="1">
        <f t="shared" si="110"/>
        <v>30</v>
      </c>
    </row>
    <row r="971" spans="1:21" ht="95" customHeight="1">
      <c r="A971" s="1">
        <v>969</v>
      </c>
      <c r="B971" s="1" t="s">
        <v>970</v>
      </c>
      <c r="C971" s="1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4">
        <f t="shared" si="105"/>
        <v>46.666666666666664</v>
      </c>
      <c r="P971" s="1">
        <f t="shared" si="106"/>
        <v>1272.7272727272727</v>
      </c>
      <c r="Q971" s="1" t="str">
        <f t="shared" si="107"/>
        <v>technology</v>
      </c>
      <c r="R971" s="1" t="str">
        <f t="shared" si="111"/>
        <v>wearables</v>
      </c>
      <c r="S971" s="2">
        <f t="shared" si="108"/>
        <v>42742.30332175926</v>
      </c>
      <c r="T971" s="2">
        <f t="shared" si="109"/>
        <v>42775.30332175926</v>
      </c>
      <c r="U971" s="1">
        <f t="shared" si="110"/>
        <v>33</v>
      </c>
    </row>
    <row r="972" spans="1:21" ht="95" customHeight="1">
      <c r="A972" s="1">
        <v>970</v>
      </c>
      <c r="B972" s="1" t="s">
        <v>971</v>
      </c>
      <c r="C972" s="1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4">
        <f t="shared" si="105"/>
        <v>45.92</v>
      </c>
      <c r="P972" s="1">
        <f t="shared" si="106"/>
        <v>164</v>
      </c>
      <c r="Q972" s="1" t="str">
        <f t="shared" si="107"/>
        <v>technology</v>
      </c>
      <c r="R972" s="1" t="str">
        <f t="shared" si="111"/>
        <v>wearables</v>
      </c>
      <c r="S972" s="2">
        <f t="shared" si="108"/>
        <v>42721.220520833333</v>
      </c>
      <c r="T972" s="2">
        <f t="shared" si="109"/>
        <v>42758.207638888889</v>
      </c>
      <c r="U972" s="1">
        <f t="shared" si="110"/>
        <v>37</v>
      </c>
    </row>
    <row r="973" spans="1:21" ht="95" customHeight="1">
      <c r="A973" s="1">
        <v>971</v>
      </c>
      <c r="B973" s="1" t="s">
        <v>972</v>
      </c>
      <c r="C973" s="1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4">
        <f t="shared" si="105"/>
        <v>0.22599999999999998</v>
      </c>
      <c r="P973" s="1">
        <f t="shared" si="106"/>
        <v>45.2</v>
      </c>
      <c r="Q973" s="1" t="str">
        <f t="shared" si="107"/>
        <v>technology</v>
      </c>
      <c r="R973" s="1" t="str">
        <f t="shared" si="111"/>
        <v>wearables</v>
      </c>
      <c r="S973" s="2">
        <f t="shared" si="108"/>
        <v>42111.709027777775</v>
      </c>
      <c r="T973" s="2">
        <f t="shared" si="109"/>
        <v>42156.709027777775</v>
      </c>
      <c r="U973" s="1">
        <f t="shared" si="110"/>
        <v>45</v>
      </c>
    </row>
    <row r="974" spans="1:21" ht="95" customHeight="1">
      <c r="A974" s="1">
        <v>972</v>
      </c>
      <c r="B974" s="1" t="s">
        <v>973</v>
      </c>
      <c r="C974" s="1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4">
        <f t="shared" si="105"/>
        <v>34.625</v>
      </c>
      <c r="P974" s="1">
        <f t="shared" si="106"/>
        <v>153.88888888888889</v>
      </c>
      <c r="Q974" s="1" t="str">
        <f t="shared" si="107"/>
        <v>technology</v>
      </c>
      <c r="R974" s="1" t="str">
        <f t="shared" si="111"/>
        <v>wearables</v>
      </c>
      <c r="S974" s="2">
        <f t="shared" si="108"/>
        <v>41856.865717592591</v>
      </c>
      <c r="T974" s="2">
        <f t="shared" si="109"/>
        <v>41886.290972222225</v>
      </c>
      <c r="U974" s="1">
        <f t="shared" si="110"/>
        <v>30</v>
      </c>
    </row>
    <row r="975" spans="1:21" ht="95" customHeight="1">
      <c r="A975" s="1">
        <v>973</v>
      </c>
      <c r="B975" s="1" t="s">
        <v>974</v>
      </c>
      <c r="C975" s="1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4">
        <f t="shared" si="105"/>
        <v>2.0549999999999997</v>
      </c>
      <c r="P975" s="1">
        <f t="shared" si="106"/>
        <v>51.375</v>
      </c>
      <c r="Q975" s="1" t="str">
        <f t="shared" si="107"/>
        <v>technology</v>
      </c>
      <c r="R975" s="1" t="str">
        <f t="shared" si="111"/>
        <v>wearables</v>
      </c>
      <c r="S975" s="2">
        <f t="shared" si="108"/>
        <v>42257.014965277776</v>
      </c>
      <c r="T975" s="2">
        <f t="shared" si="109"/>
        <v>42317.056631944448</v>
      </c>
      <c r="U975" s="1">
        <f t="shared" si="110"/>
        <v>61</v>
      </c>
    </row>
    <row r="976" spans="1:21" ht="95" customHeight="1">
      <c r="A976" s="1">
        <v>974</v>
      </c>
      <c r="B976" s="1" t="s">
        <v>975</v>
      </c>
      <c r="C976" s="1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4">
        <f t="shared" si="105"/>
        <v>0.55999999999999994</v>
      </c>
      <c r="P976" s="1">
        <f t="shared" si="106"/>
        <v>93.333333333333329</v>
      </c>
      <c r="Q976" s="1" t="str">
        <f t="shared" si="107"/>
        <v>technology</v>
      </c>
      <c r="R976" s="1" t="str">
        <f t="shared" si="111"/>
        <v>wearables</v>
      </c>
      <c r="S976" s="2">
        <f t="shared" si="108"/>
        <v>42424.749490740738</v>
      </c>
      <c r="T976" s="2">
        <f t="shared" si="109"/>
        <v>42454.707824074074</v>
      </c>
      <c r="U976" s="1">
        <f t="shared" si="110"/>
        <v>30</v>
      </c>
    </row>
    <row r="977" spans="1:21" ht="95" customHeight="1">
      <c r="A977" s="1">
        <v>975</v>
      </c>
      <c r="B977" s="1" t="s">
        <v>976</v>
      </c>
      <c r="C977" s="1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4">
        <f t="shared" si="105"/>
        <v>2.6069999999999998</v>
      </c>
      <c r="P977" s="1">
        <f t="shared" si="106"/>
        <v>108.625</v>
      </c>
      <c r="Q977" s="1" t="str">
        <f t="shared" si="107"/>
        <v>technology</v>
      </c>
      <c r="R977" s="1" t="str">
        <f t="shared" si="111"/>
        <v>wearables</v>
      </c>
      <c r="S977" s="2">
        <f t="shared" si="108"/>
        <v>42489.696585648147</v>
      </c>
      <c r="T977" s="2">
        <f t="shared" si="109"/>
        <v>42549.696585648147</v>
      </c>
      <c r="U977" s="1">
        <f t="shared" si="110"/>
        <v>60</v>
      </c>
    </row>
    <row r="978" spans="1:21" ht="95" customHeight="1">
      <c r="A978" s="1">
        <v>976</v>
      </c>
      <c r="B978" s="1" t="s">
        <v>977</v>
      </c>
      <c r="C978" s="1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4">
        <f t="shared" si="105"/>
        <v>1.9259999999999999</v>
      </c>
      <c r="P978" s="1">
        <f t="shared" si="106"/>
        <v>160.5</v>
      </c>
      <c r="Q978" s="1" t="str">
        <f t="shared" si="107"/>
        <v>technology</v>
      </c>
      <c r="R978" s="1" t="str">
        <f t="shared" si="111"/>
        <v>wearables</v>
      </c>
      <c r="S978" s="2">
        <f t="shared" si="108"/>
        <v>42185.058993055558</v>
      </c>
      <c r="T978" s="2">
        <f t="shared" si="109"/>
        <v>42230.058993055558</v>
      </c>
      <c r="U978" s="1">
        <f t="shared" si="110"/>
        <v>45</v>
      </c>
    </row>
    <row r="979" spans="1:21" ht="95" customHeight="1">
      <c r="A979" s="1">
        <v>977</v>
      </c>
      <c r="B979" s="1" t="s">
        <v>978</v>
      </c>
      <c r="C979" s="1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4">
        <f t="shared" si="105"/>
        <v>33.666666666666664</v>
      </c>
      <c r="P979" s="1">
        <f t="shared" si="106"/>
        <v>75.75</v>
      </c>
      <c r="Q979" s="1" t="str">
        <f t="shared" si="107"/>
        <v>technology</v>
      </c>
      <c r="R979" s="1" t="str">
        <f t="shared" si="111"/>
        <v>wearables</v>
      </c>
      <c r="S979" s="2">
        <f t="shared" si="108"/>
        <v>42391.942094907412</v>
      </c>
      <c r="T979" s="2">
        <f t="shared" si="109"/>
        <v>42421.942094907412</v>
      </c>
      <c r="U979" s="1">
        <f t="shared" si="110"/>
        <v>30</v>
      </c>
    </row>
    <row r="980" spans="1:21" ht="95" customHeight="1">
      <c r="A980" s="1">
        <v>978</v>
      </c>
      <c r="B980" s="1" t="s">
        <v>979</v>
      </c>
      <c r="C980" s="1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4">
        <f t="shared" si="105"/>
        <v>56.263267182990241</v>
      </c>
      <c r="P980" s="1">
        <f t="shared" si="106"/>
        <v>790.83739837398377</v>
      </c>
      <c r="Q980" s="1" t="str">
        <f t="shared" si="107"/>
        <v>technology</v>
      </c>
      <c r="R980" s="1" t="str">
        <f t="shared" si="111"/>
        <v>wearables</v>
      </c>
      <c r="S980" s="2">
        <f t="shared" si="108"/>
        <v>42395.309039351851</v>
      </c>
      <c r="T980" s="2">
        <f t="shared" si="109"/>
        <v>42425.309039351851</v>
      </c>
      <c r="U980" s="1">
        <f t="shared" si="110"/>
        <v>30</v>
      </c>
    </row>
    <row r="981" spans="1:21" ht="95" customHeight="1">
      <c r="A981" s="1">
        <v>979</v>
      </c>
      <c r="B981" s="1" t="s">
        <v>980</v>
      </c>
      <c r="C981" s="1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4">
        <f t="shared" si="105"/>
        <v>82.817599999999999</v>
      </c>
      <c r="P981" s="1">
        <f t="shared" si="106"/>
        <v>301.93916666666667</v>
      </c>
      <c r="Q981" s="1" t="str">
        <f t="shared" si="107"/>
        <v>technology</v>
      </c>
      <c r="R981" s="1" t="str">
        <f t="shared" si="111"/>
        <v>wearables</v>
      </c>
      <c r="S981" s="2">
        <f t="shared" si="108"/>
        <v>42506.416990740734</v>
      </c>
      <c r="T981" s="2">
        <f t="shared" si="109"/>
        <v>42541.790972222225</v>
      </c>
      <c r="U981" s="1">
        <f t="shared" si="110"/>
        <v>36</v>
      </c>
    </row>
    <row r="982" spans="1:21" ht="95" customHeight="1">
      <c r="A982" s="1">
        <v>980</v>
      </c>
      <c r="B982" s="1" t="s">
        <v>981</v>
      </c>
      <c r="C982" s="1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4">
        <f t="shared" si="105"/>
        <v>14.860000000000001</v>
      </c>
      <c r="P982" s="1">
        <f t="shared" si="106"/>
        <v>47.935483870967744</v>
      </c>
      <c r="Q982" s="1" t="str">
        <f t="shared" si="107"/>
        <v>technology</v>
      </c>
      <c r="R982" s="1" t="str">
        <f t="shared" si="111"/>
        <v>wearables</v>
      </c>
      <c r="S982" s="2">
        <f t="shared" si="108"/>
        <v>41928.904189814813</v>
      </c>
      <c r="T982" s="2">
        <f t="shared" si="109"/>
        <v>41973.945856481485</v>
      </c>
      <c r="U982" s="1">
        <f t="shared" si="110"/>
        <v>46</v>
      </c>
    </row>
    <row r="983" spans="1:21" ht="95" customHeight="1">
      <c r="A983" s="1">
        <v>981</v>
      </c>
      <c r="B983" s="1" t="s">
        <v>982</v>
      </c>
      <c r="C983" s="1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4">
        <f t="shared" si="105"/>
        <v>1.2375123751237513E-2</v>
      </c>
      <c r="P983" s="1">
        <f t="shared" si="106"/>
        <v>2.75</v>
      </c>
      <c r="Q983" s="1" t="str">
        <f t="shared" si="107"/>
        <v>technology</v>
      </c>
      <c r="R983" s="1" t="str">
        <f t="shared" si="111"/>
        <v>wearables</v>
      </c>
      <c r="S983" s="2">
        <f t="shared" si="108"/>
        <v>41830.947013888886</v>
      </c>
      <c r="T983" s="2">
        <f t="shared" si="109"/>
        <v>41860.947013888886</v>
      </c>
      <c r="U983" s="1">
        <f t="shared" si="110"/>
        <v>30</v>
      </c>
    </row>
    <row r="984" spans="1:21" ht="95" customHeight="1">
      <c r="A984" s="1">
        <v>982</v>
      </c>
      <c r="B984" s="1" t="s">
        <v>983</v>
      </c>
      <c r="C984" s="1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4">
        <f t="shared" si="105"/>
        <v>1.7142857142857144E-2</v>
      </c>
      <c r="P984" s="1">
        <f t="shared" si="106"/>
        <v>1</v>
      </c>
      <c r="Q984" s="1" t="str">
        <f t="shared" si="107"/>
        <v>technology</v>
      </c>
      <c r="R984" s="1" t="str">
        <f t="shared" si="111"/>
        <v>wearables</v>
      </c>
      <c r="S984" s="2">
        <f t="shared" si="108"/>
        <v>42615.753310185188</v>
      </c>
      <c r="T984" s="2">
        <f t="shared" si="109"/>
        <v>42645.753310185188</v>
      </c>
      <c r="U984" s="1">
        <f t="shared" si="110"/>
        <v>30</v>
      </c>
    </row>
    <row r="985" spans="1:21" ht="95" customHeight="1">
      <c r="A985" s="1">
        <v>983</v>
      </c>
      <c r="B985" s="1" t="s">
        <v>984</v>
      </c>
      <c r="C985" s="1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4">
        <f t="shared" si="105"/>
        <v>29.506136117214709</v>
      </c>
      <c r="P985" s="1">
        <f t="shared" si="106"/>
        <v>171.79329608938548</v>
      </c>
      <c r="Q985" s="1" t="str">
        <f t="shared" si="107"/>
        <v>technology</v>
      </c>
      <c r="R985" s="1" t="str">
        <f t="shared" si="111"/>
        <v>wearables</v>
      </c>
      <c r="S985" s="2">
        <f t="shared" si="108"/>
        <v>42574.667650462965</v>
      </c>
      <c r="T985" s="2">
        <f t="shared" si="109"/>
        <v>42605.870833333334</v>
      </c>
      <c r="U985" s="1">
        <f t="shared" si="110"/>
        <v>32</v>
      </c>
    </row>
    <row r="986" spans="1:21" ht="95" customHeight="1">
      <c r="A986" s="1">
        <v>984</v>
      </c>
      <c r="B986" s="1" t="s">
        <v>985</v>
      </c>
      <c r="C986" s="1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4">
        <f t="shared" si="105"/>
        <v>1.06</v>
      </c>
      <c r="P986" s="1">
        <f t="shared" si="106"/>
        <v>35.333333333333336</v>
      </c>
      <c r="Q986" s="1" t="str">
        <f t="shared" si="107"/>
        <v>technology</v>
      </c>
      <c r="R986" s="1" t="str">
        <f t="shared" si="111"/>
        <v>wearables</v>
      </c>
      <c r="S986" s="2">
        <f t="shared" si="108"/>
        <v>42061.11583333333</v>
      </c>
      <c r="T986" s="2">
        <f t="shared" si="109"/>
        <v>42091.074166666673</v>
      </c>
      <c r="U986" s="1">
        <f t="shared" si="110"/>
        <v>30</v>
      </c>
    </row>
    <row r="987" spans="1:21" ht="95" customHeight="1">
      <c r="A987" s="1">
        <v>985</v>
      </c>
      <c r="B987" s="1" t="s">
        <v>986</v>
      </c>
      <c r="C987" s="1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4">
        <f t="shared" si="105"/>
        <v>6.293333333333333</v>
      </c>
      <c r="P987" s="1">
        <f t="shared" si="106"/>
        <v>82.086956521739125</v>
      </c>
      <c r="Q987" s="1" t="str">
        <f t="shared" si="107"/>
        <v>technology</v>
      </c>
      <c r="R987" s="1" t="str">
        <f t="shared" si="111"/>
        <v>wearables</v>
      </c>
      <c r="S987" s="2">
        <f t="shared" si="108"/>
        <v>42339.967708333337</v>
      </c>
      <c r="T987" s="2">
        <f t="shared" si="109"/>
        <v>42369.958333333328</v>
      </c>
      <c r="U987" s="1">
        <f t="shared" si="110"/>
        <v>30</v>
      </c>
    </row>
    <row r="988" spans="1:21" ht="95" customHeight="1">
      <c r="A988" s="1">
        <v>986</v>
      </c>
      <c r="B988" s="1" t="s">
        <v>987</v>
      </c>
      <c r="C988" s="1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4">
        <f t="shared" si="105"/>
        <v>12.75</v>
      </c>
      <c r="P988" s="1">
        <f t="shared" si="106"/>
        <v>110.8695652173913</v>
      </c>
      <c r="Q988" s="1" t="str">
        <f t="shared" si="107"/>
        <v>technology</v>
      </c>
      <c r="R988" s="1" t="str">
        <f t="shared" si="111"/>
        <v>wearables</v>
      </c>
      <c r="S988" s="2">
        <f t="shared" si="108"/>
        <v>42324.767361111109</v>
      </c>
      <c r="T988" s="2">
        <f t="shared" si="109"/>
        <v>42379</v>
      </c>
      <c r="U988" s="1">
        <f t="shared" si="110"/>
        <v>55</v>
      </c>
    </row>
    <row r="989" spans="1:21" ht="95" customHeight="1">
      <c r="A989" s="1">
        <v>987</v>
      </c>
      <c r="B989" s="1" t="s">
        <v>988</v>
      </c>
      <c r="C989" s="1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4">
        <f t="shared" si="105"/>
        <v>13.22</v>
      </c>
      <c r="P989" s="1">
        <f t="shared" si="106"/>
        <v>161.21951219512195</v>
      </c>
      <c r="Q989" s="1" t="str">
        <f t="shared" si="107"/>
        <v>technology</v>
      </c>
      <c r="R989" s="1" t="str">
        <f t="shared" si="111"/>
        <v>wearables</v>
      </c>
      <c r="S989" s="2">
        <f t="shared" si="108"/>
        <v>41773.294560185182</v>
      </c>
      <c r="T989" s="2">
        <f t="shared" si="109"/>
        <v>41813.294560185182</v>
      </c>
      <c r="U989" s="1">
        <f t="shared" si="110"/>
        <v>40</v>
      </c>
    </row>
    <row r="990" spans="1:21" ht="95" customHeight="1">
      <c r="A990" s="1">
        <v>988</v>
      </c>
      <c r="B990" s="1" t="s">
        <v>989</v>
      </c>
      <c r="C990" s="1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4">
        <f t="shared" si="105"/>
        <v>0</v>
      </c>
      <c r="P990" s="1" t="e">
        <f t="shared" si="106"/>
        <v>#DIV/0!</v>
      </c>
      <c r="Q990" s="1" t="str">
        <f t="shared" si="107"/>
        <v>technology</v>
      </c>
      <c r="R990" s="1" t="str">
        <f t="shared" si="111"/>
        <v>wearables</v>
      </c>
      <c r="S990" s="2">
        <f t="shared" si="108"/>
        <v>42614.356770833328</v>
      </c>
      <c r="T990" s="2">
        <f t="shared" si="109"/>
        <v>42644.356770833328</v>
      </c>
      <c r="U990" s="1">
        <f t="shared" si="110"/>
        <v>30</v>
      </c>
    </row>
    <row r="991" spans="1:21" ht="95" customHeight="1">
      <c r="A991" s="1">
        <v>989</v>
      </c>
      <c r="B991" s="1" t="s">
        <v>990</v>
      </c>
      <c r="C991" s="1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4">
        <f t="shared" si="105"/>
        <v>16.77</v>
      </c>
      <c r="P991" s="1">
        <f t="shared" si="106"/>
        <v>52.40625</v>
      </c>
      <c r="Q991" s="1" t="str">
        <f t="shared" si="107"/>
        <v>technology</v>
      </c>
      <c r="R991" s="1" t="str">
        <f t="shared" si="111"/>
        <v>wearables</v>
      </c>
      <c r="S991" s="2">
        <f t="shared" si="108"/>
        <v>42611.933969907404</v>
      </c>
      <c r="T991" s="2">
        <f t="shared" si="109"/>
        <v>42641.933969907404</v>
      </c>
      <c r="U991" s="1">
        <f t="shared" si="110"/>
        <v>30</v>
      </c>
    </row>
    <row r="992" spans="1:21" ht="95" customHeight="1">
      <c r="A992" s="1">
        <v>990</v>
      </c>
      <c r="B992" s="1" t="s">
        <v>991</v>
      </c>
      <c r="C992" s="1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4">
        <f t="shared" si="105"/>
        <v>0.104</v>
      </c>
      <c r="P992" s="1">
        <f t="shared" si="106"/>
        <v>13</v>
      </c>
      <c r="Q992" s="1" t="str">
        <f t="shared" si="107"/>
        <v>technology</v>
      </c>
      <c r="R992" s="1" t="str">
        <f t="shared" si="111"/>
        <v>wearables</v>
      </c>
      <c r="S992" s="2">
        <f t="shared" si="108"/>
        <v>41855.784305555557</v>
      </c>
      <c r="T992" s="2">
        <f t="shared" si="109"/>
        <v>41885.784305555557</v>
      </c>
      <c r="U992" s="1">
        <f t="shared" si="110"/>
        <v>30</v>
      </c>
    </row>
    <row r="993" spans="1:21" ht="95" customHeight="1">
      <c r="A993" s="1">
        <v>991</v>
      </c>
      <c r="B993" s="1" t="s">
        <v>992</v>
      </c>
      <c r="C993" s="1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4">
        <f t="shared" si="105"/>
        <v>4.24</v>
      </c>
      <c r="P993" s="1">
        <f t="shared" si="106"/>
        <v>30.285714285714285</v>
      </c>
      <c r="Q993" s="1" t="str">
        <f t="shared" si="107"/>
        <v>technology</v>
      </c>
      <c r="R993" s="1" t="str">
        <f t="shared" si="111"/>
        <v>wearables</v>
      </c>
      <c r="S993" s="2">
        <f t="shared" si="108"/>
        <v>42538.75680555556</v>
      </c>
      <c r="T993" s="2">
        <f t="shared" si="109"/>
        <v>42563.785416666666</v>
      </c>
      <c r="U993" s="1">
        <f t="shared" si="110"/>
        <v>26</v>
      </c>
    </row>
    <row r="994" spans="1:21" ht="95" customHeight="1">
      <c r="A994" s="1">
        <v>992</v>
      </c>
      <c r="B994" s="1" t="s">
        <v>993</v>
      </c>
      <c r="C994" s="1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4">
        <f t="shared" si="105"/>
        <v>0.46699999999999997</v>
      </c>
      <c r="P994" s="1">
        <f t="shared" si="106"/>
        <v>116.75</v>
      </c>
      <c r="Q994" s="1" t="str">
        <f t="shared" si="107"/>
        <v>technology</v>
      </c>
      <c r="R994" s="1" t="str">
        <f t="shared" si="111"/>
        <v>wearables</v>
      </c>
      <c r="S994" s="2">
        <f t="shared" si="108"/>
        <v>42437.924988425926</v>
      </c>
      <c r="T994" s="2">
        <f t="shared" si="109"/>
        <v>42497.883321759262</v>
      </c>
      <c r="U994" s="1">
        <f t="shared" si="110"/>
        <v>60</v>
      </c>
    </row>
    <row r="995" spans="1:21" ht="95" customHeight="1">
      <c r="A995" s="1">
        <v>993</v>
      </c>
      <c r="B995" s="1" t="s">
        <v>994</v>
      </c>
      <c r="C995" s="1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4">
        <f t="shared" si="105"/>
        <v>25.087142857142858</v>
      </c>
      <c r="P995" s="1">
        <f t="shared" si="106"/>
        <v>89.59693877551021</v>
      </c>
      <c r="Q995" s="1" t="str">
        <f t="shared" si="107"/>
        <v>technology</v>
      </c>
      <c r="R995" s="1" t="str">
        <f t="shared" si="111"/>
        <v>wearables</v>
      </c>
      <c r="S995" s="2">
        <f t="shared" si="108"/>
        <v>42652.964907407411</v>
      </c>
      <c r="T995" s="2">
        <f t="shared" si="109"/>
        <v>42686.208333333328</v>
      </c>
      <c r="U995" s="1">
        <f t="shared" si="110"/>
        <v>34</v>
      </c>
    </row>
    <row r="996" spans="1:21" ht="95" customHeight="1">
      <c r="A996" s="1">
        <v>994</v>
      </c>
      <c r="B996" s="1" t="s">
        <v>995</v>
      </c>
      <c r="C996" s="1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4">
        <f t="shared" si="105"/>
        <v>2.3345000000000002</v>
      </c>
      <c r="P996" s="1">
        <f t="shared" si="106"/>
        <v>424.45454545454544</v>
      </c>
      <c r="Q996" s="1" t="str">
        <f t="shared" si="107"/>
        <v>technology</v>
      </c>
      <c r="R996" s="1" t="str">
        <f t="shared" si="111"/>
        <v>wearables</v>
      </c>
      <c r="S996" s="2">
        <f t="shared" si="108"/>
        <v>41921.263078703705</v>
      </c>
      <c r="T996" s="2">
        <f t="shared" si="109"/>
        <v>41973.957638888889</v>
      </c>
      <c r="U996" s="1">
        <f t="shared" si="110"/>
        <v>53</v>
      </c>
    </row>
    <row r="997" spans="1:21" ht="95" customHeight="1">
      <c r="A997" s="1">
        <v>995</v>
      </c>
      <c r="B997" s="1" t="s">
        <v>996</v>
      </c>
      <c r="C997" s="1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4">
        <f t="shared" si="105"/>
        <v>7.26</v>
      </c>
      <c r="P997" s="1">
        <f t="shared" si="106"/>
        <v>80.666666666666671</v>
      </c>
      <c r="Q997" s="1" t="str">
        <f t="shared" si="107"/>
        <v>technology</v>
      </c>
      <c r="R997" s="1" t="str">
        <f t="shared" si="111"/>
        <v>wearables</v>
      </c>
      <c r="S997" s="2">
        <f t="shared" si="108"/>
        <v>41947.940740740742</v>
      </c>
      <c r="T997" s="2">
        <f t="shared" si="109"/>
        <v>41972.666666666672</v>
      </c>
      <c r="U997" s="1">
        <f t="shared" si="110"/>
        <v>25</v>
      </c>
    </row>
    <row r="998" spans="1:21" ht="95" customHeight="1">
      <c r="A998" s="1">
        <v>996</v>
      </c>
      <c r="B998" s="1" t="s">
        <v>997</v>
      </c>
      <c r="C998" s="1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4">
        <f t="shared" si="105"/>
        <v>1.625</v>
      </c>
      <c r="P998" s="1">
        <f t="shared" si="106"/>
        <v>13</v>
      </c>
      <c r="Q998" s="1" t="str">
        <f t="shared" si="107"/>
        <v>technology</v>
      </c>
      <c r="R998" s="1" t="str">
        <f t="shared" si="111"/>
        <v>wearables</v>
      </c>
      <c r="S998" s="2">
        <f t="shared" si="108"/>
        <v>41817.866435185184</v>
      </c>
      <c r="T998" s="2">
        <f t="shared" si="109"/>
        <v>41847.643750000003</v>
      </c>
      <c r="U998" s="1">
        <f t="shared" si="110"/>
        <v>30</v>
      </c>
    </row>
    <row r="999" spans="1:21" ht="95" customHeight="1">
      <c r="A999" s="1">
        <v>997</v>
      </c>
      <c r="B999" s="1" t="s">
        <v>998</v>
      </c>
      <c r="C999" s="1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4">
        <f t="shared" si="105"/>
        <v>1.3</v>
      </c>
      <c r="P999" s="1">
        <f t="shared" si="106"/>
        <v>8.125</v>
      </c>
      <c r="Q999" s="1" t="str">
        <f t="shared" si="107"/>
        <v>technology</v>
      </c>
      <c r="R999" s="1" t="str">
        <f t="shared" si="111"/>
        <v>wearables</v>
      </c>
      <c r="S999" s="2">
        <f t="shared" si="108"/>
        <v>41941.10297453704</v>
      </c>
      <c r="T999" s="2">
        <f t="shared" si="109"/>
        <v>41971.144641203704</v>
      </c>
      <c r="U999" s="1">
        <f t="shared" si="110"/>
        <v>31</v>
      </c>
    </row>
    <row r="1000" spans="1:21" ht="95" customHeight="1">
      <c r="A1000" s="1">
        <v>998</v>
      </c>
      <c r="B1000" s="1" t="s">
        <v>999</v>
      </c>
      <c r="C1000" s="1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4">
        <f t="shared" si="105"/>
        <v>58.558333333333337</v>
      </c>
      <c r="P1000" s="1">
        <f t="shared" si="106"/>
        <v>153.42794759825327</v>
      </c>
      <c r="Q1000" s="1" t="str">
        <f t="shared" si="107"/>
        <v>technology</v>
      </c>
      <c r="R1000" s="1" t="str">
        <f t="shared" si="111"/>
        <v>wearables</v>
      </c>
      <c r="S1000" s="2">
        <f t="shared" si="108"/>
        <v>42282.168993055559</v>
      </c>
      <c r="T1000" s="2">
        <f t="shared" si="109"/>
        <v>42327.210659722223</v>
      </c>
      <c r="U1000" s="1">
        <f t="shared" si="110"/>
        <v>46</v>
      </c>
    </row>
    <row r="1001" spans="1:21" ht="95" customHeight="1">
      <c r="A1001" s="1">
        <v>999</v>
      </c>
      <c r="B1001" s="1" t="s">
        <v>1000</v>
      </c>
      <c r="C1001" s="1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4">
        <f t="shared" si="105"/>
        <v>7.7886666666666677</v>
      </c>
      <c r="P1001" s="1">
        <f t="shared" si="106"/>
        <v>292.07499999999999</v>
      </c>
      <c r="Q1001" s="1" t="str">
        <f t="shared" si="107"/>
        <v>technology</v>
      </c>
      <c r="R1001" s="1" t="str">
        <f t="shared" si="111"/>
        <v>wearables</v>
      </c>
      <c r="S1001" s="2">
        <f t="shared" si="108"/>
        <v>41926.29965277778</v>
      </c>
      <c r="T1001" s="2">
        <f t="shared" si="109"/>
        <v>41956.334722222222</v>
      </c>
      <c r="U1001" s="1">
        <f t="shared" si="110"/>
        <v>31</v>
      </c>
    </row>
    <row r="1002" spans="1:21" ht="95" customHeight="1">
      <c r="A1002" s="1">
        <v>1000</v>
      </c>
      <c r="B1002" s="1" t="s">
        <v>1001</v>
      </c>
      <c r="C1002" s="1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4">
        <f t="shared" si="105"/>
        <v>2.2157147647256061</v>
      </c>
      <c r="P1002" s="1">
        <f t="shared" si="106"/>
        <v>3304</v>
      </c>
      <c r="Q1002" s="1" t="str">
        <f t="shared" si="107"/>
        <v>technology</v>
      </c>
      <c r="R1002" s="1" t="str">
        <f t="shared" si="111"/>
        <v>wearables</v>
      </c>
      <c r="S1002" s="2">
        <f t="shared" si="108"/>
        <v>42749.059722222228</v>
      </c>
      <c r="T1002" s="2">
        <f t="shared" si="109"/>
        <v>42809.018055555556</v>
      </c>
      <c r="U1002" s="1">
        <f t="shared" si="110"/>
        <v>60</v>
      </c>
    </row>
    <row r="1003" spans="1:21" ht="95" customHeight="1">
      <c r="A1003" s="1">
        <v>1001</v>
      </c>
      <c r="B1003" s="1" t="s">
        <v>1002</v>
      </c>
      <c r="C1003" s="1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4">
        <f t="shared" si="105"/>
        <v>104</v>
      </c>
      <c r="P1003" s="1">
        <f t="shared" si="106"/>
        <v>1300</v>
      </c>
      <c r="Q1003" s="1" t="str">
        <f t="shared" si="107"/>
        <v>technology</v>
      </c>
      <c r="R1003" s="1" t="str">
        <f t="shared" si="111"/>
        <v>wearables</v>
      </c>
      <c r="S1003" s="2">
        <f t="shared" si="108"/>
        <v>42720.720057870371</v>
      </c>
      <c r="T1003" s="2">
        <f t="shared" si="109"/>
        <v>42765.720057870371</v>
      </c>
      <c r="U1003" s="1">
        <f t="shared" si="110"/>
        <v>45</v>
      </c>
    </row>
    <row r="1004" spans="1:21" ht="95" customHeight="1">
      <c r="A1004" s="1">
        <v>1002</v>
      </c>
      <c r="B1004" s="1" t="s">
        <v>1003</v>
      </c>
      <c r="C1004" s="1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4">
        <f t="shared" si="105"/>
        <v>29.6029602960296</v>
      </c>
      <c r="P1004" s="1">
        <f t="shared" si="106"/>
        <v>134.54545454545453</v>
      </c>
      <c r="Q1004" s="1" t="str">
        <f t="shared" si="107"/>
        <v>technology</v>
      </c>
      <c r="R1004" s="1" t="str">
        <f t="shared" si="111"/>
        <v>wearables</v>
      </c>
      <c r="S1004" s="2">
        <f t="shared" si="108"/>
        <v>42325.684189814812</v>
      </c>
      <c r="T1004" s="2">
        <f t="shared" si="109"/>
        <v>42355.249305555553</v>
      </c>
      <c r="U1004" s="1">
        <f t="shared" si="110"/>
        <v>30</v>
      </c>
    </row>
    <row r="1005" spans="1:21" ht="95" customHeight="1">
      <c r="A1005" s="1">
        <v>1003</v>
      </c>
      <c r="B1005" s="1" t="s">
        <v>1004</v>
      </c>
      <c r="C1005" s="1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4">
        <f t="shared" si="105"/>
        <v>16.055</v>
      </c>
      <c r="P1005" s="1">
        <f t="shared" si="106"/>
        <v>214.06666666666666</v>
      </c>
      <c r="Q1005" s="1" t="str">
        <f t="shared" si="107"/>
        <v>technology</v>
      </c>
      <c r="R1005" s="1" t="str">
        <f t="shared" si="111"/>
        <v>wearables</v>
      </c>
      <c r="S1005" s="2">
        <f t="shared" si="108"/>
        <v>42780.709039351852</v>
      </c>
      <c r="T1005" s="2">
        <f t="shared" si="109"/>
        <v>42810.667372685188</v>
      </c>
      <c r="U1005" s="1">
        <f t="shared" si="110"/>
        <v>30</v>
      </c>
    </row>
    <row r="1006" spans="1:21" ht="95" customHeight="1">
      <c r="A1006" s="1">
        <v>1004</v>
      </c>
      <c r="B1006" s="1" t="s">
        <v>1005</v>
      </c>
      <c r="C1006" s="1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4">
        <f t="shared" si="105"/>
        <v>82.207999999999998</v>
      </c>
      <c r="P1006" s="1">
        <f t="shared" si="106"/>
        <v>216.33684210526314</v>
      </c>
      <c r="Q1006" s="1" t="str">
        <f t="shared" si="107"/>
        <v>technology</v>
      </c>
      <c r="R1006" s="1" t="str">
        <f t="shared" si="111"/>
        <v>wearables</v>
      </c>
      <c r="S1006" s="2">
        <f t="shared" si="108"/>
        <v>42388.708645833336</v>
      </c>
      <c r="T1006" s="2">
        <f t="shared" si="109"/>
        <v>42418.708645833336</v>
      </c>
      <c r="U1006" s="1">
        <f t="shared" si="110"/>
        <v>30</v>
      </c>
    </row>
    <row r="1007" spans="1:21" ht="95" customHeight="1">
      <c r="A1007" s="1">
        <v>1005</v>
      </c>
      <c r="B1007" s="1" t="s">
        <v>1006</v>
      </c>
      <c r="C1007" s="1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4">
        <f t="shared" si="105"/>
        <v>75.051000000000002</v>
      </c>
      <c r="P1007" s="1">
        <f t="shared" si="106"/>
        <v>932.31055900621118</v>
      </c>
      <c r="Q1007" s="1" t="str">
        <f t="shared" si="107"/>
        <v>technology</v>
      </c>
      <c r="R1007" s="1" t="str">
        <f t="shared" si="111"/>
        <v>wearables</v>
      </c>
      <c r="S1007" s="2">
        <f t="shared" si="108"/>
        <v>42276.624803240738</v>
      </c>
      <c r="T1007" s="2">
        <f t="shared" si="109"/>
        <v>42307.624803240738</v>
      </c>
      <c r="U1007" s="1">
        <f t="shared" si="110"/>
        <v>31</v>
      </c>
    </row>
    <row r="1008" spans="1:21" ht="95" customHeight="1">
      <c r="A1008" s="1">
        <v>1006</v>
      </c>
      <c r="B1008" s="1" t="s">
        <v>1007</v>
      </c>
      <c r="C1008" s="1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4">
        <f t="shared" si="105"/>
        <v>5.8500000000000005</v>
      </c>
      <c r="P1008" s="1">
        <f t="shared" si="106"/>
        <v>29.25</v>
      </c>
      <c r="Q1008" s="1" t="str">
        <f t="shared" si="107"/>
        <v>technology</v>
      </c>
      <c r="R1008" s="1" t="str">
        <f t="shared" si="111"/>
        <v>wearables</v>
      </c>
      <c r="S1008" s="2">
        <f t="shared" si="108"/>
        <v>41977.040185185186</v>
      </c>
      <c r="T1008" s="2">
        <f t="shared" si="109"/>
        <v>41985.299305555556</v>
      </c>
      <c r="U1008" s="1">
        <f t="shared" si="110"/>
        <v>9</v>
      </c>
    </row>
    <row r="1009" spans="1:21" ht="95" customHeight="1">
      <c r="A1009" s="1">
        <v>1007</v>
      </c>
      <c r="B1009" s="1" t="s">
        <v>1008</v>
      </c>
      <c r="C1009" s="1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4">
        <f t="shared" si="105"/>
        <v>44.32</v>
      </c>
      <c r="P1009" s="1">
        <f t="shared" si="106"/>
        <v>174.94736842105263</v>
      </c>
      <c r="Q1009" s="1" t="str">
        <f t="shared" si="107"/>
        <v>technology</v>
      </c>
      <c r="R1009" s="1" t="str">
        <f t="shared" si="111"/>
        <v>wearables</v>
      </c>
      <c r="S1009" s="2">
        <f t="shared" si="108"/>
        <v>42676.583599537036</v>
      </c>
      <c r="T1009" s="2">
        <f t="shared" si="109"/>
        <v>42718.6252662037</v>
      </c>
      <c r="U1009" s="1">
        <f t="shared" si="110"/>
        <v>43</v>
      </c>
    </row>
    <row r="1010" spans="1:21" ht="95" customHeight="1">
      <c r="A1010" s="1">
        <v>1008</v>
      </c>
      <c r="B1010" s="1" t="s">
        <v>1009</v>
      </c>
      <c r="C1010" s="1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4">
        <f t="shared" si="105"/>
        <v>0.26737967914438499</v>
      </c>
      <c r="P1010" s="1">
        <f t="shared" si="106"/>
        <v>250</v>
      </c>
      <c r="Q1010" s="1" t="str">
        <f t="shared" si="107"/>
        <v>technology</v>
      </c>
      <c r="R1010" s="1" t="str">
        <f t="shared" si="111"/>
        <v>wearables</v>
      </c>
      <c r="S1010" s="2">
        <f t="shared" si="108"/>
        <v>42702.809201388889</v>
      </c>
      <c r="T1010" s="2">
        <f t="shared" si="109"/>
        <v>42732.809201388889</v>
      </c>
      <c r="U1010" s="1">
        <f t="shared" si="110"/>
        <v>30</v>
      </c>
    </row>
    <row r="1011" spans="1:21" ht="95" customHeight="1">
      <c r="A1011" s="1">
        <v>1009</v>
      </c>
      <c r="B1011" s="1" t="s">
        <v>1010</v>
      </c>
      <c r="C1011" s="1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4">
        <f t="shared" si="105"/>
        <v>13.13</v>
      </c>
      <c r="P1011" s="1">
        <f t="shared" si="106"/>
        <v>65</v>
      </c>
      <c r="Q1011" s="1" t="str">
        <f t="shared" si="107"/>
        <v>technology</v>
      </c>
      <c r="R1011" s="1" t="str">
        <f t="shared" si="111"/>
        <v>wearables</v>
      </c>
      <c r="S1011" s="2">
        <f t="shared" si="108"/>
        <v>42510.604699074072</v>
      </c>
      <c r="T1011" s="2">
        <f t="shared" si="109"/>
        <v>42540.604699074072</v>
      </c>
      <c r="U1011" s="1">
        <f t="shared" si="110"/>
        <v>30</v>
      </c>
    </row>
    <row r="1012" spans="1:21" ht="95" customHeight="1">
      <c r="A1012" s="1">
        <v>1010</v>
      </c>
      <c r="B1012" s="1" t="s">
        <v>1011</v>
      </c>
      <c r="C1012" s="1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4">
        <f t="shared" si="105"/>
        <v>0.19088937093275488</v>
      </c>
      <c r="P1012" s="1">
        <f t="shared" si="106"/>
        <v>55</v>
      </c>
      <c r="Q1012" s="1" t="str">
        <f t="shared" si="107"/>
        <v>technology</v>
      </c>
      <c r="R1012" s="1" t="str">
        <f t="shared" si="111"/>
        <v>wearables</v>
      </c>
      <c r="S1012" s="2">
        <f t="shared" si="108"/>
        <v>42561.829421296294</v>
      </c>
      <c r="T1012" s="2">
        <f t="shared" si="109"/>
        <v>42618.124305555553</v>
      </c>
      <c r="U1012" s="1">
        <f t="shared" si="110"/>
        <v>57</v>
      </c>
    </row>
    <row r="1013" spans="1:21" ht="95" customHeight="1">
      <c r="A1013" s="1">
        <v>1011</v>
      </c>
      <c r="B1013" s="1" t="s">
        <v>1012</v>
      </c>
      <c r="C1013" s="1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4">
        <f t="shared" si="105"/>
        <v>0.375</v>
      </c>
      <c r="P1013" s="1">
        <f t="shared" si="106"/>
        <v>75</v>
      </c>
      <c r="Q1013" s="1" t="str">
        <f t="shared" si="107"/>
        <v>technology</v>
      </c>
      <c r="R1013" s="1" t="str">
        <f t="shared" si="111"/>
        <v>wearables</v>
      </c>
      <c r="S1013" s="2">
        <f t="shared" si="108"/>
        <v>41946.898090277777</v>
      </c>
      <c r="T1013" s="2">
        <f t="shared" si="109"/>
        <v>41991.898090277777</v>
      </c>
      <c r="U1013" s="1">
        <f t="shared" si="110"/>
        <v>45</v>
      </c>
    </row>
    <row r="1014" spans="1:21" ht="95" customHeight="1">
      <c r="A1014" s="1">
        <v>1012</v>
      </c>
      <c r="B1014" s="1" t="s">
        <v>1013</v>
      </c>
      <c r="C1014" s="1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4">
        <f t="shared" si="105"/>
        <v>21535.021000000001</v>
      </c>
      <c r="P1014" s="1">
        <f t="shared" si="106"/>
        <v>1389.3561935483872</v>
      </c>
      <c r="Q1014" s="1" t="str">
        <f t="shared" si="107"/>
        <v>technology</v>
      </c>
      <c r="R1014" s="1" t="str">
        <f t="shared" si="111"/>
        <v>wearables</v>
      </c>
      <c r="S1014" s="2">
        <f t="shared" si="108"/>
        <v>42714.440416666665</v>
      </c>
      <c r="T1014" s="2">
        <f t="shared" si="109"/>
        <v>42759.440416666665</v>
      </c>
      <c r="U1014" s="1">
        <f t="shared" si="110"/>
        <v>45</v>
      </c>
    </row>
    <row r="1015" spans="1:21" ht="95" customHeight="1">
      <c r="A1015" s="1">
        <v>1013</v>
      </c>
      <c r="B1015" s="1" t="s">
        <v>1014</v>
      </c>
      <c r="C1015" s="1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4">
        <f t="shared" si="105"/>
        <v>34.527999999999999</v>
      </c>
      <c r="P1015" s="1">
        <f t="shared" si="106"/>
        <v>95.911111111111111</v>
      </c>
      <c r="Q1015" s="1" t="str">
        <f t="shared" si="107"/>
        <v>technology</v>
      </c>
      <c r="R1015" s="1" t="str">
        <f t="shared" si="111"/>
        <v>wearables</v>
      </c>
      <c r="S1015" s="2">
        <f t="shared" si="108"/>
        <v>42339.833981481483</v>
      </c>
      <c r="T1015" s="2">
        <f t="shared" si="109"/>
        <v>42367.833333333328</v>
      </c>
      <c r="U1015" s="1">
        <f t="shared" si="110"/>
        <v>28</v>
      </c>
    </row>
    <row r="1016" spans="1:21" ht="95" customHeight="1">
      <c r="A1016" s="1">
        <v>1014</v>
      </c>
      <c r="B1016" s="1" t="s">
        <v>1015</v>
      </c>
      <c r="C1016" s="1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4">
        <f t="shared" si="105"/>
        <v>30.599999999999998</v>
      </c>
      <c r="P1016" s="1">
        <f t="shared" si="106"/>
        <v>191.25</v>
      </c>
      <c r="Q1016" s="1" t="str">
        <f t="shared" si="107"/>
        <v>technology</v>
      </c>
      <c r="R1016" s="1" t="str">
        <f t="shared" si="111"/>
        <v>wearables</v>
      </c>
      <c r="S1016" s="2">
        <f t="shared" si="108"/>
        <v>41955.002488425926</v>
      </c>
      <c r="T1016" s="2">
        <f t="shared" si="109"/>
        <v>42005.002488425926</v>
      </c>
      <c r="U1016" s="1">
        <f t="shared" si="110"/>
        <v>50</v>
      </c>
    </row>
    <row r="1017" spans="1:21" ht="95" customHeight="1">
      <c r="A1017" s="1">
        <v>1015</v>
      </c>
      <c r="B1017" s="1" t="s">
        <v>1016</v>
      </c>
      <c r="C1017" s="1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4">
        <f t="shared" si="105"/>
        <v>2.666666666666667</v>
      </c>
      <c r="P1017" s="1">
        <f t="shared" si="106"/>
        <v>40</v>
      </c>
      <c r="Q1017" s="1" t="str">
        <f t="shared" si="107"/>
        <v>technology</v>
      </c>
      <c r="R1017" s="1" t="str">
        <f t="shared" si="111"/>
        <v>wearables</v>
      </c>
      <c r="S1017" s="2">
        <f t="shared" si="108"/>
        <v>42303.878414351857</v>
      </c>
      <c r="T1017" s="2">
        <f t="shared" si="109"/>
        <v>42333.920081018514</v>
      </c>
      <c r="U1017" s="1">
        <f t="shared" si="110"/>
        <v>31</v>
      </c>
    </row>
    <row r="1018" spans="1:21" ht="95" customHeight="1">
      <c r="A1018" s="1">
        <v>1016</v>
      </c>
      <c r="B1018" s="1" t="s">
        <v>1017</v>
      </c>
      <c r="C1018" s="1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4">
        <f t="shared" si="105"/>
        <v>2.8420000000000001</v>
      </c>
      <c r="P1018" s="1">
        <f t="shared" si="106"/>
        <v>74.78947368421052</v>
      </c>
      <c r="Q1018" s="1" t="str">
        <f t="shared" si="107"/>
        <v>technology</v>
      </c>
      <c r="R1018" s="1" t="str">
        <f t="shared" si="111"/>
        <v>wearables</v>
      </c>
      <c r="S1018" s="2">
        <f t="shared" si="108"/>
        <v>42422.107129629629</v>
      </c>
      <c r="T1018" s="2">
        <f t="shared" si="109"/>
        <v>42467.065462962957</v>
      </c>
      <c r="U1018" s="1">
        <f t="shared" si="110"/>
        <v>45</v>
      </c>
    </row>
    <row r="1019" spans="1:21" ht="95" customHeight="1">
      <c r="A1019" s="1">
        <v>1017</v>
      </c>
      <c r="B1019" s="1" t="s">
        <v>1018</v>
      </c>
      <c r="C1019" s="1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4">
        <f t="shared" si="105"/>
        <v>22.878799999999998</v>
      </c>
      <c r="P1019" s="1">
        <f t="shared" si="106"/>
        <v>161.11830985915492</v>
      </c>
      <c r="Q1019" s="1" t="str">
        <f t="shared" si="107"/>
        <v>technology</v>
      </c>
      <c r="R1019" s="1" t="str">
        <f t="shared" si="111"/>
        <v>wearables</v>
      </c>
      <c r="S1019" s="2">
        <f t="shared" si="108"/>
        <v>42289.675173611111</v>
      </c>
      <c r="T1019" s="2">
        <f t="shared" si="109"/>
        <v>42329.716840277775</v>
      </c>
      <c r="U1019" s="1">
        <f t="shared" si="110"/>
        <v>41</v>
      </c>
    </row>
    <row r="1020" spans="1:21" ht="95" customHeight="1">
      <c r="A1020" s="1">
        <v>1018</v>
      </c>
      <c r="B1020" s="1" t="s">
        <v>1019</v>
      </c>
      <c r="C1020" s="1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4">
        <f t="shared" si="105"/>
        <v>3.105</v>
      </c>
      <c r="P1020" s="1">
        <f t="shared" si="106"/>
        <v>88.714285714285708</v>
      </c>
      <c r="Q1020" s="1" t="str">
        <f t="shared" si="107"/>
        <v>technology</v>
      </c>
      <c r="R1020" s="1" t="str">
        <f t="shared" si="111"/>
        <v>wearables</v>
      </c>
      <c r="S1020" s="2">
        <f t="shared" si="108"/>
        <v>42535.492280092592</v>
      </c>
      <c r="T1020" s="2">
        <f t="shared" si="109"/>
        <v>42565.492280092592</v>
      </c>
      <c r="U1020" s="1">
        <f t="shared" si="110"/>
        <v>30</v>
      </c>
    </row>
    <row r="1021" spans="1:21" ht="95" customHeight="1">
      <c r="A1021" s="1">
        <v>1019</v>
      </c>
      <c r="B1021" s="1" t="s">
        <v>1020</v>
      </c>
      <c r="C1021" s="1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4">
        <f t="shared" si="105"/>
        <v>47.333333333333336</v>
      </c>
      <c r="P1021" s="1">
        <f t="shared" si="106"/>
        <v>53.25</v>
      </c>
      <c r="Q1021" s="1" t="str">
        <f t="shared" si="107"/>
        <v>technology</v>
      </c>
      <c r="R1021" s="1" t="str">
        <f t="shared" si="111"/>
        <v>wearables</v>
      </c>
      <c r="S1021" s="2">
        <f t="shared" si="108"/>
        <v>42009.973946759259</v>
      </c>
      <c r="T1021" s="2">
        <f t="shared" si="109"/>
        <v>42039.973946759259</v>
      </c>
      <c r="U1021" s="1">
        <f t="shared" si="110"/>
        <v>30</v>
      </c>
    </row>
    <row r="1022" spans="1:21" ht="95" customHeight="1">
      <c r="A1022" s="1">
        <v>1020</v>
      </c>
      <c r="B1022" s="1" t="s">
        <v>1021</v>
      </c>
      <c r="C1022" s="1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4">
        <f t="shared" si="105"/>
        <v>205.54838709677421</v>
      </c>
      <c r="P1022" s="1">
        <f t="shared" si="106"/>
        <v>106.2</v>
      </c>
      <c r="Q1022" s="1" t="str">
        <f t="shared" si="107"/>
        <v>music</v>
      </c>
      <c r="R1022" s="1" t="str">
        <f t="shared" si="111"/>
        <v>electronic music</v>
      </c>
      <c r="S1022" s="2">
        <f t="shared" si="108"/>
        <v>42127.069548611107</v>
      </c>
      <c r="T1022" s="2">
        <f t="shared" si="109"/>
        <v>42157.032638888893</v>
      </c>
      <c r="U1022" s="1">
        <f t="shared" si="110"/>
        <v>30</v>
      </c>
    </row>
    <row r="1023" spans="1:21" ht="95" customHeight="1">
      <c r="A1023" s="1">
        <v>1021</v>
      </c>
      <c r="B1023" s="1" t="s">
        <v>1022</v>
      </c>
      <c r="C1023" s="1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4">
        <f t="shared" si="105"/>
        <v>351.80366666666669</v>
      </c>
      <c r="P1023" s="1">
        <f t="shared" si="106"/>
        <v>22.079728033472804</v>
      </c>
      <c r="Q1023" s="1" t="str">
        <f t="shared" si="107"/>
        <v>music</v>
      </c>
      <c r="R1023" s="1" t="str">
        <f t="shared" si="111"/>
        <v>electronic music</v>
      </c>
      <c r="S1023" s="2">
        <f t="shared" si="108"/>
        <v>42271.251979166671</v>
      </c>
      <c r="T1023" s="2">
        <f t="shared" si="109"/>
        <v>42294.166666666672</v>
      </c>
      <c r="U1023" s="1">
        <f t="shared" si="110"/>
        <v>23</v>
      </c>
    </row>
    <row r="1024" spans="1:21" ht="95" customHeight="1">
      <c r="A1024" s="1">
        <v>1022</v>
      </c>
      <c r="B1024" s="1" t="s">
        <v>1023</v>
      </c>
      <c r="C1024" s="1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4">
        <f t="shared" si="105"/>
        <v>114.9</v>
      </c>
      <c r="P1024" s="1">
        <f t="shared" si="106"/>
        <v>31.054054054054053</v>
      </c>
      <c r="Q1024" s="1" t="str">
        <f t="shared" si="107"/>
        <v>music</v>
      </c>
      <c r="R1024" s="1" t="str">
        <f t="shared" si="111"/>
        <v>electronic music</v>
      </c>
      <c r="S1024" s="2">
        <f t="shared" si="108"/>
        <v>42111.646724537044</v>
      </c>
      <c r="T1024" s="2">
        <f t="shared" si="109"/>
        <v>42141.646724537044</v>
      </c>
      <c r="U1024" s="1">
        <f t="shared" si="110"/>
        <v>30</v>
      </c>
    </row>
    <row r="1025" spans="1:21" ht="95" customHeight="1">
      <c r="A1025" s="1">
        <v>1023</v>
      </c>
      <c r="B1025" s="1" t="s">
        <v>1024</v>
      </c>
      <c r="C1025" s="1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4">
        <f t="shared" si="105"/>
        <v>237.15</v>
      </c>
      <c r="P1025" s="1">
        <f t="shared" si="106"/>
        <v>36.206106870229007</v>
      </c>
      <c r="Q1025" s="1" t="str">
        <f t="shared" si="107"/>
        <v>music</v>
      </c>
      <c r="R1025" s="1" t="str">
        <f t="shared" si="111"/>
        <v>electronic music</v>
      </c>
      <c r="S1025" s="2">
        <f t="shared" si="108"/>
        <v>42145.919687500005</v>
      </c>
      <c r="T1025" s="2">
        <f t="shared" si="109"/>
        <v>42175.919687500005</v>
      </c>
      <c r="U1025" s="1">
        <f t="shared" si="110"/>
        <v>30</v>
      </c>
    </row>
    <row r="1026" spans="1:21" ht="95" customHeight="1">
      <c r="A1026" s="1">
        <v>1024</v>
      </c>
      <c r="B1026" s="1" t="s">
        <v>1025</v>
      </c>
      <c r="C1026" s="1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4">
        <f t="shared" si="105"/>
        <v>118.63774999999998</v>
      </c>
      <c r="P1026" s="1">
        <f t="shared" si="106"/>
        <v>388.9762295081967</v>
      </c>
      <c r="Q1026" s="1" t="str">
        <f t="shared" si="107"/>
        <v>music</v>
      </c>
      <c r="R1026" s="1" t="str">
        <f t="shared" si="111"/>
        <v>electronic music</v>
      </c>
      <c r="S1026" s="2">
        <f t="shared" si="108"/>
        <v>42370.580590277779</v>
      </c>
      <c r="T1026" s="2">
        <f t="shared" si="109"/>
        <v>42400.580590277779</v>
      </c>
      <c r="U1026" s="1">
        <f t="shared" si="110"/>
        <v>30</v>
      </c>
    </row>
    <row r="1027" spans="1:21" ht="95" customHeight="1">
      <c r="A1027" s="1">
        <v>1025</v>
      </c>
      <c r="B1027" s="1" t="s">
        <v>1026</v>
      </c>
      <c r="C1027" s="1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4">
        <f t="shared" ref="O1027:O1090" si="112">E1027/D1027*100</f>
        <v>109.92831428571431</v>
      </c>
      <c r="P1027" s="1">
        <f t="shared" ref="P1027:P1090" si="113">E1027/L1027</f>
        <v>71.848571428571432</v>
      </c>
      <c r="Q1027" s="1" t="str">
        <f t="shared" ref="Q1027:Q1090" si="114">LEFT(N1027,FIND("/",N1027)-1)</f>
        <v>music</v>
      </c>
      <c r="R1027" s="1" t="str">
        <f t="shared" si="111"/>
        <v>electronic music</v>
      </c>
      <c r="S1027" s="2">
        <f t="shared" ref="S1027:S1090" si="115">(((J1027/60)/60)/24)+DATE(1970,1,1)</f>
        <v>42049.833761574075</v>
      </c>
      <c r="T1027" s="2">
        <f t="shared" ref="T1027:T1090" si="116">(((I1027/60)/60)/24)+DATE(1970,1,1)</f>
        <v>42079.792094907403</v>
      </c>
      <c r="U1027" s="1">
        <f t="shared" ref="U1027:U1090" si="117">ROUNDUP(T1027-S1027,0)</f>
        <v>30</v>
      </c>
    </row>
    <row r="1028" spans="1:21" ht="95" customHeight="1">
      <c r="A1028" s="1">
        <v>1026</v>
      </c>
      <c r="B1028" s="1" t="s">
        <v>1027</v>
      </c>
      <c r="C1028" s="1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4">
        <f t="shared" si="112"/>
        <v>100.00828571428571</v>
      </c>
      <c r="P1028" s="1">
        <f t="shared" si="113"/>
        <v>57.381803278688523</v>
      </c>
      <c r="Q1028" s="1" t="str">
        <f t="shared" si="114"/>
        <v>music</v>
      </c>
      <c r="R1028" s="1" t="str">
        <f t="shared" ref="R1028:R1091" si="118">RIGHT(N1028,LEN(N1028)-FIND("/",N1028))</f>
        <v>electronic music</v>
      </c>
      <c r="S1028" s="2">
        <f t="shared" si="115"/>
        <v>42426.407592592594</v>
      </c>
      <c r="T1028" s="2">
        <f t="shared" si="116"/>
        <v>42460.365925925929</v>
      </c>
      <c r="U1028" s="1">
        <f t="shared" si="117"/>
        <v>34</v>
      </c>
    </row>
    <row r="1029" spans="1:21" ht="95" customHeight="1">
      <c r="A1029" s="1">
        <v>1027</v>
      </c>
      <c r="B1029" s="1" t="s">
        <v>1028</v>
      </c>
      <c r="C1029" s="1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4">
        <f t="shared" si="112"/>
        <v>103.09292094387415</v>
      </c>
      <c r="P1029" s="1">
        <f t="shared" si="113"/>
        <v>69.666666666666671</v>
      </c>
      <c r="Q1029" s="1" t="str">
        <f t="shared" si="114"/>
        <v>music</v>
      </c>
      <c r="R1029" s="1" t="str">
        <f t="shared" si="118"/>
        <v>electronic music</v>
      </c>
      <c r="S1029" s="2">
        <f t="shared" si="115"/>
        <v>41905.034108796295</v>
      </c>
      <c r="T1029" s="2">
        <f t="shared" si="116"/>
        <v>41935.034108796295</v>
      </c>
      <c r="U1029" s="1">
        <f t="shared" si="117"/>
        <v>30</v>
      </c>
    </row>
    <row r="1030" spans="1:21" ht="95" customHeight="1">
      <c r="A1030" s="1">
        <v>1028</v>
      </c>
      <c r="B1030" s="1" t="s">
        <v>1029</v>
      </c>
      <c r="C1030" s="1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4">
        <f t="shared" si="112"/>
        <v>117.27000000000001</v>
      </c>
      <c r="P1030" s="1">
        <f t="shared" si="113"/>
        <v>45.988235294117644</v>
      </c>
      <c r="Q1030" s="1" t="str">
        <f t="shared" si="114"/>
        <v>music</v>
      </c>
      <c r="R1030" s="1" t="str">
        <f t="shared" si="118"/>
        <v>electronic music</v>
      </c>
      <c r="S1030" s="2">
        <f t="shared" si="115"/>
        <v>42755.627372685187</v>
      </c>
      <c r="T1030" s="2">
        <f t="shared" si="116"/>
        <v>42800.833333333328</v>
      </c>
      <c r="U1030" s="1">
        <f t="shared" si="117"/>
        <v>46</v>
      </c>
    </row>
    <row r="1031" spans="1:21" ht="95" customHeight="1">
      <c r="A1031" s="1">
        <v>1029</v>
      </c>
      <c r="B1031" s="1" t="s">
        <v>1030</v>
      </c>
      <c r="C1031" s="1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4">
        <f t="shared" si="112"/>
        <v>111.75999999999999</v>
      </c>
      <c r="P1031" s="1">
        <f t="shared" si="113"/>
        <v>79.262411347517727</v>
      </c>
      <c r="Q1031" s="1" t="str">
        <f t="shared" si="114"/>
        <v>music</v>
      </c>
      <c r="R1031" s="1" t="str">
        <f t="shared" si="118"/>
        <v>electronic music</v>
      </c>
      <c r="S1031" s="2">
        <f t="shared" si="115"/>
        <v>42044.711886574078</v>
      </c>
      <c r="T1031" s="2">
        <f t="shared" si="116"/>
        <v>42098.915972222225</v>
      </c>
      <c r="U1031" s="1">
        <f t="shared" si="117"/>
        <v>55</v>
      </c>
    </row>
    <row r="1032" spans="1:21" ht="95" customHeight="1">
      <c r="A1032" s="1">
        <v>1030</v>
      </c>
      <c r="B1032" s="1" t="s">
        <v>1031</v>
      </c>
      <c r="C1032" s="1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4">
        <f t="shared" si="112"/>
        <v>342.09999999999997</v>
      </c>
      <c r="P1032" s="1">
        <f t="shared" si="113"/>
        <v>43.031446540880502</v>
      </c>
      <c r="Q1032" s="1" t="str">
        <f t="shared" si="114"/>
        <v>music</v>
      </c>
      <c r="R1032" s="1" t="str">
        <f t="shared" si="118"/>
        <v>electronic music</v>
      </c>
      <c r="S1032" s="2">
        <f t="shared" si="115"/>
        <v>42611.483206018514</v>
      </c>
      <c r="T1032" s="2">
        <f t="shared" si="116"/>
        <v>42625.483206018514</v>
      </c>
      <c r="U1032" s="1">
        <f t="shared" si="117"/>
        <v>14</v>
      </c>
    </row>
    <row r="1033" spans="1:21" ht="95" customHeight="1">
      <c r="A1033" s="1">
        <v>1031</v>
      </c>
      <c r="B1033" s="1" t="s">
        <v>1032</v>
      </c>
      <c r="C1033" s="1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4">
        <f t="shared" si="112"/>
        <v>107.4</v>
      </c>
      <c r="P1033" s="1">
        <f t="shared" si="113"/>
        <v>108.48484848484848</v>
      </c>
      <c r="Q1033" s="1" t="str">
        <f t="shared" si="114"/>
        <v>music</v>
      </c>
      <c r="R1033" s="1" t="str">
        <f t="shared" si="118"/>
        <v>electronic music</v>
      </c>
      <c r="S1033" s="2">
        <f t="shared" si="115"/>
        <v>42324.764004629629</v>
      </c>
      <c r="T1033" s="2">
        <f t="shared" si="116"/>
        <v>42354.764004629629</v>
      </c>
      <c r="U1033" s="1">
        <f t="shared" si="117"/>
        <v>30</v>
      </c>
    </row>
    <row r="1034" spans="1:21" ht="95" customHeight="1">
      <c r="A1034" s="1">
        <v>1032</v>
      </c>
      <c r="B1034" s="1" t="s">
        <v>1033</v>
      </c>
      <c r="C1034" s="1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4">
        <f t="shared" si="112"/>
        <v>108.49703703703703</v>
      </c>
      <c r="P1034" s="1">
        <f t="shared" si="113"/>
        <v>61.029583333333335</v>
      </c>
      <c r="Q1034" s="1" t="str">
        <f t="shared" si="114"/>
        <v>music</v>
      </c>
      <c r="R1034" s="1" t="str">
        <f t="shared" si="118"/>
        <v>electronic music</v>
      </c>
      <c r="S1034" s="2">
        <f t="shared" si="115"/>
        <v>42514.666956018518</v>
      </c>
      <c r="T1034" s="2">
        <f t="shared" si="116"/>
        <v>42544.666956018518</v>
      </c>
      <c r="U1034" s="1">
        <f t="shared" si="117"/>
        <v>30</v>
      </c>
    </row>
    <row r="1035" spans="1:21" ht="95" customHeight="1">
      <c r="A1035" s="1">
        <v>1033</v>
      </c>
      <c r="B1035" s="1" t="s">
        <v>1034</v>
      </c>
      <c r="C1035" s="1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4">
        <f t="shared" si="112"/>
        <v>102.86144578313252</v>
      </c>
      <c r="P1035" s="1">
        <f t="shared" si="113"/>
        <v>50.592592592592595</v>
      </c>
      <c r="Q1035" s="1" t="str">
        <f t="shared" si="114"/>
        <v>music</v>
      </c>
      <c r="R1035" s="1" t="str">
        <f t="shared" si="118"/>
        <v>electronic music</v>
      </c>
      <c r="S1035" s="2">
        <f t="shared" si="115"/>
        <v>42688.732407407413</v>
      </c>
      <c r="T1035" s="2">
        <f t="shared" si="116"/>
        <v>42716.732407407413</v>
      </c>
      <c r="U1035" s="1">
        <f t="shared" si="117"/>
        <v>28</v>
      </c>
    </row>
    <row r="1036" spans="1:21" ht="95" customHeight="1">
      <c r="A1036" s="1">
        <v>1034</v>
      </c>
      <c r="B1036" s="1" t="s">
        <v>1035</v>
      </c>
      <c r="C1036" s="1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4">
        <f t="shared" si="112"/>
        <v>130.0018</v>
      </c>
      <c r="P1036" s="1">
        <f t="shared" si="113"/>
        <v>39.157168674698795</v>
      </c>
      <c r="Q1036" s="1" t="str">
        <f t="shared" si="114"/>
        <v>music</v>
      </c>
      <c r="R1036" s="1" t="str">
        <f t="shared" si="118"/>
        <v>electronic music</v>
      </c>
      <c r="S1036" s="2">
        <f t="shared" si="115"/>
        <v>42555.166712962964</v>
      </c>
      <c r="T1036" s="2">
        <f t="shared" si="116"/>
        <v>42587.165972222225</v>
      </c>
      <c r="U1036" s="1">
        <f t="shared" si="117"/>
        <v>32</v>
      </c>
    </row>
    <row r="1037" spans="1:21" ht="95" customHeight="1">
      <c r="A1037" s="1">
        <v>1035</v>
      </c>
      <c r="B1037" s="1" t="s">
        <v>1036</v>
      </c>
      <c r="C1037" s="1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4">
        <f t="shared" si="112"/>
        <v>107.65217391304347</v>
      </c>
      <c r="P1037" s="1">
        <f t="shared" si="113"/>
        <v>65.15789473684211</v>
      </c>
      <c r="Q1037" s="1" t="str">
        <f t="shared" si="114"/>
        <v>music</v>
      </c>
      <c r="R1037" s="1" t="str">
        <f t="shared" si="118"/>
        <v>electronic music</v>
      </c>
      <c r="S1037" s="2">
        <f t="shared" si="115"/>
        <v>42016.641435185185</v>
      </c>
      <c r="T1037" s="2">
        <f t="shared" si="116"/>
        <v>42046.641435185185</v>
      </c>
      <c r="U1037" s="1">
        <f t="shared" si="117"/>
        <v>30</v>
      </c>
    </row>
    <row r="1038" spans="1:21" ht="95" customHeight="1">
      <c r="A1038" s="1">
        <v>1036</v>
      </c>
      <c r="B1038" s="1" t="s">
        <v>1037</v>
      </c>
      <c r="C1038" s="1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4">
        <f t="shared" si="112"/>
        <v>112.36044444444444</v>
      </c>
      <c r="P1038" s="1">
        <f t="shared" si="113"/>
        <v>23.963127962085309</v>
      </c>
      <c r="Q1038" s="1" t="str">
        <f t="shared" si="114"/>
        <v>music</v>
      </c>
      <c r="R1038" s="1" t="str">
        <f t="shared" si="118"/>
        <v>electronic music</v>
      </c>
      <c r="S1038" s="2">
        <f t="shared" si="115"/>
        <v>41249.448958333334</v>
      </c>
      <c r="T1038" s="2">
        <f t="shared" si="116"/>
        <v>41281.333333333336</v>
      </c>
      <c r="U1038" s="1">
        <f t="shared" si="117"/>
        <v>32</v>
      </c>
    </row>
    <row r="1039" spans="1:21" ht="95" customHeight="1">
      <c r="A1039" s="1">
        <v>1037</v>
      </c>
      <c r="B1039" s="1" t="s">
        <v>1038</v>
      </c>
      <c r="C1039" s="1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4">
        <f t="shared" si="112"/>
        <v>102.1</v>
      </c>
      <c r="P1039" s="1">
        <f t="shared" si="113"/>
        <v>48.61904761904762</v>
      </c>
      <c r="Q1039" s="1" t="str">
        <f t="shared" si="114"/>
        <v>music</v>
      </c>
      <c r="R1039" s="1" t="str">
        <f t="shared" si="118"/>
        <v>electronic music</v>
      </c>
      <c r="S1039" s="2">
        <f t="shared" si="115"/>
        <v>42119.822476851856</v>
      </c>
      <c r="T1039" s="2">
        <f t="shared" si="116"/>
        <v>42142.208333333328</v>
      </c>
      <c r="U1039" s="1">
        <f t="shared" si="117"/>
        <v>23</v>
      </c>
    </row>
    <row r="1040" spans="1:21" ht="95" customHeight="1">
      <c r="A1040" s="1">
        <v>1038</v>
      </c>
      <c r="B1040" s="1" t="s">
        <v>1039</v>
      </c>
      <c r="C1040" s="1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4">
        <f t="shared" si="112"/>
        <v>145.33333333333334</v>
      </c>
      <c r="P1040" s="1">
        <f t="shared" si="113"/>
        <v>35.73770491803279</v>
      </c>
      <c r="Q1040" s="1" t="str">
        <f t="shared" si="114"/>
        <v>music</v>
      </c>
      <c r="R1040" s="1" t="str">
        <f t="shared" si="118"/>
        <v>electronic music</v>
      </c>
      <c r="S1040" s="2">
        <f t="shared" si="115"/>
        <v>42418.231747685189</v>
      </c>
      <c r="T1040" s="2">
        <f t="shared" si="116"/>
        <v>42448.190081018518</v>
      </c>
      <c r="U1040" s="1">
        <f t="shared" si="117"/>
        <v>30</v>
      </c>
    </row>
    <row r="1041" spans="1:21" ht="95" customHeight="1">
      <c r="A1041" s="1">
        <v>1039</v>
      </c>
      <c r="B1041" s="1" t="s">
        <v>1040</v>
      </c>
      <c r="C1041" s="1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4">
        <f t="shared" si="112"/>
        <v>128.19999999999999</v>
      </c>
      <c r="P1041" s="1">
        <f t="shared" si="113"/>
        <v>21.366666666666667</v>
      </c>
      <c r="Q1041" s="1" t="str">
        <f t="shared" si="114"/>
        <v>music</v>
      </c>
      <c r="R1041" s="1" t="str">
        <f t="shared" si="118"/>
        <v>electronic music</v>
      </c>
      <c r="S1041" s="2">
        <f t="shared" si="115"/>
        <v>42692.109328703707</v>
      </c>
      <c r="T1041" s="2">
        <f t="shared" si="116"/>
        <v>42717.332638888889</v>
      </c>
      <c r="U1041" s="1">
        <f t="shared" si="117"/>
        <v>26</v>
      </c>
    </row>
    <row r="1042" spans="1:21" ht="95" customHeight="1">
      <c r="A1042" s="1">
        <v>1040</v>
      </c>
      <c r="B1042" s="1" t="s">
        <v>1041</v>
      </c>
      <c r="C1042" s="1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4">
        <f t="shared" si="112"/>
        <v>0.29411764705882354</v>
      </c>
      <c r="P1042" s="1">
        <f t="shared" si="113"/>
        <v>250</v>
      </c>
      <c r="Q1042" s="1" t="str">
        <f t="shared" si="114"/>
        <v>journalism</v>
      </c>
      <c r="R1042" s="1" t="str">
        <f t="shared" si="118"/>
        <v>audio</v>
      </c>
      <c r="S1042" s="2">
        <f t="shared" si="115"/>
        <v>42579.708437499998</v>
      </c>
      <c r="T1042" s="2">
        <f t="shared" si="116"/>
        <v>42609.708437499998</v>
      </c>
      <c r="U1042" s="1">
        <f t="shared" si="117"/>
        <v>30</v>
      </c>
    </row>
    <row r="1043" spans="1:21" ht="95" customHeight="1">
      <c r="A1043" s="1">
        <v>1041</v>
      </c>
      <c r="B1043" s="1" t="s">
        <v>1042</v>
      </c>
      <c r="C1043" s="1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4">
        <f t="shared" si="112"/>
        <v>0</v>
      </c>
      <c r="P1043" s="1" t="e">
        <f t="shared" si="113"/>
        <v>#DIV/0!</v>
      </c>
      <c r="Q1043" s="1" t="str">
        <f t="shared" si="114"/>
        <v>journalism</v>
      </c>
      <c r="R1043" s="1" t="str">
        <f t="shared" si="118"/>
        <v>audio</v>
      </c>
      <c r="S1043" s="2">
        <f t="shared" si="115"/>
        <v>41831.060092592597</v>
      </c>
      <c r="T1043" s="2">
        <f t="shared" si="116"/>
        <v>41851.060092592597</v>
      </c>
      <c r="U1043" s="1">
        <f t="shared" si="117"/>
        <v>20</v>
      </c>
    </row>
    <row r="1044" spans="1:21" ht="95" customHeight="1">
      <c r="A1044" s="1">
        <v>1042</v>
      </c>
      <c r="B1044" s="1" t="s">
        <v>1043</v>
      </c>
      <c r="C1044" s="1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4">
        <f t="shared" si="112"/>
        <v>1.5384615384615385</v>
      </c>
      <c r="P1044" s="1">
        <f t="shared" si="113"/>
        <v>10</v>
      </c>
      <c r="Q1044" s="1" t="str">
        <f t="shared" si="114"/>
        <v>journalism</v>
      </c>
      <c r="R1044" s="1" t="str">
        <f t="shared" si="118"/>
        <v>audio</v>
      </c>
      <c r="S1044" s="2">
        <f t="shared" si="115"/>
        <v>41851.696157407408</v>
      </c>
      <c r="T1044" s="2">
        <f t="shared" si="116"/>
        <v>41894.416666666664</v>
      </c>
      <c r="U1044" s="1">
        <f t="shared" si="117"/>
        <v>43</v>
      </c>
    </row>
    <row r="1045" spans="1:21" ht="95" customHeight="1">
      <c r="A1045" s="1">
        <v>1043</v>
      </c>
      <c r="B1045" s="1" t="s">
        <v>1044</v>
      </c>
      <c r="C1045" s="1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4">
        <f t="shared" si="112"/>
        <v>8.5370000000000008</v>
      </c>
      <c r="P1045" s="1">
        <f t="shared" si="113"/>
        <v>29.236301369863014</v>
      </c>
      <c r="Q1045" s="1" t="str">
        <f t="shared" si="114"/>
        <v>journalism</v>
      </c>
      <c r="R1045" s="1" t="str">
        <f t="shared" si="118"/>
        <v>audio</v>
      </c>
      <c r="S1045" s="2">
        <f t="shared" si="115"/>
        <v>42114.252951388888</v>
      </c>
      <c r="T1045" s="2">
        <f t="shared" si="116"/>
        <v>42144.252951388888</v>
      </c>
      <c r="U1045" s="1">
        <f t="shared" si="117"/>
        <v>30</v>
      </c>
    </row>
    <row r="1046" spans="1:21" ht="95" customHeight="1">
      <c r="A1046" s="1">
        <v>1044</v>
      </c>
      <c r="B1046" s="1" t="s">
        <v>1045</v>
      </c>
      <c r="C1046" s="1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4">
        <f t="shared" si="112"/>
        <v>8.5714285714285715E-2</v>
      </c>
      <c r="P1046" s="1">
        <f t="shared" si="113"/>
        <v>3</v>
      </c>
      <c r="Q1046" s="1" t="str">
        <f t="shared" si="114"/>
        <v>journalism</v>
      </c>
      <c r="R1046" s="1" t="str">
        <f t="shared" si="118"/>
        <v>audio</v>
      </c>
      <c r="S1046" s="2">
        <f t="shared" si="115"/>
        <v>42011.925937499997</v>
      </c>
      <c r="T1046" s="2">
        <f t="shared" si="116"/>
        <v>42068.852083333331</v>
      </c>
      <c r="U1046" s="1">
        <f t="shared" si="117"/>
        <v>57</v>
      </c>
    </row>
    <row r="1047" spans="1:21" ht="95" customHeight="1">
      <c r="A1047" s="1">
        <v>1045</v>
      </c>
      <c r="B1047" s="1" t="s">
        <v>1046</v>
      </c>
      <c r="C1047" s="1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4">
        <f t="shared" si="112"/>
        <v>2.6599999999999997</v>
      </c>
      <c r="P1047" s="1">
        <f t="shared" si="113"/>
        <v>33.25</v>
      </c>
      <c r="Q1047" s="1" t="str">
        <f t="shared" si="114"/>
        <v>journalism</v>
      </c>
      <c r="R1047" s="1" t="str">
        <f t="shared" si="118"/>
        <v>audio</v>
      </c>
      <c r="S1047" s="2">
        <f t="shared" si="115"/>
        <v>41844.874421296299</v>
      </c>
      <c r="T1047" s="2">
        <f t="shared" si="116"/>
        <v>41874.874421296299</v>
      </c>
      <c r="U1047" s="1">
        <f t="shared" si="117"/>
        <v>30</v>
      </c>
    </row>
    <row r="1048" spans="1:21" ht="95" customHeight="1">
      <c r="A1048" s="1">
        <v>1046</v>
      </c>
      <c r="B1048" s="1" t="s">
        <v>1047</v>
      </c>
      <c r="C1048" s="1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4">
        <f t="shared" si="112"/>
        <v>0</v>
      </c>
      <c r="P1048" s="1" t="e">
        <f t="shared" si="113"/>
        <v>#DIV/0!</v>
      </c>
      <c r="Q1048" s="1" t="str">
        <f t="shared" si="114"/>
        <v>journalism</v>
      </c>
      <c r="R1048" s="1" t="str">
        <f t="shared" si="118"/>
        <v>audio</v>
      </c>
      <c r="S1048" s="2">
        <f t="shared" si="115"/>
        <v>42319.851388888885</v>
      </c>
      <c r="T1048" s="2">
        <f t="shared" si="116"/>
        <v>42364.851388888885</v>
      </c>
      <c r="U1048" s="1">
        <f t="shared" si="117"/>
        <v>45</v>
      </c>
    </row>
    <row r="1049" spans="1:21" ht="95" customHeight="1">
      <c r="A1049" s="1">
        <v>1047</v>
      </c>
      <c r="B1049" s="1" t="s">
        <v>1048</v>
      </c>
      <c r="C1049" s="1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4">
        <f t="shared" si="112"/>
        <v>0.05</v>
      </c>
      <c r="P1049" s="1">
        <f t="shared" si="113"/>
        <v>1</v>
      </c>
      <c r="Q1049" s="1" t="str">
        <f t="shared" si="114"/>
        <v>journalism</v>
      </c>
      <c r="R1049" s="1" t="str">
        <f t="shared" si="118"/>
        <v>audio</v>
      </c>
      <c r="S1049" s="2">
        <f t="shared" si="115"/>
        <v>41918.818460648145</v>
      </c>
      <c r="T1049" s="2">
        <f t="shared" si="116"/>
        <v>41948.860127314816</v>
      </c>
      <c r="U1049" s="1">
        <f t="shared" si="117"/>
        <v>31</v>
      </c>
    </row>
    <row r="1050" spans="1:21" ht="95" customHeight="1">
      <c r="A1050" s="1">
        <v>1048</v>
      </c>
      <c r="B1050" s="1" t="s">
        <v>1049</v>
      </c>
      <c r="C1050" s="1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4">
        <f t="shared" si="112"/>
        <v>1.4133333333333333</v>
      </c>
      <c r="P1050" s="1">
        <f t="shared" si="113"/>
        <v>53</v>
      </c>
      <c r="Q1050" s="1" t="str">
        <f t="shared" si="114"/>
        <v>journalism</v>
      </c>
      <c r="R1050" s="1" t="str">
        <f t="shared" si="118"/>
        <v>audio</v>
      </c>
      <c r="S1050" s="2">
        <f t="shared" si="115"/>
        <v>42598.053113425922</v>
      </c>
      <c r="T1050" s="2">
        <f t="shared" si="116"/>
        <v>42638.053113425922</v>
      </c>
      <c r="U1050" s="1">
        <f t="shared" si="117"/>
        <v>40</v>
      </c>
    </row>
    <row r="1051" spans="1:21" ht="95" customHeight="1">
      <c r="A1051" s="1">
        <v>1049</v>
      </c>
      <c r="B1051" s="1" t="s">
        <v>1050</v>
      </c>
      <c r="C1051" s="1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4">
        <f t="shared" si="112"/>
        <v>0</v>
      </c>
      <c r="P1051" s="1" t="e">
        <f t="shared" si="113"/>
        <v>#DIV/0!</v>
      </c>
      <c r="Q1051" s="1" t="str">
        <f t="shared" si="114"/>
        <v>journalism</v>
      </c>
      <c r="R1051" s="1" t="str">
        <f t="shared" si="118"/>
        <v>audio</v>
      </c>
      <c r="S1051" s="2">
        <f t="shared" si="115"/>
        <v>42382.431076388893</v>
      </c>
      <c r="T1051" s="2">
        <f t="shared" si="116"/>
        <v>42412.431076388893</v>
      </c>
      <c r="U1051" s="1">
        <f t="shared" si="117"/>
        <v>30</v>
      </c>
    </row>
    <row r="1052" spans="1:21" ht="95" customHeight="1">
      <c r="A1052" s="1">
        <v>1050</v>
      </c>
      <c r="B1052" s="1" t="s">
        <v>1051</v>
      </c>
      <c r="C1052" s="1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4">
        <f t="shared" si="112"/>
        <v>0</v>
      </c>
      <c r="P1052" s="1" t="e">
        <f t="shared" si="113"/>
        <v>#DIV/0!</v>
      </c>
      <c r="Q1052" s="1" t="str">
        <f t="shared" si="114"/>
        <v>journalism</v>
      </c>
      <c r="R1052" s="1" t="str">
        <f t="shared" si="118"/>
        <v>audio</v>
      </c>
      <c r="S1052" s="2">
        <f t="shared" si="115"/>
        <v>42231.7971875</v>
      </c>
      <c r="T1052" s="2">
        <f t="shared" si="116"/>
        <v>42261.7971875</v>
      </c>
      <c r="U1052" s="1">
        <f t="shared" si="117"/>
        <v>30</v>
      </c>
    </row>
    <row r="1053" spans="1:21" ht="95" customHeight="1">
      <c r="A1053" s="1">
        <v>1051</v>
      </c>
      <c r="B1053" s="1" t="s">
        <v>1052</v>
      </c>
      <c r="C1053" s="1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4">
        <f t="shared" si="112"/>
        <v>0</v>
      </c>
      <c r="P1053" s="1" t="e">
        <f t="shared" si="113"/>
        <v>#DIV/0!</v>
      </c>
      <c r="Q1053" s="1" t="str">
        <f t="shared" si="114"/>
        <v>journalism</v>
      </c>
      <c r="R1053" s="1" t="str">
        <f t="shared" si="118"/>
        <v>audio</v>
      </c>
      <c r="S1053" s="2">
        <f t="shared" si="115"/>
        <v>41850.014178240745</v>
      </c>
      <c r="T1053" s="2">
        <f t="shared" si="116"/>
        <v>41878.014178240745</v>
      </c>
      <c r="U1053" s="1">
        <f t="shared" si="117"/>
        <v>28</v>
      </c>
    </row>
    <row r="1054" spans="1:21" ht="95" customHeight="1">
      <c r="A1054" s="1">
        <v>1052</v>
      </c>
      <c r="B1054" s="1" t="s">
        <v>1053</v>
      </c>
      <c r="C1054" s="1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4">
        <f t="shared" si="112"/>
        <v>0</v>
      </c>
      <c r="P1054" s="1" t="e">
        <f t="shared" si="113"/>
        <v>#DIV/0!</v>
      </c>
      <c r="Q1054" s="1" t="str">
        <f t="shared" si="114"/>
        <v>journalism</v>
      </c>
      <c r="R1054" s="1" t="str">
        <f t="shared" si="118"/>
        <v>audio</v>
      </c>
      <c r="S1054" s="2">
        <f t="shared" si="115"/>
        <v>42483.797395833331</v>
      </c>
      <c r="T1054" s="2">
        <f t="shared" si="116"/>
        <v>42527.839583333334</v>
      </c>
      <c r="U1054" s="1">
        <f t="shared" si="117"/>
        <v>45</v>
      </c>
    </row>
    <row r="1055" spans="1:21" ht="95" customHeight="1">
      <c r="A1055" s="1">
        <v>1053</v>
      </c>
      <c r="B1055" s="1" t="s">
        <v>1054</v>
      </c>
      <c r="C1055" s="1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4">
        <f t="shared" si="112"/>
        <v>1</v>
      </c>
      <c r="P1055" s="1">
        <f t="shared" si="113"/>
        <v>15</v>
      </c>
      <c r="Q1055" s="1" t="str">
        <f t="shared" si="114"/>
        <v>journalism</v>
      </c>
      <c r="R1055" s="1" t="str">
        <f t="shared" si="118"/>
        <v>audio</v>
      </c>
      <c r="S1055" s="2">
        <f t="shared" si="115"/>
        <v>42775.172824074078</v>
      </c>
      <c r="T1055" s="2">
        <f t="shared" si="116"/>
        <v>42800.172824074078</v>
      </c>
      <c r="U1055" s="1">
        <f t="shared" si="117"/>
        <v>25</v>
      </c>
    </row>
    <row r="1056" spans="1:21" ht="95" customHeight="1">
      <c r="A1056" s="1">
        <v>1054</v>
      </c>
      <c r="B1056" s="1" t="s">
        <v>1055</v>
      </c>
      <c r="C1056" s="1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4">
        <f t="shared" si="112"/>
        <v>0</v>
      </c>
      <c r="P1056" s="1" t="e">
        <f t="shared" si="113"/>
        <v>#DIV/0!</v>
      </c>
      <c r="Q1056" s="1" t="str">
        <f t="shared" si="114"/>
        <v>journalism</v>
      </c>
      <c r="R1056" s="1" t="str">
        <f t="shared" si="118"/>
        <v>audio</v>
      </c>
      <c r="S1056" s="2">
        <f t="shared" si="115"/>
        <v>41831.851840277777</v>
      </c>
      <c r="T1056" s="2">
        <f t="shared" si="116"/>
        <v>41861.916666666664</v>
      </c>
      <c r="U1056" s="1">
        <f t="shared" si="117"/>
        <v>31</v>
      </c>
    </row>
    <row r="1057" spans="1:21" ht="95" customHeight="1">
      <c r="A1057" s="1">
        <v>1055</v>
      </c>
      <c r="B1057" s="1" t="s">
        <v>1056</v>
      </c>
      <c r="C1057" s="1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4">
        <f t="shared" si="112"/>
        <v>0</v>
      </c>
      <c r="P1057" s="1" t="e">
        <f t="shared" si="113"/>
        <v>#DIV/0!</v>
      </c>
      <c r="Q1057" s="1" t="str">
        <f t="shared" si="114"/>
        <v>journalism</v>
      </c>
      <c r="R1057" s="1" t="str">
        <f t="shared" si="118"/>
        <v>audio</v>
      </c>
      <c r="S1057" s="2">
        <f t="shared" si="115"/>
        <v>42406.992418981477</v>
      </c>
      <c r="T1057" s="2">
        <f t="shared" si="116"/>
        <v>42436.992418981477</v>
      </c>
      <c r="U1057" s="1">
        <f t="shared" si="117"/>
        <v>30</v>
      </c>
    </row>
    <row r="1058" spans="1:21" ht="95" customHeight="1">
      <c r="A1058" s="1">
        <v>1056</v>
      </c>
      <c r="B1058" s="1" t="s">
        <v>1057</v>
      </c>
      <c r="C1058" s="1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4">
        <f t="shared" si="112"/>
        <v>0</v>
      </c>
      <c r="P1058" s="1" t="e">
        <f t="shared" si="113"/>
        <v>#DIV/0!</v>
      </c>
      <c r="Q1058" s="1" t="str">
        <f t="shared" si="114"/>
        <v>journalism</v>
      </c>
      <c r="R1058" s="1" t="str">
        <f t="shared" si="118"/>
        <v>audio</v>
      </c>
      <c r="S1058" s="2">
        <f t="shared" si="115"/>
        <v>42058.719641203701</v>
      </c>
      <c r="T1058" s="2">
        <f t="shared" si="116"/>
        <v>42118.677974537044</v>
      </c>
      <c r="U1058" s="1">
        <f t="shared" si="117"/>
        <v>60</v>
      </c>
    </row>
    <row r="1059" spans="1:21" ht="95" customHeight="1">
      <c r="A1059" s="1">
        <v>1057</v>
      </c>
      <c r="B1059" s="1" t="s">
        <v>1058</v>
      </c>
      <c r="C1059" s="1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4">
        <f t="shared" si="112"/>
        <v>0</v>
      </c>
      <c r="P1059" s="1" t="e">
        <f t="shared" si="113"/>
        <v>#DIV/0!</v>
      </c>
      <c r="Q1059" s="1" t="str">
        <f t="shared" si="114"/>
        <v>journalism</v>
      </c>
      <c r="R1059" s="1" t="str">
        <f t="shared" si="118"/>
        <v>audio</v>
      </c>
      <c r="S1059" s="2">
        <f t="shared" si="115"/>
        <v>42678.871331018512</v>
      </c>
      <c r="T1059" s="2">
        <f t="shared" si="116"/>
        <v>42708.912997685184</v>
      </c>
      <c r="U1059" s="1">
        <f t="shared" si="117"/>
        <v>31</v>
      </c>
    </row>
    <row r="1060" spans="1:21" ht="95" customHeight="1">
      <c r="A1060" s="1">
        <v>1058</v>
      </c>
      <c r="B1060" s="1" t="s">
        <v>1059</v>
      </c>
      <c r="C1060" s="1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4">
        <f t="shared" si="112"/>
        <v>0</v>
      </c>
      <c r="P1060" s="1" t="e">
        <f t="shared" si="113"/>
        <v>#DIV/0!</v>
      </c>
      <c r="Q1060" s="1" t="str">
        <f t="shared" si="114"/>
        <v>journalism</v>
      </c>
      <c r="R1060" s="1" t="str">
        <f t="shared" si="118"/>
        <v>audio</v>
      </c>
      <c r="S1060" s="2">
        <f t="shared" si="115"/>
        <v>42047.900960648149</v>
      </c>
      <c r="T1060" s="2">
        <f t="shared" si="116"/>
        <v>42089</v>
      </c>
      <c r="U1060" s="1">
        <f t="shared" si="117"/>
        <v>42</v>
      </c>
    </row>
    <row r="1061" spans="1:21" ht="95" customHeight="1">
      <c r="A1061" s="1">
        <v>1059</v>
      </c>
      <c r="B1061" s="1" t="s">
        <v>1060</v>
      </c>
      <c r="C1061" s="1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4">
        <f t="shared" si="112"/>
        <v>0</v>
      </c>
      <c r="P1061" s="1" t="e">
        <f t="shared" si="113"/>
        <v>#DIV/0!</v>
      </c>
      <c r="Q1061" s="1" t="str">
        <f t="shared" si="114"/>
        <v>journalism</v>
      </c>
      <c r="R1061" s="1" t="str">
        <f t="shared" si="118"/>
        <v>audio</v>
      </c>
      <c r="S1061" s="2">
        <f t="shared" si="115"/>
        <v>42046.79</v>
      </c>
      <c r="T1061" s="2">
        <f t="shared" si="116"/>
        <v>42076.748333333337</v>
      </c>
      <c r="U1061" s="1">
        <f t="shared" si="117"/>
        <v>30</v>
      </c>
    </row>
    <row r="1062" spans="1:21" ht="95" customHeight="1">
      <c r="A1062" s="1">
        <v>1060</v>
      </c>
      <c r="B1062" s="1" t="s">
        <v>1061</v>
      </c>
      <c r="C1062" s="1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4">
        <f t="shared" si="112"/>
        <v>1</v>
      </c>
      <c r="P1062" s="1">
        <f t="shared" si="113"/>
        <v>50</v>
      </c>
      <c r="Q1062" s="1" t="str">
        <f t="shared" si="114"/>
        <v>journalism</v>
      </c>
      <c r="R1062" s="1" t="str">
        <f t="shared" si="118"/>
        <v>audio</v>
      </c>
      <c r="S1062" s="2">
        <f t="shared" si="115"/>
        <v>42079.913113425922</v>
      </c>
      <c r="T1062" s="2">
        <f t="shared" si="116"/>
        <v>42109.913113425922</v>
      </c>
      <c r="U1062" s="1">
        <f t="shared" si="117"/>
        <v>30</v>
      </c>
    </row>
    <row r="1063" spans="1:21" ht="95" customHeight="1">
      <c r="A1063" s="1">
        <v>1061</v>
      </c>
      <c r="B1063" s="1" t="s">
        <v>1062</v>
      </c>
      <c r="C1063" s="1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4">
        <f t="shared" si="112"/>
        <v>0</v>
      </c>
      <c r="P1063" s="1" t="e">
        <f t="shared" si="113"/>
        <v>#DIV/0!</v>
      </c>
      <c r="Q1063" s="1" t="str">
        <f t="shared" si="114"/>
        <v>journalism</v>
      </c>
      <c r="R1063" s="1" t="str">
        <f t="shared" si="118"/>
        <v>audio</v>
      </c>
      <c r="S1063" s="2">
        <f t="shared" si="115"/>
        <v>42432.276712962965</v>
      </c>
      <c r="T1063" s="2">
        <f t="shared" si="116"/>
        <v>42492.041666666672</v>
      </c>
      <c r="U1063" s="1">
        <f t="shared" si="117"/>
        <v>60</v>
      </c>
    </row>
    <row r="1064" spans="1:21" ht="95" customHeight="1">
      <c r="A1064" s="1">
        <v>1062</v>
      </c>
      <c r="B1064" s="1" t="s">
        <v>1063</v>
      </c>
      <c r="C1064" s="1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4">
        <f t="shared" si="112"/>
        <v>95.477386934673376</v>
      </c>
      <c r="P1064" s="1">
        <f t="shared" si="113"/>
        <v>47.5</v>
      </c>
      <c r="Q1064" s="1" t="str">
        <f t="shared" si="114"/>
        <v>journalism</v>
      </c>
      <c r="R1064" s="1" t="str">
        <f t="shared" si="118"/>
        <v>audio</v>
      </c>
      <c r="S1064" s="2">
        <f t="shared" si="115"/>
        <v>42556.807187500002</v>
      </c>
      <c r="T1064" s="2">
        <f t="shared" si="116"/>
        <v>42563.807187500002</v>
      </c>
      <c r="U1064" s="1">
        <f t="shared" si="117"/>
        <v>7</v>
      </c>
    </row>
    <row r="1065" spans="1:21" ht="95" customHeight="1">
      <c r="A1065" s="1">
        <v>1063</v>
      </c>
      <c r="B1065" s="1" t="s">
        <v>1064</v>
      </c>
      <c r="C1065" s="1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4">
        <f t="shared" si="112"/>
        <v>0</v>
      </c>
      <c r="P1065" s="1" t="e">
        <f t="shared" si="113"/>
        <v>#DIV/0!</v>
      </c>
      <c r="Q1065" s="1" t="str">
        <f t="shared" si="114"/>
        <v>journalism</v>
      </c>
      <c r="R1065" s="1" t="str">
        <f t="shared" si="118"/>
        <v>audio</v>
      </c>
      <c r="S1065" s="2">
        <f t="shared" si="115"/>
        <v>42583.030810185184</v>
      </c>
      <c r="T1065" s="2">
        <f t="shared" si="116"/>
        <v>42613.030810185184</v>
      </c>
      <c r="U1065" s="1">
        <f t="shared" si="117"/>
        <v>30</v>
      </c>
    </row>
    <row r="1066" spans="1:21" ht="95" customHeight="1">
      <c r="A1066" s="1">
        <v>1064</v>
      </c>
      <c r="B1066" s="1" t="s">
        <v>1065</v>
      </c>
      <c r="C1066" s="1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4">
        <f t="shared" si="112"/>
        <v>8.974444444444444</v>
      </c>
      <c r="P1066" s="1">
        <f t="shared" si="113"/>
        <v>65.666666666666671</v>
      </c>
      <c r="Q1066" s="1" t="str">
        <f t="shared" si="114"/>
        <v>games</v>
      </c>
      <c r="R1066" s="1" t="str">
        <f t="shared" si="118"/>
        <v>video games</v>
      </c>
      <c r="S1066" s="2">
        <f t="shared" si="115"/>
        <v>41417.228043981479</v>
      </c>
      <c r="T1066" s="2">
        <f t="shared" si="116"/>
        <v>41462.228043981479</v>
      </c>
      <c r="U1066" s="1">
        <f t="shared" si="117"/>
        <v>45</v>
      </c>
    </row>
    <row r="1067" spans="1:21" ht="95" customHeight="1">
      <c r="A1067" s="1">
        <v>1065</v>
      </c>
      <c r="B1067" s="1" t="s">
        <v>1066</v>
      </c>
      <c r="C1067" s="1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4">
        <f t="shared" si="112"/>
        <v>2.7</v>
      </c>
      <c r="P1067" s="1">
        <f t="shared" si="113"/>
        <v>16.2</v>
      </c>
      <c r="Q1067" s="1" t="str">
        <f t="shared" si="114"/>
        <v>games</v>
      </c>
      <c r="R1067" s="1" t="str">
        <f t="shared" si="118"/>
        <v>video games</v>
      </c>
      <c r="S1067" s="2">
        <f t="shared" si="115"/>
        <v>41661.381041666667</v>
      </c>
      <c r="T1067" s="2">
        <f t="shared" si="116"/>
        <v>41689.381041666667</v>
      </c>
      <c r="U1067" s="1">
        <f t="shared" si="117"/>
        <v>28</v>
      </c>
    </row>
    <row r="1068" spans="1:21" ht="95" customHeight="1">
      <c r="A1068" s="1">
        <v>1066</v>
      </c>
      <c r="B1068" s="1" t="s">
        <v>1067</v>
      </c>
      <c r="C1068" s="1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4">
        <f t="shared" si="112"/>
        <v>3.3673333333333333</v>
      </c>
      <c r="P1068" s="1">
        <f t="shared" si="113"/>
        <v>34.128378378378379</v>
      </c>
      <c r="Q1068" s="1" t="str">
        <f t="shared" si="114"/>
        <v>games</v>
      </c>
      <c r="R1068" s="1" t="str">
        <f t="shared" si="118"/>
        <v>video games</v>
      </c>
      <c r="S1068" s="2">
        <f t="shared" si="115"/>
        <v>41445.962754629632</v>
      </c>
      <c r="T1068" s="2">
        <f t="shared" si="116"/>
        <v>41490.962754629632</v>
      </c>
      <c r="U1068" s="1">
        <f t="shared" si="117"/>
        <v>45</v>
      </c>
    </row>
    <row r="1069" spans="1:21" ht="95" customHeight="1">
      <c r="A1069" s="1">
        <v>1067</v>
      </c>
      <c r="B1069" s="1" t="s">
        <v>1068</v>
      </c>
      <c r="C1069" s="1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4">
        <f t="shared" si="112"/>
        <v>26</v>
      </c>
      <c r="P1069" s="1">
        <f t="shared" si="113"/>
        <v>13</v>
      </c>
      <c r="Q1069" s="1" t="str">
        <f t="shared" si="114"/>
        <v>games</v>
      </c>
      <c r="R1069" s="1" t="str">
        <f t="shared" si="118"/>
        <v>video games</v>
      </c>
      <c r="S1069" s="2">
        <f t="shared" si="115"/>
        <v>41599.855682870373</v>
      </c>
      <c r="T1069" s="2">
        <f t="shared" si="116"/>
        <v>41629.855682870373</v>
      </c>
      <c r="U1069" s="1">
        <f t="shared" si="117"/>
        <v>30</v>
      </c>
    </row>
    <row r="1070" spans="1:21" ht="95" customHeight="1">
      <c r="A1070" s="1">
        <v>1068</v>
      </c>
      <c r="B1070" s="1" t="s">
        <v>1069</v>
      </c>
      <c r="C1070" s="1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4">
        <f t="shared" si="112"/>
        <v>0.15</v>
      </c>
      <c r="P1070" s="1">
        <f t="shared" si="113"/>
        <v>11.25</v>
      </c>
      <c r="Q1070" s="1" t="str">
        <f t="shared" si="114"/>
        <v>games</v>
      </c>
      <c r="R1070" s="1" t="str">
        <f t="shared" si="118"/>
        <v>video games</v>
      </c>
      <c r="S1070" s="2">
        <f t="shared" si="115"/>
        <v>42440.371111111104</v>
      </c>
      <c r="T1070" s="2">
        <f t="shared" si="116"/>
        <v>42470.329444444447</v>
      </c>
      <c r="U1070" s="1">
        <f t="shared" si="117"/>
        <v>30</v>
      </c>
    </row>
    <row r="1071" spans="1:21" ht="95" customHeight="1">
      <c r="A1071" s="1">
        <v>1069</v>
      </c>
      <c r="B1071" s="1" t="s">
        <v>1070</v>
      </c>
      <c r="C1071" s="1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4">
        <f t="shared" si="112"/>
        <v>38.636363636363633</v>
      </c>
      <c r="P1071" s="1">
        <f t="shared" si="113"/>
        <v>40.476190476190474</v>
      </c>
      <c r="Q1071" s="1" t="str">
        <f t="shared" si="114"/>
        <v>games</v>
      </c>
      <c r="R1071" s="1" t="str">
        <f t="shared" si="118"/>
        <v>video games</v>
      </c>
      <c r="S1071" s="2">
        <f t="shared" si="115"/>
        <v>41572.229849537034</v>
      </c>
      <c r="T1071" s="2">
        <f t="shared" si="116"/>
        <v>41604.271516203706</v>
      </c>
      <c r="U1071" s="1">
        <f t="shared" si="117"/>
        <v>33</v>
      </c>
    </row>
    <row r="1072" spans="1:21" ht="95" customHeight="1">
      <c r="A1072" s="1">
        <v>1070</v>
      </c>
      <c r="B1072" s="1" t="s">
        <v>1071</v>
      </c>
      <c r="C1072" s="1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4">
        <f t="shared" si="112"/>
        <v>0.70000000000000007</v>
      </c>
      <c r="P1072" s="1">
        <f t="shared" si="113"/>
        <v>35</v>
      </c>
      <c r="Q1072" s="1" t="str">
        <f t="shared" si="114"/>
        <v>games</v>
      </c>
      <c r="R1072" s="1" t="str">
        <f t="shared" si="118"/>
        <v>video games</v>
      </c>
      <c r="S1072" s="2">
        <f t="shared" si="115"/>
        <v>41163.011828703704</v>
      </c>
      <c r="T1072" s="2">
        <f t="shared" si="116"/>
        <v>41183.011828703704</v>
      </c>
      <c r="U1072" s="1">
        <f t="shared" si="117"/>
        <v>20</v>
      </c>
    </row>
    <row r="1073" spans="1:21" ht="95" customHeight="1">
      <c r="A1073" s="1">
        <v>1071</v>
      </c>
      <c r="B1073" s="1" t="s">
        <v>1072</v>
      </c>
      <c r="C1073" s="1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4">
        <f t="shared" si="112"/>
        <v>0</v>
      </c>
      <c r="P1073" s="1" t="e">
        <f t="shared" si="113"/>
        <v>#DIV/0!</v>
      </c>
      <c r="Q1073" s="1" t="str">
        <f t="shared" si="114"/>
        <v>games</v>
      </c>
      <c r="R1073" s="1" t="str">
        <f t="shared" si="118"/>
        <v>video games</v>
      </c>
      <c r="S1073" s="2">
        <f t="shared" si="115"/>
        <v>42295.753391203703</v>
      </c>
      <c r="T1073" s="2">
        <f t="shared" si="116"/>
        <v>42325.795057870375</v>
      </c>
      <c r="U1073" s="1">
        <f t="shared" si="117"/>
        <v>31</v>
      </c>
    </row>
    <row r="1074" spans="1:21" ht="95" customHeight="1">
      <c r="A1074" s="1">
        <v>1072</v>
      </c>
      <c r="B1074" s="1" t="s">
        <v>1073</v>
      </c>
      <c r="C1074" s="1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4">
        <f t="shared" si="112"/>
        <v>6.8000000000000005E-2</v>
      </c>
      <c r="P1074" s="1">
        <f t="shared" si="113"/>
        <v>12.75</v>
      </c>
      <c r="Q1074" s="1" t="str">
        <f t="shared" si="114"/>
        <v>games</v>
      </c>
      <c r="R1074" s="1" t="str">
        <f t="shared" si="118"/>
        <v>video games</v>
      </c>
      <c r="S1074" s="2">
        <f t="shared" si="115"/>
        <v>41645.832141203704</v>
      </c>
      <c r="T1074" s="2">
        <f t="shared" si="116"/>
        <v>41675.832141203704</v>
      </c>
      <c r="U1074" s="1">
        <f t="shared" si="117"/>
        <v>30</v>
      </c>
    </row>
    <row r="1075" spans="1:21" ht="95" customHeight="1">
      <c r="A1075" s="1">
        <v>1073</v>
      </c>
      <c r="B1075" s="1" t="s">
        <v>1074</v>
      </c>
      <c r="C1075" s="1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4">
        <f t="shared" si="112"/>
        <v>1.3333333333333335</v>
      </c>
      <c r="P1075" s="1">
        <f t="shared" si="113"/>
        <v>10</v>
      </c>
      <c r="Q1075" s="1" t="str">
        <f t="shared" si="114"/>
        <v>games</v>
      </c>
      <c r="R1075" s="1" t="str">
        <f t="shared" si="118"/>
        <v>video games</v>
      </c>
      <c r="S1075" s="2">
        <f t="shared" si="115"/>
        <v>40802.964594907404</v>
      </c>
      <c r="T1075" s="2">
        <f t="shared" si="116"/>
        <v>40832.964594907404</v>
      </c>
      <c r="U1075" s="1">
        <f t="shared" si="117"/>
        <v>30</v>
      </c>
    </row>
    <row r="1076" spans="1:21" ht="95" customHeight="1">
      <c r="A1076" s="1">
        <v>1074</v>
      </c>
      <c r="B1076" s="1" t="s">
        <v>1075</v>
      </c>
      <c r="C1076" s="1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4">
        <f t="shared" si="112"/>
        <v>6.3092592592592585</v>
      </c>
      <c r="P1076" s="1">
        <f t="shared" si="113"/>
        <v>113.56666666666666</v>
      </c>
      <c r="Q1076" s="1" t="str">
        <f t="shared" si="114"/>
        <v>games</v>
      </c>
      <c r="R1076" s="1" t="str">
        <f t="shared" si="118"/>
        <v>video games</v>
      </c>
      <c r="S1076" s="2">
        <f t="shared" si="115"/>
        <v>41613.172974537039</v>
      </c>
      <c r="T1076" s="2">
        <f t="shared" si="116"/>
        <v>41643.172974537039</v>
      </c>
      <c r="U1076" s="1">
        <f t="shared" si="117"/>
        <v>30</v>
      </c>
    </row>
    <row r="1077" spans="1:21" ht="95" customHeight="1">
      <c r="A1077" s="1">
        <v>1075</v>
      </c>
      <c r="B1077" s="1" t="s">
        <v>1076</v>
      </c>
      <c r="C1077" s="1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4">
        <f t="shared" si="112"/>
        <v>4.5</v>
      </c>
      <c r="P1077" s="1">
        <f t="shared" si="113"/>
        <v>15</v>
      </c>
      <c r="Q1077" s="1" t="str">
        <f t="shared" si="114"/>
        <v>games</v>
      </c>
      <c r="R1077" s="1" t="str">
        <f t="shared" si="118"/>
        <v>video games</v>
      </c>
      <c r="S1077" s="2">
        <f t="shared" si="115"/>
        <v>41005.904120370367</v>
      </c>
      <c r="T1077" s="2">
        <f t="shared" si="116"/>
        <v>41035.904120370367</v>
      </c>
      <c r="U1077" s="1">
        <f t="shared" si="117"/>
        <v>30</v>
      </c>
    </row>
    <row r="1078" spans="1:21" ht="95" customHeight="1">
      <c r="A1078" s="1">
        <v>1076</v>
      </c>
      <c r="B1078" s="1" t="s">
        <v>1077</v>
      </c>
      <c r="C1078" s="1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4">
        <f t="shared" si="112"/>
        <v>62.765333333333331</v>
      </c>
      <c r="P1078" s="1">
        <f t="shared" si="113"/>
        <v>48.281025641025643</v>
      </c>
      <c r="Q1078" s="1" t="str">
        <f t="shared" si="114"/>
        <v>games</v>
      </c>
      <c r="R1078" s="1" t="str">
        <f t="shared" si="118"/>
        <v>video games</v>
      </c>
      <c r="S1078" s="2">
        <f t="shared" si="115"/>
        <v>41838.377893518518</v>
      </c>
      <c r="T1078" s="2">
        <f t="shared" si="116"/>
        <v>41893.377893518518</v>
      </c>
      <c r="U1078" s="1">
        <f t="shared" si="117"/>
        <v>55</v>
      </c>
    </row>
    <row r="1079" spans="1:21" ht="95" customHeight="1">
      <c r="A1079" s="1">
        <v>1077</v>
      </c>
      <c r="B1079" s="1" t="s">
        <v>1078</v>
      </c>
      <c r="C1079" s="1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4">
        <f t="shared" si="112"/>
        <v>29.376000000000001</v>
      </c>
      <c r="P1079" s="1">
        <f t="shared" si="113"/>
        <v>43.976047904191617</v>
      </c>
      <c r="Q1079" s="1" t="str">
        <f t="shared" si="114"/>
        <v>games</v>
      </c>
      <c r="R1079" s="1" t="str">
        <f t="shared" si="118"/>
        <v>video games</v>
      </c>
      <c r="S1079" s="2">
        <f t="shared" si="115"/>
        <v>42353.16679398148</v>
      </c>
      <c r="T1079" s="2">
        <f t="shared" si="116"/>
        <v>42383.16679398148</v>
      </c>
      <c r="U1079" s="1">
        <f t="shared" si="117"/>
        <v>30</v>
      </c>
    </row>
    <row r="1080" spans="1:21" ht="95" customHeight="1">
      <c r="A1080" s="1">
        <v>1078</v>
      </c>
      <c r="B1080" s="1" t="s">
        <v>1079</v>
      </c>
      <c r="C1080" s="1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4">
        <f t="shared" si="112"/>
        <v>7.5</v>
      </c>
      <c r="P1080" s="1">
        <f t="shared" si="113"/>
        <v>9</v>
      </c>
      <c r="Q1080" s="1" t="str">
        <f t="shared" si="114"/>
        <v>games</v>
      </c>
      <c r="R1080" s="1" t="str">
        <f t="shared" si="118"/>
        <v>video games</v>
      </c>
      <c r="S1080" s="2">
        <f t="shared" si="115"/>
        <v>40701.195844907408</v>
      </c>
      <c r="T1080" s="2">
        <f t="shared" si="116"/>
        <v>40746.195844907408</v>
      </c>
      <c r="U1080" s="1">
        <f t="shared" si="117"/>
        <v>45</v>
      </c>
    </row>
    <row r="1081" spans="1:21" ht="95" customHeight="1">
      <c r="A1081" s="1">
        <v>1079</v>
      </c>
      <c r="B1081" s="1" t="s">
        <v>1080</v>
      </c>
      <c r="C1081" s="1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4">
        <f t="shared" si="112"/>
        <v>2.6076923076923078</v>
      </c>
      <c r="P1081" s="1">
        <f t="shared" si="113"/>
        <v>37.666666666666664</v>
      </c>
      <c r="Q1081" s="1" t="str">
        <f t="shared" si="114"/>
        <v>games</v>
      </c>
      <c r="R1081" s="1" t="str">
        <f t="shared" si="118"/>
        <v>video games</v>
      </c>
      <c r="S1081" s="2">
        <f t="shared" si="115"/>
        <v>42479.566388888896</v>
      </c>
      <c r="T1081" s="2">
        <f t="shared" si="116"/>
        <v>42504.566388888896</v>
      </c>
      <c r="U1081" s="1">
        <f t="shared" si="117"/>
        <v>25</v>
      </c>
    </row>
    <row r="1082" spans="1:21" ht="95" customHeight="1">
      <c r="A1082" s="1">
        <v>1080</v>
      </c>
      <c r="B1082" s="1" t="s">
        <v>1081</v>
      </c>
      <c r="C1082" s="1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4">
        <f t="shared" si="112"/>
        <v>9.1050000000000004</v>
      </c>
      <c r="P1082" s="1">
        <f t="shared" si="113"/>
        <v>18.581632653061224</v>
      </c>
      <c r="Q1082" s="1" t="str">
        <f t="shared" si="114"/>
        <v>games</v>
      </c>
      <c r="R1082" s="1" t="str">
        <f t="shared" si="118"/>
        <v>video games</v>
      </c>
      <c r="S1082" s="2">
        <f t="shared" si="115"/>
        <v>41740.138113425928</v>
      </c>
      <c r="T1082" s="2">
        <f t="shared" si="116"/>
        <v>41770.138113425928</v>
      </c>
      <c r="U1082" s="1">
        <f t="shared" si="117"/>
        <v>30</v>
      </c>
    </row>
    <row r="1083" spans="1:21" ht="95" customHeight="1">
      <c r="A1083" s="1">
        <v>1081</v>
      </c>
      <c r="B1083" s="1" t="s">
        <v>1082</v>
      </c>
      <c r="C1083" s="1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4">
        <f t="shared" si="112"/>
        <v>1.7647058823529412E-2</v>
      </c>
      <c r="P1083" s="1">
        <f t="shared" si="113"/>
        <v>3</v>
      </c>
      <c r="Q1083" s="1" t="str">
        <f t="shared" si="114"/>
        <v>games</v>
      </c>
      <c r="R1083" s="1" t="str">
        <f t="shared" si="118"/>
        <v>video games</v>
      </c>
      <c r="S1083" s="2">
        <f t="shared" si="115"/>
        <v>42002.926990740743</v>
      </c>
      <c r="T1083" s="2">
        <f t="shared" si="116"/>
        <v>42032.926990740743</v>
      </c>
      <c r="U1083" s="1">
        <f t="shared" si="117"/>
        <v>30</v>
      </c>
    </row>
    <row r="1084" spans="1:21" ht="95" customHeight="1">
      <c r="A1084" s="1">
        <v>1082</v>
      </c>
      <c r="B1084" s="1" t="s">
        <v>1083</v>
      </c>
      <c r="C1084" s="1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4">
        <f t="shared" si="112"/>
        <v>0.55999999999999994</v>
      </c>
      <c r="P1084" s="1">
        <f t="shared" si="113"/>
        <v>18.666666666666668</v>
      </c>
      <c r="Q1084" s="1" t="str">
        <f t="shared" si="114"/>
        <v>games</v>
      </c>
      <c r="R1084" s="1" t="str">
        <f t="shared" si="118"/>
        <v>video games</v>
      </c>
      <c r="S1084" s="2">
        <f t="shared" si="115"/>
        <v>41101.906111111115</v>
      </c>
      <c r="T1084" s="2">
        <f t="shared" si="116"/>
        <v>41131.906111111115</v>
      </c>
      <c r="U1084" s="1">
        <f t="shared" si="117"/>
        <v>30</v>
      </c>
    </row>
    <row r="1085" spans="1:21" ht="95" customHeight="1">
      <c r="A1085" s="1">
        <v>1083</v>
      </c>
      <c r="B1085" s="1" t="s">
        <v>1084</v>
      </c>
      <c r="C1085" s="1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4">
        <f t="shared" si="112"/>
        <v>0.82000000000000006</v>
      </c>
      <c r="P1085" s="1">
        <f t="shared" si="113"/>
        <v>410</v>
      </c>
      <c r="Q1085" s="1" t="str">
        <f t="shared" si="114"/>
        <v>games</v>
      </c>
      <c r="R1085" s="1" t="str">
        <f t="shared" si="118"/>
        <v>video games</v>
      </c>
      <c r="S1085" s="2">
        <f t="shared" si="115"/>
        <v>41793.659525462965</v>
      </c>
      <c r="T1085" s="2">
        <f t="shared" si="116"/>
        <v>41853.659525462965</v>
      </c>
      <c r="U1085" s="1">
        <f t="shared" si="117"/>
        <v>60</v>
      </c>
    </row>
    <row r="1086" spans="1:21" ht="95" customHeight="1">
      <c r="A1086" s="1">
        <v>1084</v>
      </c>
      <c r="B1086" s="1" t="s">
        <v>1085</v>
      </c>
      <c r="C1086" s="1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4">
        <f t="shared" si="112"/>
        <v>0</v>
      </c>
      <c r="P1086" s="1" t="e">
        <f t="shared" si="113"/>
        <v>#DIV/0!</v>
      </c>
      <c r="Q1086" s="1" t="str">
        <f t="shared" si="114"/>
        <v>games</v>
      </c>
      <c r="R1086" s="1" t="str">
        <f t="shared" si="118"/>
        <v>video games</v>
      </c>
      <c r="S1086" s="2">
        <f t="shared" si="115"/>
        <v>41829.912083333329</v>
      </c>
      <c r="T1086" s="2">
        <f t="shared" si="116"/>
        <v>41859.912083333329</v>
      </c>
      <c r="U1086" s="1">
        <f t="shared" si="117"/>
        <v>30</v>
      </c>
    </row>
    <row r="1087" spans="1:21" ht="95" customHeight="1">
      <c r="A1087" s="1">
        <v>1085</v>
      </c>
      <c r="B1087" s="1" t="s">
        <v>1086</v>
      </c>
      <c r="C1087" s="1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4">
        <f t="shared" si="112"/>
        <v>3.42</v>
      </c>
      <c r="P1087" s="1">
        <f t="shared" si="113"/>
        <v>114</v>
      </c>
      <c r="Q1087" s="1" t="str">
        <f t="shared" si="114"/>
        <v>games</v>
      </c>
      <c r="R1087" s="1" t="str">
        <f t="shared" si="118"/>
        <v>video games</v>
      </c>
      <c r="S1087" s="2">
        <f t="shared" si="115"/>
        <v>42413.671006944445</v>
      </c>
      <c r="T1087" s="2">
        <f t="shared" si="116"/>
        <v>42443.629340277781</v>
      </c>
      <c r="U1087" s="1">
        <f t="shared" si="117"/>
        <v>30</v>
      </c>
    </row>
    <row r="1088" spans="1:21" ht="95" customHeight="1">
      <c r="A1088" s="1">
        <v>1086</v>
      </c>
      <c r="B1088" s="1" t="s">
        <v>1087</v>
      </c>
      <c r="C1088" s="1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4">
        <f t="shared" si="112"/>
        <v>8.3333333333333343E-2</v>
      </c>
      <c r="P1088" s="1">
        <f t="shared" si="113"/>
        <v>7.5</v>
      </c>
      <c r="Q1088" s="1" t="str">
        <f t="shared" si="114"/>
        <v>games</v>
      </c>
      <c r="R1088" s="1" t="str">
        <f t="shared" si="118"/>
        <v>video games</v>
      </c>
      <c r="S1088" s="2">
        <f t="shared" si="115"/>
        <v>41845.866793981484</v>
      </c>
      <c r="T1088" s="2">
        <f t="shared" si="116"/>
        <v>41875.866793981484</v>
      </c>
      <c r="U1088" s="1">
        <f t="shared" si="117"/>
        <v>30</v>
      </c>
    </row>
    <row r="1089" spans="1:21" ht="95" customHeight="1">
      <c r="A1089" s="1">
        <v>1087</v>
      </c>
      <c r="B1089" s="1" t="s">
        <v>1088</v>
      </c>
      <c r="C1089" s="1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4">
        <f t="shared" si="112"/>
        <v>0</v>
      </c>
      <c r="P1089" s="1" t="e">
        <f t="shared" si="113"/>
        <v>#DIV/0!</v>
      </c>
      <c r="Q1089" s="1" t="str">
        <f t="shared" si="114"/>
        <v>games</v>
      </c>
      <c r="R1089" s="1" t="str">
        <f t="shared" si="118"/>
        <v>video games</v>
      </c>
      <c r="S1089" s="2">
        <f t="shared" si="115"/>
        <v>41775.713969907411</v>
      </c>
      <c r="T1089" s="2">
        <f t="shared" si="116"/>
        <v>41805.713969907411</v>
      </c>
      <c r="U1089" s="1">
        <f t="shared" si="117"/>
        <v>30</v>
      </c>
    </row>
    <row r="1090" spans="1:21" ht="95" customHeight="1">
      <c r="A1090" s="1">
        <v>1088</v>
      </c>
      <c r="B1090" s="1" t="s">
        <v>1089</v>
      </c>
      <c r="C1090" s="1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4">
        <f t="shared" si="112"/>
        <v>14.182977777777777</v>
      </c>
      <c r="P1090" s="1">
        <f t="shared" si="113"/>
        <v>43.41727891156463</v>
      </c>
      <c r="Q1090" s="1" t="str">
        <f t="shared" si="114"/>
        <v>games</v>
      </c>
      <c r="R1090" s="1" t="str">
        <f t="shared" si="118"/>
        <v>video games</v>
      </c>
      <c r="S1090" s="2">
        <f t="shared" si="115"/>
        <v>41723.799386574072</v>
      </c>
      <c r="T1090" s="2">
        <f t="shared" si="116"/>
        <v>41753.799386574072</v>
      </c>
      <c r="U1090" s="1">
        <f t="shared" si="117"/>
        <v>30</v>
      </c>
    </row>
    <row r="1091" spans="1:21" ht="95" customHeight="1">
      <c r="A1091" s="1">
        <v>1089</v>
      </c>
      <c r="B1091" s="1" t="s">
        <v>1090</v>
      </c>
      <c r="C1091" s="1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4">
        <f t="shared" ref="O1091:O1154" si="119">E1091/D1091*100</f>
        <v>7.8266666666666662</v>
      </c>
      <c r="P1091" s="1">
        <f t="shared" ref="P1091:P1154" si="120">E1091/L1091</f>
        <v>23.959183673469386</v>
      </c>
      <c r="Q1091" s="1" t="str">
        <f t="shared" ref="Q1091:Q1154" si="121">LEFT(N1091,FIND("/",N1091)-1)</f>
        <v>games</v>
      </c>
      <c r="R1091" s="1" t="str">
        <f t="shared" si="118"/>
        <v>video games</v>
      </c>
      <c r="S1091" s="2">
        <f t="shared" ref="S1091:S1154" si="122">(((J1091/60)/60)/24)+DATE(1970,1,1)</f>
        <v>42151.189525462964</v>
      </c>
      <c r="T1091" s="2">
        <f t="shared" ref="T1091:T1154" si="123">(((I1091/60)/60)/24)+DATE(1970,1,1)</f>
        <v>42181.189525462964</v>
      </c>
      <c r="U1091" s="1">
        <f t="shared" ref="U1091:U1154" si="124">ROUNDUP(T1091-S1091,0)</f>
        <v>30</v>
      </c>
    </row>
    <row r="1092" spans="1:21" ht="95" customHeight="1">
      <c r="A1092" s="1">
        <v>1090</v>
      </c>
      <c r="B1092" s="1" t="s">
        <v>1091</v>
      </c>
      <c r="C1092" s="1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4">
        <f t="shared" si="119"/>
        <v>3.8464497269020695E-2</v>
      </c>
      <c r="P1092" s="1">
        <f t="shared" si="120"/>
        <v>5</v>
      </c>
      <c r="Q1092" s="1" t="str">
        <f t="shared" si="121"/>
        <v>games</v>
      </c>
      <c r="R1092" s="1" t="str">
        <f t="shared" ref="R1092:R1155" si="125">RIGHT(N1092,LEN(N1092)-FIND("/",N1092))</f>
        <v>video games</v>
      </c>
      <c r="S1092" s="2">
        <f t="shared" si="122"/>
        <v>42123.185798611114</v>
      </c>
      <c r="T1092" s="2">
        <f t="shared" si="123"/>
        <v>42153.185798611114</v>
      </c>
      <c r="U1092" s="1">
        <f t="shared" si="124"/>
        <v>30</v>
      </c>
    </row>
    <row r="1093" spans="1:21" ht="95" customHeight="1">
      <c r="A1093" s="1">
        <v>1091</v>
      </c>
      <c r="B1093" s="1" t="s">
        <v>1092</v>
      </c>
      <c r="C1093" s="1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4">
        <f t="shared" si="119"/>
        <v>12.5</v>
      </c>
      <c r="P1093" s="1">
        <f t="shared" si="120"/>
        <v>12.5</v>
      </c>
      <c r="Q1093" s="1" t="str">
        <f t="shared" si="121"/>
        <v>games</v>
      </c>
      <c r="R1093" s="1" t="str">
        <f t="shared" si="125"/>
        <v>video games</v>
      </c>
      <c r="S1093" s="2">
        <f t="shared" si="122"/>
        <v>42440.820277777777</v>
      </c>
      <c r="T1093" s="2">
        <f t="shared" si="123"/>
        <v>42470.778611111105</v>
      </c>
      <c r="U1093" s="1">
        <f t="shared" si="124"/>
        <v>30</v>
      </c>
    </row>
    <row r="1094" spans="1:21" ht="95" customHeight="1">
      <c r="A1094" s="1">
        <v>1092</v>
      </c>
      <c r="B1094" s="1" t="s">
        <v>1093</v>
      </c>
      <c r="C1094" s="1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4">
        <f t="shared" si="119"/>
        <v>1.05</v>
      </c>
      <c r="P1094" s="1">
        <f t="shared" si="120"/>
        <v>3</v>
      </c>
      <c r="Q1094" s="1" t="str">
        <f t="shared" si="121"/>
        <v>games</v>
      </c>
      <c r="R1094" s="1" t="str">
        <f t="shared" si="125"/>
        <v>video games</v>
      </c>
      <c r="S1094" s="2">
        <f t="shared" si="122"/>
        <v>41250.025902777779</v>
      </c>
      <c r="T1094" s="2">
        <f t="shared" si="123"/>
        <v>41280.025902777779</v>
      </c>
      <c r="U1094" s="1">
        <f t="shared" si="124"/>
        <v>30</v>
      </c>
    </row>
    <row r="1095" spans="1:21" ht="95" customHeight="1">
      <c r="A1095" s="1">
        <v>1093</v>
      </c>
      <c r="B1095" s="1" t="s">
        <v>1094</v>
      </c>
      <c r="C1095" s="1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4">
        <f t="shared" si="119"/>
        <v>14.083333333333334</v>
      </c>
      <c r="P1095" s="1">
        <f t="shared" si="120"/>
        <v>10.5625</v>
      </c>
      <c r="Q1095" s="1" t="str">
        <f t="shared" si="121"/>
        <v>games</v>
      </c>
      <c r="R1095" s="1" t="str">
        <f t="shared" si="125"/>
        <v>video games</v>
      </c>
      <c r="S1095" s="2">
        <f t="shared" si="122"/>
        <v>42396.973807870367</v>
      </c>
      <c r="T1095" s="2">
        <f t="shared" si="123"/>
        <v>42411.973807870367</v>
      </c>
      <c r="U1095" s="1">
        <f t="shared" si="124"/>
        <v>15</v>
      </c>
    </row>
    <row r="1096" spans="1:21" ht="95" customHeight="1">
      <c r="A1096" s="1">
        <v>1094</v>
      </c>
      <c r="B1096" s="1" t="s">
        <v>1095</v>
      </c>
      <c r="C1096" s="1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4">
        <f t="shared" si="119"/>
        <v>18.300055555555556</v>
      </c>
      <c r="P1096" s="1">
        <f t="shared" si="120"/>
        <v>122.00037037037038</v>
      </c>
      <c r="Q1096" s="1" t="str">
        <f t="shared" si="121"/>
        <v>games</v>
      </c>
      <c r="R1096" s="1" t="str">
        <f t="shared" si="125"/>
        <v>video games</v>
      </c>
      <c r="S1096" s="2">
        <f t="shared" si="122"/>
        <v>40795.713344907403</v>
      </c>
      <c r="T1096" s="2">
        <f t="shared" si="123"/>
        <v>40825.713344907403</v>
      </c>
      <c r="U1096" s="1">
        <f t="shared" si="124"/>
        <v>30</v>
      </c>
    </row>
    <row r="1097" spans="1:21" ht="95" customHeight="1">
      <c r="A1097" s="1">
        <v>1095</v>
      </c>
      <c r="B1097" s="1" t="s">
        <v>1096</v>
      </c>
      <c r="C1097" s="1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4">
        <f t="shared" si="119"/>
        <v>5.0347999999999997</v>
      </c>
      <c r="P1097" s="1">
        <f t="shared" si="120"/>
        <v>267.80851063829789</v>
      </c>
      <c r="Q1097" s="1" t="str">
        <f t="shared" si="121"/>
        <v>games</v>
      </c>
      <c r="R1097" s="1" t="str">
        <f t="shared" si="125"/>
        <v>video games</v>
      </c>
      <c r="S1097" s="2">
        <f t="shared" si="122"/>
        <v>41486.537268518521</v>
      </c>
      <c r="T1097" s="2">
        <f t="shared" si="123"/>
        <v>41516.537268518521</v>
      </c>
      <c r="U1097" s="1">
        <f t="shared" si="124"/>
        <v>30</v>
      </c>
    </row>
    <row r="1098" spans="1:21" ht="95" customHeight="1">
      <c r="A1098" s="1">
        <v>1096</v>
      </c>
      <c r="B1098" s="1" t="s">
        <v>1097</v>
      </c>
      <c r="C1098" s="1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4">
        <f t="shared" si="119"/>
        <v>17.933333333333334</v>
      </c>
      <c r="P1098" s="1">
        <f t="shared" si="120"/>
        <v>74.206896551724142</v>
      </c>
      <c r="Q1098" s="1" t="str">
        <f t="shared" si="121"/>
        <v>games</v>
      </c>
      <c r="R1098" s="1" t="str">
        <f t="shared" si="125"/>
        <v>video games</v>
      </c>
      <c r="S1098" s="2">
        <f t="shared" si="122"/>
        <v>41885.51798611111</v>
      </c>
      <c r="T1098" s="2">
        <f t="shared" si="123"/>
        <v>41916.145833333336</v>
      </c>
      <c r="U1098" s="1">
        <f t="shared" si="124"/>
        <v>31</v>
      </c>
    </row>
    <row r="1099" spans="1:21" ht="95" customHeight="1">
      <c r="A1099" s="1">
        <v>1097</v>
      </c>
      <c r="B1099" s="1" t="s">
        <v>1098</v>
      </c>
      <c r="C1099" s="1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4">
        <f t="shared" si="119"/>
        <v>4.7E-2</v>
      </c>
      <c r="P1099" s="1">
        <f t="shared" si="120"/>
        <v>6.7142857142857144</v>
      </c>
      <c r="Q1099" s="1" t="str">
        <f t="shared" si="121"/>
        <v>games</v>
      </c>
      <c r="R1099" s="1" t="str">
        <f t="shared" si="125"/>
        <v>video games</v>
      </c>
      <c r="S1099" s="2">
        <f t="shared" si="122"/>
        <v>41660.792557870373</v>
      </c>
      <c r="T1099" s="2">
        <f t="shared" si="123"/>
        <v>41700.792557870373</v>
      </c>
      <c r="U1099" s="1">
        <f t="shared" si="124"/>
        <v>40</v>
      </c>
    </row>
    <row r="1100" spans="1:21" ht="95" customHeight="1">
      <c r="A1100" s="1">
        <v>1098</v>
      </c>
      <c r="B1100" s="1" t="s">
        <v>1099</v>
      </c>
      <c r="C1100" s="1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4">
        <f t="shared" si="119"/>
        <v>7.2120000000000006</v>
      </c>
      <c r="P1100" s="1">
        <f t="shared" si="120"/>
        <v>81.954545454545453</v>
      </c>
      <c r="Q1100" s="1" t="str">
        <f t="shared" si="121"/>
        <v>games</v>
      </c>
      <c r="R1100" s="1" t="str">
        <f t="shared" si="125"/>
        <v>video games</v>
      </c>
      <c r="S1100" s="2">
        <f t="shared" si="122"/>
        <v>41712.762673611112</v>
      </c>
      <c r="T1100" s="2">
        <f t="shared" si="123"/>
        <v>41742.762673611112</v>
      </c>
      <c r="U1100" s="1">
        <f t="shared" si="124"/>
        <v>30</v>
      </c>
    </row>
    <row r="1101" spans="1:21" ht="95" customHeight="1">
      <c r="A1101" s="1">
        <v>1099</v>
      </c>
      <c r="B1101" s="1" t="s">
        <v>1100</v>
      </c>
      <c r="C1101" s="1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4">
        <f t="shared" si="119"/>
        <v>0.5</v>
      </c>
      <c r="P1101" s="1">
        <f t="shared" si="120"/>
        <v>25</v>
      </c>
      <c r="Q1101" s="1" t="str">
        <f t="shared" si="121"/>
        <v>games</v>
      </c>
      <c r="R1101" s="1" t="str">
        <f t="shared" si="125"/>
        <v>video games</v>
      </c>
      <c r="S1101" s="2">
        <f t="shared" si="122"/>
        <v>42107.836435185185</v>
      </c>
      <c r="T1101" s="2">
        <f t="shared" si="123"/>
        <v>42137.836435185185</v>
      </c>
      <c r="U1101" s="1">
        <f t="shared" si="124"/>
        <v>30</v>
      </c>
    </row>
    <row r="1102" spans="1:21" ht="95" customHeight="1">
      <c r="A1102" s="1">
        <v>1100</v>
      </c>
      <c r="B1102" s="1" t="s">
        <v>1101</v>
      </c>
      <c r="C1102" s="1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4">
        <f t="shared" si="119"/>
        <v>2.5</v>
      </c>
      <c r="P1102" s="1">
        <f t="shared" si="120"/>
        <v>10</v>
      </c>
      <c r="Q1102" s="1" t="str">
        <f t="shared" si="121"/>
        <v>games</v>
      </c>
      <c r="R1102" s="1" t="str">
        <f t="shared" si="125"/>
        <v>video games</v>
      </c>
      <c r="S1102" s="2">
        <f t="shared" si="122"/>
        <v>42384.110775462963</v>
      </c>
      <c r="T1102" s="2">
        <f t="shared" si="123"/>
        <v>42414.110775462963</v>
      </c>
      <c r="U1102" s="1">
        <f t="shared" si="124"/>
        <v>30</v>
      </c>
    </row>
    <row r="1103" spans="1:21" ht="95" customHeight="1">
      <c r="A1103" s="1">
        <v>1101</v>
      </c>
      <c r="B1103" s="1" t="s">
        <v>1102</v>
      </c>
      <c r="C1103" s="1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4">
        <f t="shared" si="119"/>
        <v>4.1000000000000002E-2</v>
      </c>
      <c r="P1103" s="1">
        <f t="shared" si="120"/>
        <v>6.833333333333333</v>
      </c>
      <c r="Q1103" s="1" t="str">
        <f t="shared" si="121"/>
        <v>games</v>
      </c>
      <c r="R1103" s="1" t="str">
        <f t="shared" si="125"/>
        <v>video games</v>
      </c>
      <c r="S1103" s="2">
        <f t="shared" si="122"/>
        <v>42538.77243055556</v>
      </c>
      <c r="T1103" s="2">
        <f t="shared" si="123"/>
        <v>42565.758333333331</v>
      </c>
      <c r="U1103" s="1">
        <f t="shared" si="124"/>
        <v>27</v>
      </c>
    </row>
    <row r="1104" spans="1:21" ht="95" customHeight="1">
      <c r="A1104" s="1">
        <v>1102</v>
      </c>
      <c r="B1104" s="1" t="s">
        <v>1103</v>
      </c>
      <c r="C1104" s="1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4">
        <f t="shared" si="119"/>
        <v>5.3125</v>
      </c>
      <c r="P1104" s="1">
        <f t="shared" si="120"/>
        <v>17.708333333333332</v>
      </c>
      <c r="Q1104" s="1" t="str">
        <f t="shared" si="121"/>
        <v>games</v>
      </c>
      <c r="R1104" s="1" t="str">
        <f t="shared" si="125"/>
        <v>video games</v>
      </c>
      <c r="S1104" s="2">
        <f t="shared" si="122"/>
        <v>41577.045428240745</v>
      </c>
      <c r="T1104" s="2">
        <f t="shared" si="123"/>
        <v>41617.249305555553</v>
      </c>
      <c r="U1104" s="1">
        <f t="shared" si="124"/>
        <v>41</v>
      </c>
    </row>
    <row r="1105" spans="1:21" ht="95" customHeight="1">
      <c r="A1105" s="1">
        <v>1103</v>
      </c>
      <c r="B1105" s="1" t="s">
        <v>1104</v>
      </c>
      <c r="C1105" s="1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4">
        <f t="shared" si="119"/>
        <v>1.6199999999999999</v>
      </c>
      <c r="P1105" s="1">
        <f t="shared" si="120"/>
        <v>16.2</v>
      </c>
      <c r="Q1105" s="1" t="str">
        <f t="shared" si="121"/>
        <v>games</v>
      </c>
      <c r="R1105" s="1" t="str">
        <f t="shared" si="125"/>
        <v>video games</v>
      </c>
      <c r="S1105" s="2">
        <f t="shared" si="122"/>
        <v>42479.22210648148</v>
      </c>
      <c r="T1105" s="2">
        <f t="shared" si="123"/>
        <v>42539.22210648148</v>
      </c>
      <c r="U1105" s="1">
        <f t="shared" si="124"/>
        <v>60</v>
      </c>
    </row>
    <row r="1106" spans="1:21" ht="95" customHeight="1">
      <c r="A1106" s="1">
        <v>1104</v>
      </c>
      <c r="B1106" s="1" t="s">
        <v>1105</v>
      </c>
      <c r="C1106" s="1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4">
        <f t="shared" si="119"/>
        <v>4.9516666666666671</v>
      </c>
      <c r="P1106" s="1">
        <f t="shared" si="120"/>
        <v>80.297297297297291</v>
      </c>
      <c r="Q1106" s="1" t="str">
        <f t="shared" si="121"/>
        <v>games</v>
      </c>
      <c r="R1106" s="1" t="str">
        <f t="shared" si="125"/>
        <v>video games</v>
      </c>
      <c r="S1106" s="2">
        <f t="shared" si="122"/>
        <v>41771.40996527778</v>
      </c>
      <c r="T1106" s="2">
        <f t="shared" si="123"/>
        <v>41801.40996527778</v>
      </c>
      <c r="U1106" s="1">
        <f t="shared" si="124"/>
        <v>30</v>
      </c>
    </row>
    <row r="1107" spans="1:21" ht="95" customHeight="1">
      <c r="A1107" s="1">
        <v>1105</v>
      </c>
      <c r="B1107" s="1" t="s">
        <v>1106</v>
      </c>
      <c r="C1107" s="1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4">
        <f t="shared" si="119"/>
        <v>0.159</v>
      </c>
      <c r="P1107" s="1">
        <f t="shared" si="120"/>
        <v>71.55</v>
      </c>
      <c r="Q1107" s="1" t="str">
        <f t="shared" si="121"/>
        <v>games</v>
      </c>
      <c r="R1107" s="1" t="str">
        <f t="shared" si="125"/>
        <v>video games</v>
      </c>
      <c r="S1107" s="2">
        <f t="shared" si="122"/>
        <v>41692.135729166665</v>
      </c>
      <c r="T1107" s="2">
        <f t="shared" si="123"/>
        <v>41722.0940625</v>
      </c>
      <c r="U1107" s="1">
        <f t="shared" si="124"/>
        <v>30</v>
      </c>
    </row>
    <row r="1108" spans="1:21" ht="95" customHeight="1">
      <c r="A1108" s="1">
        <v>1106</v>
      </c>
      <c r="B1108" s="1" t="s">
        <v>1107</v>
      </c>
      <c r="C1108" s="1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4">
        <f t="shared" si="119"/>
        <v>41.25</v>
      </c>
      <c r="P1108" s="1">
        <f t="shared" si="120"/>
        <v>23.571428571428573</v>
      </c>
      <c r="Q1108" s="1" t="str">
        <f t="shared" si="121"/>
        <v>games</v>
      </c>
      <c r="R1108" s="1" t="str">
        <f t="shared" si="125"/>
        <v>video games</v>
      </c>
      <c r="S1108" s="2">
        <f t="shared" si="122"/>
        <v>40973.740451388891</v>
      </c>
      <c r="T1108" s="2">
        <f t="shared" si="123"/>
        <v>41003.698784722219</v>
      </c>
      <c r="U1108" s="1">
        <f t="shared" si="124"/>
        <v>30</v>
      </c>
    </row>
    <row r="1109" spans="1:21" ht="95" customHeight="1">
      <c r="A1109" s="1">
        <v>1107</v>
      </c>
      <c r="B1109" s="1" t="s">
        <v>1108</v>
      </c>
      <c r="C1109" s="1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4">
        <f t="shared" si="119"/>
        <v>0</v>
      </c>
      <c r="P1109" s="1" t="e">
        <f t="shared" si="120"/>
        <v>#DIV/0!</v>
      </c>
      <c r="Q1109" s="1" t="str">
        <f t="shared" si="121"/>
        <v>games</v>
      </c>
      <c r="R1109" s="1" t="str">
        <f t="shared" si="125"/>
        <v>video games</v>
      </c>
      <c r="S1109" s="2">
        <f t="shared" si="122"/>
        <v>41813.861388888887</v>
      </c>
      <c r="T1109" s="2">
        <f t="shared" si="123"/>
        <v>41843.861388888887</v>
      </c>
      <c r="U1109" s="1">
        <f t="shared" si="124"/>
        <v>30</v>
      </c>
    </row>
    <row r="1110" spans="1:21" ht="95" customHeight="1">
      <c r="A1110" s="1">
        <v>1108</v>
      </c>
      <c r="B1110" s="1" t="s">
        <v>1109</v>
      </c>
      <c r="C1110" s="1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4">
        <f t="shared" si="119"/>
        <v>2.93</v>
      </c>
      <c r="P1110" s="1">
        <f t="shared" si="120"/>
        <v>34.88095238095238</v>
      </c>
      <c r="Q1110" s="1" t="str">
        <f t="shared" si="121"/>
        <v>games</v>
      </c>
      <c r="R1110" s="1" t="str">
        <f t="shared" si="125"/>
        <v>video games</v>
      </c>
      <c r="S1110" s="2">
        <f t="shared" si="122"/>
        <v>40952.636979166666</v>
      </c>
      <c r="T1110" s="2">
        <f t="shared" si="123"/>
        <v>41012.595312500001</v>
      </c>
      <c r="U1110" s="1">
        <f t="shared" si="124"/>
        <v>60</v>
      </c>
    </row>
    <row r="1111" spans="1:21" ht="95" customHeight="1">
      <c r="A1111" s="1">
        <v>1109</v>
      </c>
      <c r="B1111" s="1" t="s">
        <v>1110</v>
      </c>
      <c r="C1111" s="1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4">
        <f t="shared" si="119"/>
        <v>0.44999999999999996</v>
      </c>
      <c r="P1111" s="1">
        <f t="shared" si="120"/>
        <v>15</v>
      </c>
      <c r="Q1111" s="1" t="str">
        <f t="shared" si="121"/>
        <v>games</v>
      </c>
      <c r="R1111" s="1" t="str">
        <f t="shared" si="125"/>
        <v>video games</v>
      </c>
      <c r="S1111" s="2">
        <f t="shared" si="122"/>
        <v>42662.752199074079</v>
      </c>
      <c r="T1111" s="2">
        <f t="shared" si="123"/>
        <v>42692.793865740736</v>
      </c>
      <c r="U1111" s="1">
        <f t="shared" si="124"/>
        <v>31</v>
      </c>
    </row>
    <row r="1112" spans="1:21" ht="95" customHeight="1">
      <c r="A1112" s="1">
        <v>1110</v>
      </c>
      <c r="B1112" s="1" t="s">
        <v>1111</v>
      </c>
      <c r="C1112" s="1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4">
        <f t="shared" si="119"/>
        <v>0.51</v>
      </c>
      <c r="P1112" s="1">
        <f t="shared" si="120"/>
        <v>23.181818181818183</v>
      </c>
      <c r="Q1112" s="1" t="str">
        <f t="shared" si="121"/>
        <v>games</v>
      </c>
      <c r="R1112" s="1" t="str">
        <f t="shared" si="125"/>
        <v>video games</v>
      </c>
      <c r="S1112" s="2">
        <f t="shared" si="122"/>
        <v>41220.933124999996</v>
      </c>
      <c r="T1112" s="2">
        <f t="shared" si="123"/>
        <v>41250.933124999996</v>
      </c>
      <c r="U1112" s="1">
        <f t="shared" si="124"/>
        <v>30</v>
      </c>
    </row>
    <row r="1113" spans="1:21" ht="95" customHeight="1">
      <c r="A1113" s="1">
        <v>1111</v>
      </c>
      <c r="B1113" s="1" t="s">
        <v>1112</v>
      </c>
      <c r="C1113" s="1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4">
        <f t="shared" si="119"/>
        <v>0.04</v>
      </c>
      <c r="P1113" s="1">
        <f t="shared" si="120"/>
        <v>1</v>
      </c>
      <c r="Q1113" s="1" t="str">
        <f t="shared" si="121"/>
        <v>games</v>
      </c>
      <c r="R1113" s="1" t="str">
        <f t="shared" si="125"/>
        <v>video games</v>
      </c>
      <c r="S1113" s="2">
        <f t="shared" si="122"/>
        <v>42347.203587962969</v>
      </c>
      <c r="T1113" s="2">
        <f t="shared" si="123"/>
        <v>42377.203587962969</v>
      </c>
      <c r="U1113" s="1">
        <f t="shared" si="124"/>
        <v>30</v>
      </c>
    </row>
    <row r="1114" spans="1:21" ht="95" customHeight="1">
      <c r="A1114" s="1">
        <v>1112</v>
      </c>
      <c r="B1114" s="1" t="s">
        <v>1113</v>
      </c>
      <c r="C1114" s="1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4">
        <f t="shared" si="119"/>
        <v>35.537409090909087</v>
      </c>
      <c r="P1114" s="1">
        <f t="shared" si="120"/>
        <v>100.23371794871794</v>
      </c>
      <c r="Q1114" s="1" t="str">
        <f t="shared" si="121"/>
        <v>games</v>
      </c>
      <c r="R1114" s="1" t="str">
        <f t="shared" si="125"/>
        <v>video games</v>
      </c>
      <c r="S1114" s="2">
        <f t="shared" si="122"/>
        <v>41963.759386574078</v>
      </c>
      <c r="T1114" s="2">
        <f t="shared" si="123"/>
        <v>42023.354166666672</v>
      </c>
      <c r="U1114" s="1">
        <f t="shared" si="124"/>
        <v>60</v>
      </c>
    </row>
    <row r="1115" spans="1:21" ht="95" customHeight="1">
      <c r="A1115" s="1">
        <v>1113</v>
      </c>
      <c r="B1115" s="1" t="s">
        <v>1114</v>
      </c>
      <c r="C1115" s="1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4">
        <f t="shared" si="119"/>
        <v>0.5</v>
      </c>
      <c r="P1115" s="1">
        <f t="shared" si="120"/>
        <v>5</v>
      </c>
      <c r="Q1115" s="1" t="str">
        <f t="shared" si="121"/>
        <v>games</v>
      </c>
      <c r="R1115" s="1" t="str">
        <f t="shared" si="125"/>
        <v>video games</v>
      </c>
      <c r="S1115" s="2">
        <f t="shared" si="122"/>
        <v>41835.977083333331</v>
      </c>
      <c r="T1115" s="2">
        <f t="shared" si="123"/>
        <v>41865.977083333331</v>
      </c>
      <c r="U1115" s="1">
        <f t="shared" si="124"/>
        <v>30</v>
      </c>
    </row>
    <row r="1116" spans="1:21" ht="95" customHeight="1">
      <c r="A1116" s="1">
        <v>1114</v>
      </c>
      <c r="B1116" s="1" t="s">
        <v>1115</v>
      </c>
      <c r="C1116" s="1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4">
        <f t="shared" si="119"/>
        <v>0.16666666666666669</v>
      </c>
      <c r="P1116" s="1">
        <f t="shared" si="120"/>
        <v>3.3333333333333335</v>
      </c>
      <c r="Q1116" s="1" t="str">
        <f t="shared" si="121"/>
        <v>games</v>
      </c>
      <c r="R1116" s="1" t="str">
        <f t="shared" si="125"/>
        <v>video games</v>
      </c>
      <c r="S1116" s="2">
        <f t="shared" si="122"/>
        <v>41526.345914351856</v>
      </c>
      <c r="T1116" s="2">
        <f t="shared" si="123"/>
        <v>41556.345914351856</v>
      </c>
      <c r="U1116" s="1">
        <f t="shared" si="124"/>
        <v>30</v>
      </c>
    </row>
    <row r="1117" spans="1:21" ht="95" customHeight="1">
      <c r="A1117" s="1">
        <v>1115</v>
      </c>
      <c r="B1117" s="1" t="s">
        <v>1116</v>
      </c>
      <c r="C1117" s="1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4">
        <f t="shared" si="119"/>
        <v>0.13250000000000001</v>
      </c>
      <c r="P1117" s="1">
        <f t="shared" si="120"/>
        <v>13.25</v>
      </c>
      <c r="Q1117" s="1" t="str">
        <f t="shared" si="121"/>
        <v>games</v>
      </c>
      <c r="R1117" s="1" t="str">
        <f t="shared" si="125"/>
        <v>video games</v>
      </c>
      <c r="S1117" s="2">
        <f t="shared" si="122"/>
        <v>42429.695543981477</v>
      </c>
      <c r="T1117" s="2">
        <f t="shared" si="123"/>
        <v>42459.653877314813</v>
      </c>
      <c r="U1117" s="1">
        <f t="shared" si="124"/>
        <v>30</v>
      </c>
    </row>
    <row r="1118" spans="1:21" ht="95" customHeight="1">
      <c r="A1118" s="1">
        <v>1116</v>
      </c>
      <c r="B1118" s="1" t="s">
        <v>1117</v>
      </c>
      <c r="C1118" s="1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4">
        <f t="shared" si="119"/>
        <v>3.5704000000000007E-2</v>
      </c>
      <c r="P1118" s="1">
        <f t="shared" si="120"/>
        <v>17.852</v>
      </c>
      <c r="Q1118" s="1" t="str">
        <f t="shared" si="121"/>
        <v>games</v>
      </c>
      <c r="R1118" s="1" t="str">
        <f t="shared" si="125"/>
        <v>video games</v>
      </c>
      <c r="S1118" s="2">
        <f t="shared" si="122"/>
        <v>41009.847314814811</v>
      </c>
      <c r="T1118" s="2">
        <f t="shared" si="123"/>
        <v>41069.847314814811</v>
      </c>
      <c r="U1118" s="1">
        <f t="shared" si="124"/>
        <v>60</v>
      </c>
    </row>
    <row r="1119" spans="1:21" ht="95" customHeight="1">
      <c r="A1119" s="1">
        <v>1117</v>
      </c>
      <c r="B1119" s="1" t="s">
        <v>1118</v>
      </c>
      <c r="C1119" s="1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4">
        <f t="shared" si="119"/>
        <v>8.3000000000000007</v>
      </c>
      <c r="P1119" s="1">
        <f t="shared" si="120"/>
        <v>10.375</v>
      </c>
      <c r="Q1119" s="1" t="str">
        <f t="shared" si="121"/>
        <v>games</v>
      </c>
      <c r="R1119" s="1" t="str">
        <f t="shared" si="125"/>
        <v>video games</v>
      </c>
      <c r="S1119" s="2">
        <f t="shared" si="122"/>
        <v>42333.598530092597</v>
      </c>
      <c r="T1119" s="2">
        <f t="shared" si="123"/>
        <v>42363.598530092597</v>
      </c>
      <c r="U1119" s="1">
        <f t="shared" si="124"/>
        <v>30</v>
      </c>
    </row>
    <row r="1120" spans="1:21" ht="95" customHeight="1">
      <c r="A1120" s="1">
        <v>1118</v>
      </c>
      <c r="B1120" s="1" t="s">
        <v>1119</v>
      </c>
      <c r="C1120" s="1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4">
        <f t="shared" si="119"/>
        <v>2.4222222222222221</v>
      </c>
      <c r="P1120" s="1">
        <f t="shared" si="120"/>
        <v>36.333333333333336</v>
      </c>
      <c r="Q1120" s="1" t="str">
        <f t="shared" si="121"/>
        <v>games</v>
      </c>
      <c r="R1120" s="1" t="str">
        <f t="shared" si="125"/>
        <v>video games</v>
      </c>
      <c r="S1120" s="2">
        <f t="shared" si="122"/>
        <v>41704.16642361111</v>
      </c>
      <c r="T1120" s="2">
        <f t="shared" si="123"/>
        <v>41734.124756944446</v>
      </c>
      <c r="U1120" s="1">
        <f t="shared" si="124"/>
        <v>30</v>
      </c>
    </row>
    <row r="1121" spans="1:21" ht="95" customHeight="1">
      <c r="A1121" s="1">
        <v>1119</v>
      </c>
      <c r="B1121" s="1" t="s">
        <v>1120</v>
      </c>
      <c r="C1121" s="1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4">
        <f t="shared" si="119"/>
        <v>0.23809523809523811</v>
      </c>
      <c r="P1121" s="1">
        <f t="shared" si="120"/>
        <v>5</v>
      </c>
      <c r="Q1121" s="1" t="str">
        <f t="shared" si="121"/>
        <v>games</v>
      </c>
      <c r="R1121" s="1" t="str">
        <f t="shared" si="125"/>
        <v>video games</v>
      </c>
      <c r="S1121" s="2">
        <f t="shared" si="122"/>
        <v>41722.792407407411</v>
      </c>
      <c r="T1121" s="2">
        <f t="shared" si="123"/>
        <v>41735.792407407411</v>
      </c>
      <c r="U1121" s="1">
        <f t="shared" si="124"/>
        <v>13</v>
      </c>
    </row>
    <row r="1122" spans="1:21" ht="95" customHeight="1">
      <c r="A1122" s="1">
        <v>1120</v>
      </c>
      <c r="B1122" s="1" t="s">
        <v>1121</v>
      </c>
      <c r="C1122" s="1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4">
        <f t="shared" si="119"/>
        <v>0</v>
      </c>
      <c r="P1122" s="1" t="e">
        <f t="shared" si="120"/>
        <v>#DIV/0!</v>
      </c>
      <c r="Q1122" s="1" t="str">
        <f t="shared" si="121"/>
        <v>games</v>
      </c>
      <c r="R1122" s="1" t="str">
        <f t="shared" si="125"/>
        <v>video games</v>
      </c>
      <c r="S1122" s="2">
        <f t="shared" si="122"/>
        <v>40799.872685185182</v>
      </c>
      <c r="T1122" s="2">
        <f t="shared" si="123"/>
        <v>40844.872685185182</v>
      </c>
      <c r="U1122" s="1">
        <f t="shared" si="124"/>
        <v>45</v>
      </c>
    </row>
    <row r="1123" spans="1:21" ht="95" customHeight="1">
      <c r="A1123" s="1">
        <v>1121</v>
      </c>
      <c r="B1123" s="1" t="s">
        <v>1122</v>
      </c>
      <c r="C1123" s="1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4">
        <f t="shared" si="119"/>
        <v>1.1599999999999999E-2</v>
      </c>
      <c r="P1123" s="1">
        <f t="shared" si="120"/>
        <v>5.8</v>
      </c>
      <c r="Q1123" s="1" t="str">
        <f t="shared" si="121"/>
        <v>games</v>
      </c>
      <c r="R1123" s="1" t="str">
        <f t="shared" si="125"/>
        <v>video games</v>
      </c>
      <c r="S1123" s="2">
        <f t="shared" si="122"/>
        <v>42412.934212962966</v>
      </c>
      <c r="T1123" s="2">
        <f t="shared" si="123"/>
        <v>42442.892546296294</v>
      </c>
      <c r="U1123" s="1">
        <f t="shared" si="124"/>
        <v>30</v>
      </c>
    </row>
    <row r="1124" spans="1:21" ht="95" customHeight="1">
      <c r="A1124" s="1">
        <v>1122</v>
      </c>
      <c r="B1124" s="1" t="s">
        <v>1123</v>
      </c>
      <c r="C1124" s="1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4">
        <f t="shared" si="119"/>
        <v>0</v>
      </c>
      <c r="P1124" s="1" t="e">
        <f t="shared" si="120"/>
        <v>#DIV/0!</v>
      </c>
      <c r="Q1124" s="1" t="str">
        <f t="shared" si="121"/>
        <v>games</v>
      </c>
      <c r="R1124" s="1" t="str">
        <f t="shared" si="125"/>
        <v>video games</v>
      </c>
      <c r="S1124" s="2">
        <f t="shared" si="122"/>
        <v>41410.703993055555</v>
      </c>
      <c r="T1124" s="2">
        <f t="shared" si="123"/>
        <v>41424.703993055555</v>
      </c>
      <c r="U1124" s="1">
        <f t="shared" si="124"/>
        <v>14</v>
      </c>
    </row>
    <row r="1125" spans="1:21" ht="95" customHeight="1">
      <c r="A1125" s="1">
        <v>1123</v>
      </c>
      <c r="B1125" s="1" t="s">
        <v>1124</v>
      </c>
      <c r="C1125" s="1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4">
        <f t="shared" si="119"/>
        <v>0.22</v>
      </c>
      <c r="P1125" s="1">
        <f t="shared" si="120"/>
        <v>3.6666666666666665</v>
      </c>
      <c r="Q1125" s="1" t="str">
        <f t="shared" si="121"/>
        <v>games</v>
      </c>
      <c r="R1125" s="1" t="str">
        <f t="shared" si="125"/>
        <v>video games</v>
      </c>
      <c r="S1125" s="2">
        <f t="shared" si="122"/>
        <v>41718.5237037037</v>
      </c>
      <c r="T1125" s="2">
        <f t="shared" si="123"/>
        <v>41748.5237037037</v>
      </c>
      <c r="U1125" s="1">
        <f t="shared" si="124"/>
        <v>30</v>
      </c>
    </row>
    <row r="1126" spans="1:21" ht="95" customHeight="1">
      <c r="A1126" s="1">
        <v>1124</v>
      </c>
      <c r="B1126" s="1" t="s">
        <v>1125</v>
      </c>
      <c r="C1126" s="1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4">
        <f t="shared" si="119"/>
        <v>0.47222222222222221</v>
      </c>
      <c r="P1126" s="1">
        <f t="shared" si="120"/>
        <v>60.714285714285715</v>
      </c>
      <c r="Q1126" s="1" t="str">
        <f t="shared" si="121"/>
        <v>games</v>
      </c>
      <c r="R1126" s="1" t="str">
        <f t="shared" si="125"/>
        <v>mobile games</v>
      </c>
      <c r="S1126" s="2">
        <f t="shared" si="122"/>
        <v>42094.667256944449</v>
      </c>
      <c r="T1126" s="2">
        <f t="shared" si="123"/>
        <v>42124.667256944449</v>
      </c>
      <c r="U1126" s="1">
        <f t="shared" si="124"/>
        <v>30</v>
      </c>
    </row>
    <row r="1127" spans="1:21" ht="95" customHeight="1">
      <c r="A1127" s="1">
        <v>1125</v>
      </c>
      <c r="B1127" s="1" t="s">
        <v>1126</v>
      </c>
      <c r="C1127" s="1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4">
        <f t="shared" si="119"/>
        <v>0</v>
      </c>
      <c r="P1127" s="1" t="e">
        <f t="shared" si="120"/>
        <v>#DIV/0!</v>
      </c>
      <c r="Q1127" s="1" t="str">
        <f t="shared" si="121"/>
        <v>games</v>
      </c>
      <c r="R1127" s="1" t="str">
        <f t="shared" si="125"/>
        <v>mobile games</v>
      </c>
      <c r="S1127" s="2">
        <f t="shared" si="122"/>
        <v>42212.624189814815</v>
      </c>
      <c r="T1127" s="2">
        <f t="shared" si="123"/>
        <v>42272.624189814815</v>
      </c>
      <c r="U1127" s="1">
        <f t="shared" si="124"/>
        <v>60</v>
      </c>
    </row>
    <row r="1128" spans="1:21" ht="95" customHeight="1">
      <c r="A1128" s="1">
        <v>1126</v>
      </c>
      <c r="B1128" s="1" t="s">
        <v>1127</v>
      </c>
      <c r="C1128" s="1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4">
        <f t="shared" si="119"/>
        <v>0.5</v>
      </c>
      <c r="P1128" s="1">
        <f t="shared" si="120"/>
        <v>5</v>
      </c>
      <c r="Q1128" s="1" t="str">
        <f t="shared" si="121"/>
        <v>games</v>
      </c>
      <c r="R1128" s="1" t="str">
        <f t="shared" si="125"/>
        <v>mobile games</v>
      </c>
      <c r="S1128" s="2">
        <f t="shared" si="122"/>
        <v>42535.327476851846</v>
      </c>
      <c r="T1128" s="2">
        <f t="shared" si="123"/>
        <v>42565.327476851846</v>
      </c>
      <c r="U1128" s="1">
        <f t="shared" si="124"/>
        <v>30</v>
      </c>
    </row>
    <row r="1129" spans="1:21" ht="95" customHeight="1">
      <c r="A1129" s="1">
        <v>1127</v>
      </c>
      <c r="B1129" s="1" t="s">
        <v>1128</v>
      </c>
      <c r="C1129" s="1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4">
        <f t="shared" si="119"/>
        <v>1.6714285714285713</v>
      </c>
      <c r="P1129" s="1">
        <f t="shared" si="120"/>
        <v>25.434782608695652</v>
      </c>
      <c r="Q1129" s="1" t="str">
        <f t="shared" si="121"/>
        <v>games</v>
      </c>
      <c r="R1129" s="1" t="str">
        <f t="shared" si="125"/>
        <v>mobile games</v>
      </c>
      <c r="S1129" s="2">
        <f t="shared" si="122"/>
        <v>41926.854166666664</v>
      </c>
      <c r="T1129" s="2">
        <f t="shared" si="123"/>
        <v>41957.895833333328</v>
      </c>
      <c r="U1129" s="1">
        <f t="shared" si="124"/>
        <v>32</v>
      </c>
    </row>
    <row r="1130" spans="1:21" ht="95" customHeight="1">
      <c r="A1130" s="1">
        <v>1128</v>
      </c>
      <c r="B1130" s="1" t="s">
        <v>1129</v>
      </c>
      <c r="C1130" s="1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4">
        <f t="shared" si="119"/>
        <v>0.1</v>
      </c>
      <c r="P1130" s="1">
        <f t="shared" si="120"/>
        <v>1</v>
      </c>
      <c r="Q1130" s="1" t="str">
        <f t="shared" si="121"/>
        <v>games</v>
      </c>
      <c r="R1130" s="1" t="str">
        <f t="shared" si="125"/>
        <v>mobile games</v>
      </c>
      <c r="S1130" s="2">
        <f t="shared" si="122"/>
        <v>41828.649502314816</v>
      </c>
      <c r="T1130" s="2">
        <f t="shared" si="123"/>
        <v>41858.649502314816</v>
      </c>
      <c r="U1130" s="1">
        <f t="shared" si="124"/>
        <v>30</v>
      </c>
    </row>
    <row r="1131" spans="1:21" ht="95" customHeight="1">
      <c r="A1131" s="1">
        <v>1129</v>
      </c>
      <c r="B1131" s="1" t="s">
        <v>1130</v>
      </c>
      <c r="C1131" s="1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4">
        <f t="shared" si="119"/>
        <v>0.105</v>
      </c>
      <c r="P1131" s="1">
        <f t="shared" si="120"/>
        <v>10.5</v>
      </c>
      <c r="Q1131" s="1" t="str">
        <f t="shared" si="121"/>
        <v>games</v>
      </c>
      <c r="R1131" s="1" t="str">
        <f t="shared" si="125"/>
        <v>mobile games</v>
      </c>
      <c r="S1131" s="2">
        <f t="shared" si="122"/>
        <v>42496.264965277776</v>
      </c>
      <c r="T1131" s="2">
        <f t="shared" si="123"/>
        <v>42526.264965277776</v>
      </c>
      <c r="U1131" s="1">
        <f t="shared" si="124"/>
        <v>30</v>
      </c>
    </row>
    <row r="1132" spans="1:21" ht="95" customHeight="1">
      <c r="A1132" s="1">
        <v>1130</v>
      </c>
      <c r="B1132" s="1" t="s">
        <v>1131</v>
      </c>
      <c r="C1132" s="1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4">
        <f t="shared" si="119"/>
        <v>0.22</v>
      </c>
      <c r="P1132" s="1">
        <f t="shared" si="120"/>
        <v>3.6666666666666665</v>
      </c>
      <c r="Q1132" s="1" t="str">
        <f t="shared" si="121"/>
        <v>games</v>
      </c>
      <c r="R1132" s="1" t="str">
        <f t="shared" si="125"/>
        <v>mobile games</v>
      </c>
      <c r="S1132" s="2">
        <f t="shared" si="122"/>
        <v>41908.996527777781</v>
      </c>
      <c r="T1132" s="2">
        <f t="shared" si="123"/>
        <v>41969.038194444445</v>
      </c>
      <c r="U1132" s="1">
        <f t="shared" si="124"/>
        <v>61</v>
      </c>
    </row>
    <row r="1133" spans="1:21" ht="95" customHeight="1">
      <c r="A1133" s="1">
        <v>1131</v>
      </c>
      <c r="B1133" s="1" t="s">
        <v>1132</v>
      </c>
      <c r="C1133" s="1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4">
        <f t="shared" si="119"/>
        <v>0</v>
      </c>
      <c r="P1133" s="1" t="e">
        <f t="shared" si="120"/>
        <v>#DIV/0!</v>
      </c>
      <c r="Q1133" s="1" t="str">
        <f t="shared" si="121"/>
        <v>games</v>
      </c>
      <c r="R1133" s="1" t="str">
        <f t="shared" si="125"/>
        <v>mobile games</v>
      </c>
      <c r="S1133" s="2">
        <f t="shared" si="122"/>
        <v>42332.908194444448</v>
      </c>
      <c r="T1133" s="2">
        <f t="shared" si="123"/>
        <v>42362.908194444448</v>
      </c>
      <c r="U1133" s="1">
        <f t="shared" si="124"/>
        <v>30</v>
      </c>
    </row>
    <row r="1134" spans="1:21" ht="95" customHeight="1">
      <c r="A1134" s="1">
        <v>1132</v>
      </c>
      <c r="B1134" s="1" t="s">
        <v>1133</v>
      </c>
      <c r="C1134" s="1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4">
        <f t="shared" si="119"/>
        <v>14.38</v>
      </c>
      <c r="P1134" s="1">
        <f t="shared" si="120"/>
        <v>110.61538461538461</v>
      </c>
      <c r="Q1134" s="1" t="str">
        <f t="shared" si="121"/>
        <v>games</v>
      </c>
      <c r="R1134" s="1" t="str">
        <f t="shared" si="125"/>
        <v>mobile games</v>
      </c>
      <c r="S1134" s="2">
        <f t="shared" si="122"/>
        <v>42706.115405092598</v>
      </c>
      <c r="T1134" s="2">
        <f t="shared" si="123"/>
        <v>42736.115405092598</v>
      </c>
      <c r="U1134" s="1">
        <f t="shared" si="124"/>
        <v>30</v>
      </c>
    </row>
    <row r="1135" spans="1:21" ht="95" customHeight="1">
      <c r="A1135" s="1">
        <v>1133</v>
      </c>
      <c r="B1135" s="1" t="s">
        <v>1134</v>
      </c>
      <c r="C1135" s="1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4">
        <f t="shared" si="119"/>
        <v>0.66666666666666674</v>
      </c>
      <c r="P1135" s="1">
        <f t="shared" si="120"/>
        <v>20</v>
      </c>
      <c r="Q1135" s="1" t="str">
        <f t="shared" si="121"/>
        <v>games</v>
      </c>
      <c r="R1135" s="1" t="str">
        <f t="shared" si="125"/>
        <v>mobile games</v>
      </c>
      <c r="S1135" s="2">
        <f t="shared" si="122"/>
        <v>41821.407187500001</v>
      </c>
      <c r="T1135" s="2">
        <f t="shared" si="123"/>
        <v>41851.407187500001</v>
      </c>
      <c r="U1135" s="1">
        <f t="shared" si="124"/>
        <v>30</v>
      </c>
    </row>
    <row r="1136" spans="1:21" ht="95" customHeight="1">
      <c r="A1136" s="1">
        <v>1134</v>
      </c>
      <c r="B1136" s="1" t="s">
        <v>1135</v>
      </c>
      <c r="C1136" s="1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4">
        <f t="shared" si="119"/>
        <v>4.0000000000000001E-3</v>
      </c>
      <c r="P1136" s="1">
        <f t="shared" si="120"/>
        <v>1</v>
      </c>
      <c r="Q1136" s="1" t="str">
        <f t="shared" si="121"/>
        <v>games</v>
      </c>
      <c r="R1136" s="1" t="str">
        <f t="shared" si="125"/>
        <v>mobile games</v>
      </c>
      <c r="S1136" s="2">
        <f t="shared" si="122"/>
        <v>41958.285046296296</v>
      </c>
      <c r="T1136" s="2">
        <f t="shared" si="123"/>
        <v>41972.189583333333</v>
      </c>
      <c r="U1136" s="1">
        <f t="shared" si="124"/>
        <v>14</v>
      </c>
    </row>
    <row r="1137" spans="1:21" ht="95" customHeight="1">
      <c r="A1137" s="1">
        <v>1135</v>
      </c>
      <c r="B1137" s="1" t="s">
        <v>1136</v>
      </c>
      <c r="C1137" s="1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4">
        <f t="shared" si="119"/>
        <v>5</v>
      </c>
      <c r="P1137" s="1">
        <f t="shared" si="120"/>
        <v>50</v>
      </c>
      <c r="Q1137" s="1" t="str">
        <f t="shared" si="121"/>
        <v>games</v>
      </c>
      <c r="R1137" s="1" t="str">
        <f t="shared" si="125"/>
        <v>mobile games</v>
      </c>
      <c r="S1137" s="2">
        <f t="shared" si="122"/>
        <v>42558.989513888882</v>
      </c>
      <c r="T1137" s="2">
        <f t="shared" si="123"/>
        <v>42588.989513888882</v>
      </c>
      <c r="U1137" s="1">
        <f t="shared" si="124"/>
        <v>30</v>
      </c>
    </row>
    <row r="1138" spans="1:21" ht="95" customHeight="1">
      <c r="A1138" s="1">
        <v>1136</v>
      </c>
      <c r="B1138" s="1" t="s">
        <v>1137</v>
      </c>
      <c r="C1138" s="1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4">
        <f t="shared" si="119"/>
        <v>6.4439140811455857</v>
      </c>
      <c r="P1138" s="1">
        <f t="shared" si="120"/>
        <v>45</v>
      </c>
      <c r="Q1138" s="1" t="str">
        <f t="shared" si="121"/>
        <v>games</v>
      </c>
      <c r="R1138" s="1" t="str">
        <f t="shared" si="125"/>
        <v>mobile games</v>
      </c>
      <c r="S1138" s="2">
        <f t="shared" si="122"/>
        <v>42327.671631944439</v>
      </c>
      <c r="T1138" s="2">
        <f t="shared" si="123"/>
        <v>42357.671631944439</v>
      </c>
      <c r="U1138" s="1">
        <f t="shared" si="124"/>
        <v>30</v>
      </c>
    </row>
    <row r="1139" spans="1:21" ht="95" customHeight="1">
      <c r="A1139" s="1">
        <v>1137</v>
      </c>
      <c r="B1139" s="1" t="s">
        <v>1138</v>
      </c>
      <c r="C1139" s="1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4">
        <f t="shared" si="119"/>
        <v>39.5</v>
      </c>
      <c r="P1139" s="1">
        <f t="shared" si="120"/>
        <v>253.2051282051282</v>
      </c>
      <c r="Q1139" s="1" t="str">
        <f t="shared" si="121"/>
        <v>games</v>
      </c>
      <c r="R1139" s="1" t="str">
        <f t="shared" si="125"/>
        <v>mobile games</v>
      </c>
      <c r="S1139" s="2">
        <f t="shared" si="122"/>
        <v>42453.819687499999</v>
      </c>
      <c r="T1139" s="2">
        <f t="shared" si="123"/>
        <v>42483.819687499999</v>
      </c>
      <c r="U1139" s="1">
        <f t="shared" si="124"/>
        <v>30</v>
      </c>
    </row>
    <row r="1140" spans="1:21" ht="95" customHeight="1">
      <c r="A1140" s="1">
        <v>1138</v>
      </c>
      <c r="B1140" s="1" t="s">
        <v>1139</v>
      </c>
      <c r="C1140" s="1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4">
        <f t="shared" si="119"/>
        <v>0.35714285714285715</v>
      </c>
      <c r="P1140" s="1">
        <f t="shared" si="120"/>
        <v>31.25</v>
      </c>
      <c r="Q1140" s="1" t="str">
        <f t="shared" si="121"/>
        <v>games</v>
      </c>
      <c r="R1140" s="1" t="str">
        <f t="shared" si="125"/>
        <v>mobile games</v>
      </c>
      <c r="S1140" s="2">
        <f t="shared" si="122"/>
        <v>42736.9066087963</v>
      </c>
      <c r="T1140" s="2">
        <f t="shared" si="123"/>
        <v>42756.9066087963</v>
      </c>
      <c r="U1140" s="1">
        <f t="shared" si="124"/>
        <v>20</v>
      </c>
    </row>
    <row r="1141" spans="1:21" ht="95" customHeight="1">
      <c r="A1141" s="1">
        <v>1139</v>
      </c>
      <c r="B1141" s="1" t="s">
        <v>1140</v>
      </c>
      <c r="C1141" s="1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4">
        <f t="shared" si="119"/>
        <v>6.25E-2</v>
      </c>
      <c r="P1141" s="1">
        <f t="shared" si="120"/>
        <v>5</v>
      </c>
      <c r="Q1141" s="1" t="str">
        <f t="shared" si="121"/>
        <v>games</v>
      </c>
      <c r="R1141" s="1" t="str">
        <f t="shared" si="125"/>
        <v>mobile games</v>
      </c>
      <c r="S1141" s="2">
        <f t="shared" si="122"/>
        <v>41975.347523148142</v>
      </c>
      <c r="T1141" s="2">
        <f t="shared" si="123"/>
        <v>42005.347523148142</v>
      </c>
      <c r="U1141" s="1">
        <f t="shared" si="124"/>
        <v>30</v>
      </c>
    </row>
    <row r="1142" spans="1:21" ht="95" customHeight="1">
      <c r="A1142" s="1">
        <v>1140</v>
      </c>
      <c r="B1142" s="1" t="s">
        <v>1141</v>
      </c>
      <c r="C1142" s="1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4">
        <f t="shared" si="119"/>
        <v>0</v>
      </c>
      <c r="P1142" s="1" t="e">
        <f t="shared" si="120"/>
        <v>#DIV/0!</v>
      </c>
      <c r="Q1142" s="1" t="str">
        <f t="shared" si="121"/>
        <v>games</v>
      </c>
      <c r="R1142" s="1" t="str">
        <f t="shared" si="125"/>
        <v>mobile games</v>
      </c>
      <c r="S1142" s="2">
        <f t="shared" si="122"/>
        <v>42192.462048611109</v>
      </c>
      <c r="T1142" s="2">
        <f t="shared" si="123"/>
        <v>42222.462048611109</v>
      </c>
      <c r="U1142" s="1">
        <f t="shared" si="124"/>
        <v>30</v>
      </c>
    </row>
    <row r="1143" spans="1:21" ht="95" customHeight="1">
      <c r="A1143" s="1">
        <v>1141</v>
      </c>
      <c r="B1143" s="1" t="s">
        <v>1142</v>
      </c>
      <c r="C1143" s="1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4">
        <f t="shared" si="119"/>
        <v>0</v>
      </c>
      <c r="P1143" s="1" t="e">
        <f t="shared" si="120"/>
        <v>#DIV/0!</v>
      </c>
      <c r="Q1143" s="1" t="str">
        <f t="shared" si="121"/>
        <v>games</v>
      </c>
      <c r="R1143" s="1" t="str">
        <f t="shared" si="125"/>
        <v>mobile games</v>
      </c>
      <c r="S1143" s="2">
        <f t="shared" si="122"/>
        <v>42164.699652777781</v>
      </c>
      <c r="T1143" s="2">
        <f t="shared" si="123"/>
        <v>42194.699652777781</v>
      </c>
      <c r="U1143" s="1">
        <f t="shared" si="124"/>
        <v>30</v>
      </c>
    </row>
    <row r="1144" spans="1:21" ht="95" customHeight="1">
      <c r="A1144" s="1">
        <v>1142</v>
      </c>
      <c r="B1144" s="1" t="s">
        <v>1143</v>
      </c>
      <c r="C1144" s="1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4">
        <f t="shared" si="119"/>
        <v>0</v>
      </c>
      <c r="P1144" s="1" t="e">
        <f t="shared" si="120"/>
        <v>#DIV/0!</v>
      </c>
      <c r="Q1144" s="1" t="str">
        <f t="shared" si="121"/>
        <v>games</v>
      </c>
      <c r="R1144" s="1" t="str">
        <f t="shared" si="125"/>
        <v>mobile games</v>
      </c>
      <c r="S1144" s="2">
        <f t="shared" si="122"/>
        <v>42022.006099537044</v>
      </c>
      <c r="T1144" s="2">
        <f t="shared" si="123"/>
        <v>42052.006099537044</v>
      </c>
      <c r="U1144" s="1">
        <f t="shared" si="124"/>
        <v>30</v>
      </c>
    </row>
    <row r="1145" spans="1:21" ht="95" customHeight="1">
      <c r="A1145" s="1">
        <v>1143</v>
      </c>
      <c r="B1145" s="1" t="s">
        <v>1144</v>
      </c>
      <c r="C1145" s="1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4">
        <f t="shared" si="119"/>
        <v>0.41333333333333333</v>
      </c>
      <c r="P1145" s="1">
        <f t="shared" si="120"/>
        <v>23.25</v>
      </c>
      <c r="Q1145" s="1" t="str">
        <f t="shared" si="121"/>
        <v>games</v>
      </c>
      <c r="R1145" s="1" t="str">
        <f t="shared" si="125"/>
        <v>mobile games</v>
      </c>
      <c r="S1145" s="2">
        <f t="shared" si="122"/>
        <v>42325.19358796296</v>
      </c>
      <c r="T1145" s="2">
        <f t="shared" si="123"/>
        <v>42355.19358796296</v>
      </c>
      <c r="U1145" s="1">
        <f t="shared" si="124"/>
        <v>30</v>
      </c>
    </row>
    <row r="1146" spans="1:21" ht="95" customHeight="1">
      <c r="A1146" s="1">
        <v>1144</v>
      </c>
      <c r="B1146" s="1" t="s">
        <v>1145</v>
      </c>
      <c r="C1146" s="1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4">
        <f t="shared" si="119"/>
        <v>0</v>
      </c>
      <c r="P1146" s="1" t="e">
        <f t="shared" si="120"/>
        <v>#DIV/0!</v>
      </c>
      <c r="Q1146" s="1" t="str">
        <f t="shared" si="121"/>
        <v>food</v>
      </c>
      <c r="R1146" s="1" t="str">
        <f t="shared" si="125"/>
        <v>food trucks</v>
      </c>
      <c r="S1146" s="2">
        <f t="shared" si="122"/>
        <v>42093.181944444441</v>
      </c>
      <c r="T1146" s="2">
        <f t="shared" si="123"/>
        <v>42123.181944444441</v>
      </c>
      <c r="U1146" s="1">
        <f t="shared" si="124"/>
        <v>30</v>
      </c>
    </row>
    <row r="1147" spans="1:21" ht="95" customHeight="1">
      <c r="A1147" s="1">
        <v>1145</v>
      </c>
      <c r="B1147" s="1" t="s">
        <v>1146</v>
      </c>
      <c r="C1147" s="1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4">
        <f t="shared" si="119"/>
        <v>0.125</v>
      </c>
      <c r="P1147" s="1">
        <f t="shared" si="120"/>
        <v>100</v>
      </c>
      <c r="Q1147" s="1" t="str">
        <f t="shared" si="121"/>
        <v>food</v>
      </c>
      <c r="R1147" s="1" t="str">
        <f t="shared" si="125"/>
        <v>food trucks</v>
      </c>
      <c r="S1147" s="2">
        <f t="shared" si="122"/>
        <v>41854.747592592597</v>
      </c>
      <c r="T1147" s="2">
        <f t="shared" si="123"/>
        <v>41914.747592592597</v>
      </c>
      <c r="U1147" s="1">
        <f t="shared" si="124"/>
        <v>60</v>
      </c>
    </row>
    <row r="1148" spans="1:21" ht="95" customHeight="1">
      <c r="A1148" s="1">
        <v>1146</v>
      </c>
      <c r="B1148" s="1" t="s">
        <v>1147</v>
      </c>
      <c r="C1148" s="1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4">
        <f t="shared" si="119"/>
        <v>8.8333333333333339</v>
      </c>
      <c r="P1148" s="1">
        <f t="shared" si="120"/>
        <v>44.166666666666664</v>
      </c>
      <c r="Q1148" s="1" t="str">
        <f t="shared" si="121"/>
        <v>food</v>
      </c>
      <c r="R1148" s="1" t="str">
        <f t="shared" si="125"/>
        <v>food trucks</v>
      </c>
      <c r="S1148" s="2">
        <f t="shared" si="122"/>
        <v>41723.9533912037</v>
      </c>
      <c r="T1148" s="2">
        <f t="shared" si="123"/>
        <v>41761.9533912037</v>
      </c>
      <c r="U1148" s="1">
        <f t="shared" si="124"/>
        <v>38</v>
      </c>
    </row>
    <row r="1149" spans="1:21" ht="95" customHeight="1">
      <c r="A1149" s="1">
        <v>1147</v>
      </c>
      <c r="B1149" s="1" t="s">
        <v>1148</v>
      </c>
      <c r="C1149" s="1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4">
        <f t="shared" si="119"/>
        <v>0</v>
      </c>
      <c r="P1149" s="1" t="e">
        <f t="shared" si="120"/>
        <v>#DIV/0!</v>
      </c>
      <c r="Q1149" s="1" t="str">
        <f t="shared" si="121"/>
        <v>food</v>
      </c>
      <c r="R1149" s="1" t="str">
        <f t="shared" si="125"/>
        <v>food trucks</v>
      </c>
      <c r="S1149" s="2">
        <f t="shared" si="122"/>
        <v>41871.972025462965</v>
      </c>
      <c r="T1149" s="2">
        <f t="shared" si="123"/>
        <v>41931.972025462965</v>
      </c>
      <c r="U1149" s="1">
        <f t="shared" si="124"/>
        <v>60</v>
      </c>
    </row>
    <row r="1150" spans="1:21" ht="95" customHeight="1">
      <c r="A1150" s="1">
        <v>1148</v>
      </c>
      <c r="B1150" s="1" t="s">
        <v>1149</v>
      </c>
      <c r="C1150" s="1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4">
        <f t="shared" si="119"/>
        <v>0.48666666666666669</v>
      </c>
      <c r="P1150" s="1">
        <f t="shared" si="120"/>
        <v>24.333333333333332</v>
      </c>
      <c r="Q1150" s="1" t="str">
        <f t="shared" si="121"/>
        <v>food</v>
      </c>
      <c r="R1150" s="1" t="str">
        <f t="shared" si="125"/>
        <v>food trucks</v>
      </c>
      <c r="S1150" s="2">
        <f t="shared" si="122"/>
        <v>42675.171076388884</v>
      </c>
      <c r="T1150" s="2">
        <f t="shared" si="123"/>
        <v>42705.212743055556</v>
      </c>
      <c r="U1150" s="1">
        <f t="shared" si="124"/>
        <v>31</v>
      </c>
    </row>
    <row r="1151" spans="1:21" ht="95" customHeight="1">
      <c r="A1151" s="1">
        <v>1149</v>
      </c>
      <c r="B1151" s="1" t="s">
        <v>1150</v>
      </c>
      <c r="C1151" s="1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4">
        <f t="shared" si="119"/>
        <v>0.15</v>
      </c>
      <c r="P1151" s="1">
        <f t="shared" si="120"/>
        <v>37.5</v>
      </c>
      <c r="Q1151" s="1" t="str">
        <f t="shared" si="121"/>
        <v>food</v>
      </c>
      <c r="R1151" s="1" t="str">
        <f t="shared" si="125"/>
        <v>food trucks</v>
      </c>
      <c r="S1151" s="2">
        <f t="shared" si="122"/>
        <v>42507.71025462963</v>
      </c>
      <c r="T1151" s="2">
        <f t="shared" si="123"/>
        <v>42537.71025462963</v>
      </c>
      <c r="U1151" s="1">
        <f t="shared" si="124"/>
        <v>30</v>
      </c>
    </row>
    <row r="1152" spans="1:21" ht="95" customHeight="1">
      <c r="A1152" s="1">
        <v>1150</v>
      </c>
      <c r="B1152" s="1" t="s">
        <v>1151</v>
      </c>
      <c r="C1152" s="1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4">
        <f t="shared" si="119"/>
        <v>10.08</v>
      </c>
      <c r="P1152" s="1">
        <f t="shared" si="120"/>
        <v>42</v>
      </c>
      <c r="Q1152" s="1" t="str">
        <f t="shared" si="121"/>
        <v>food</v>
      </c>
      <c r="R1152" s="1" t="str">
        <f t="shared" si="125"/>
        <v>food trucks</v>
      </c>
      <c r="S1152" s="2">
        <f t="shared" si="122"/>
        <v>42317.954571759255</v>
      </c>
      <c r="T1152" s="2">
        <f t="shared" si="123"/>
        <v>42377.954571759255</v>
      </c>
      <c r="U1152" s="1">
        <f t="shared" si="124"/>
        <v>60</v>
      </c>
    </row>
    <row r="1153" spans="1:21" ht="95" customHeight="1">
      <c r="A1153" s="1">
        <v>1151</v>
      </c>
      <c r="B1153" s="1" t="s">
        <v>1152</v>
      </c>
      <c r="C1153" s="1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4">
        <f t="shared" si="119"/>
        <v>0</v>
      </c>
      <c r="P1153" s="1" t="e">
        <f t="shared" si="120"/>
        <v>#DIV/0!</v>
      </c>
      <c r="Q1153" s="1" t="str">
        <f t="shared" si="121"/>
        <v>food</v>
      </c>
      <c r="R1153" s="1" t="str">
        <f t="shared" si="125"/>
        <v>food trucks</v>
      </c>
      <c r="S1153" s="2">
        <f t="shared" si="122"/>
        <v>42224.102581018517</v>
      </c>
      <c r="T1153" s="2">
        <f t="shared" si="123"/>
        <v>42254.102581018517</v>
      </c>
      <c r="U1153" s="1">
        <f t="shared" si="124"/>
        <v>30</v>
      </c>
    </row>
    <row r="1154" spans="1:21" ht="95" customHeight="1">
      <c r="A1154" s="1">
        <v>1152</v>
      </c>
      <c r="B1154" s="1" t="s">
        <v>1153</v>
      </c>
      <c r="C1154" s="1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4">
        <f t="shared" si="119"/>
        <v>5.6937500000000005</v>
      </c>
      <c r="P1154" s="1">
        <f t="shared" si="120"/>
        <v>60.733333333333334</v>
      </c>
      <c r="Q1154" s="1" t="str">
        <f t="shared" si="121"/>
        <v>food</v>
      </c>
      <c r="R1154" s="1" t="str">
        <f t="shared" si="125"/>
        <v>food trucks</v>
      </c>
      <c r="S1154" s="2">
        <f t="shared" si="122"/>
        <v>42109.709629629629</v>
      </c>
      <c r="T1154" s="2">
        <f t="shared" si="123"/>
        <v>42139.709629629629</v>
      </c>
      <c r="U1154" s="1">
        <f t="shared" si="124"/>
        <v>30</v>
      </c>
    </row>
    <row r="1155" spans="1:21" ht="95" customHeight="1">
      <c r="A1155" s="1">
        <v>1153</v>
      </c>
      <c r="B1155" s="1" t="s">
        <v>1154</v>
      </c>
      <c r="C1155" s="1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4">
        <f t="shared" ref="O1155:O1218" si="126">E1155/D1155*100</f>
        <v>0.625</v>
      </c>
      <c r="P1155" s="1">
        <f t="shared" ref="P1155:P1218" si="127">E1155/L1155</f>
        <v>50</v>
      </c>
      <c r="Q1155" s="1" t="str">
        <f t="shared" ref="Q1155:Q1218" si="128">LEFT(N1155,FIND("/",N1155)-1)</f>
        <v>food</v>
      </c>
      <c r="R1155" s="1" t="str">
        <f t="shared" si="125"/>
        <v>food trucks</v>
      </c>
      <c r="S1155" s="2">
        <f t="shared" ref="S1155:S1218" si="129">(((J1155/60)/60)/24)+DATE(1970,1,1)</f>
        <v>42143.714178240742</v>
      </c>
      <c r="T1155" s="2">
        <f t="shared" ref="T1155:T1218" si="130">(((I1155/60)/60)/24)+DATE(1970,1,1)</f>
        <v>42173.714178240742</v>
      </c>
      <c r="U1155" s="1">
        <f t="shared" ref="U1155:U1218" si="131">ROUNDUP(T1155-S1155,0)</f>
        <v>30</v>
      </c>
    </row>
    <row r="1156" spans="1:21" ht="95" customHeight="1">
      <c r="A1156" s="1">
        <v>1154</v>
      </c>
      <c r="B1156" s="1" t="s">
        <v>1155</v>
      </c>
      <c r="C1156" s="1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4">
        <f t="shared" si="126"/>
        <v>6.5</v>
      </c>
      <c r="P1156" s="1">
        <f t="shared" si="127"/>
        <v>108.33333333333333</v>
      </c>
      <c r="Q1156" s="1" t="str">
        <f t="shared" si="128"/>
        <v>food</v>
      </c>
      <c r="R1156" s="1" t="str">
        <f t="shared" ref="R1156:R1219" si="132">RIGHT(N1156,LEN(N1156)-FIND("/",N1156))</f>
        <v>food trucks</v>
      </c>
      <c r="S1156" s="2">
        <f t="shared" si="129"/>
        <v>42223.108865740738</v>
      </c>
      <c r="T1156" s="2">
        <f t="shared" si="130"/>
        <v>42253.108865740738</v>
      </c>
      <c r="U1156" s="1">
        <f t="shared" si="131"/>
        <v>30</v>
      </c>
    </row>
    <row r="1157" spans="1:21" ht="95" customHeight="1">
      <c r="A1157" s="1">
        <v>1155</v>
      </c>
      <c r="B1157" s="1" t="s">
        <v>1156</v>
      </c>
      <c r="C1157" s="1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4">
        <f t="shared" si="126"/>
        <v>0.752</v>
      </c>
      <c r="P1157" s="1">
        <f t="shared" si="127"/>
        <v>23.5</v>
      </c>
      <c r="Q1157" s="1" t="str">
        <f t="shared" si="128"/>
        <v>food</v>
      </c>
      <c r="R1157" s="1" t="str">
        <f t="shared" si="132"/>
        <v>food trucks</v>
      </c>
      <c r="S1157" s="2">
        <f t="shared" si="129"/>
        <v>41835.763981481483</v>
      </c>
      <c r="T1157" s="2">
        <f t="shared" si="130"/>
        <v>41865.763981481483</v>
      </c>
      <c r="U1157" s="1">
        <f t="shared" si="131"/>
        <v>30</v>
      </c>
    </row>
    <row r="1158" spans="1:21" ht="95" customHeight="1">
      <c r="A1158" s="1">
        <v>1156</v>
      </c>
      <c r="B1158" s="1" t="s">
        <v>1157</v>
      </c>
      <c r="C1158" s="1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4">
        <f t="shared" si="126"/>
        <v>0</v>
      </c>
      <c r="P1158" s="1" t="e">
        <f t="shared" si="127"/>
        <v>#DIV/0!</v>
      </c>
      <c r="Q1158" s="1" t="str">
        <f t="shared" si="128"/>
        <v>food</v>
      </c>
      <c r="R1158" s="1" t="str">
        <f t="shared" si="132"/>
        <v>food trucks</v>
      </c>
      <c r="S1158" s="2">
        <f t="shared" si="129"/>
        <v>42029.07131944444</v>
      </c>
      <c r="T1158" s="2">
        <f t="shared" si="130"/>
        <v>42059.07131944444</v>
      </c>
      <c r="U1158" s="1">
        <f t="shared" si="131"/>
        <v>30</v>
      </c>
    </row>
    <row r="1159" spans="1:21" ht="95" customHeight="1">
      <c r="A1159" s="1">
        <v>1157</v>
      </c>
      <c r="B1159" s="1" t="s">
        <v>1158</v>
      </c>
      <c r="C1159" s="1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4">
        <f t="shared" si="126"/>
        <v>1.51</v>
      </c>
      <c r="P1159" s="1">
        <f t="shared" si="127"/>
        <v>50.333333333333336</v>
      </c>
      <c r="Q1159" s="1" t="str">
        <f t="shared" si="128"/>
        <v>food</v>
      </c>
      <c r="R1159" s="1" t="str">
        <f t="shared" si="132"/>
        <v>food trucks</v>
      </c>
      <c r="S1159" s="2">
        <f t="shared" si="129"/>
        <v>41918.628240740742</v>
      </c>
      <c r="T1159" s="2">
        <f t="shared" si="130"/>
        <v>41978.669907407413</v>
      </c>
      <c r="U1159" s="1">
        <f t="shared" si="131"/>
        <v>61</v>
      </c>
    </row>
    <row r="1160" spans="1:21" ht="95" customHeight="1">
      <c r="A1160" s="1">
        <v>1158</v>
      </c>
      <c r="B1160" s="1" t="s">
        <v>1159</v>
      </c>
      <c r="C1160" s="1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4">
        <f t="shared" si="126"/>
        <v>0.46666666666666673</v>
      </c>
      <c r="P1160" s="1">
        <f t="shared" si="127"/>
        <v>11.666666666666666</v>
      </c>
      <c r="Q1160" s="1" t="str">
        <f t="shared" si="128"/>
        <v>food</v>
      </c>
      <c r="R1160" s="1" t="str">
        <f t="shared" si="132"/>
        <v>food trucks</v>
      </c>
      <c r="S1160" s="2">
        <f t="shared" si="129"/>
        <v>41952.09175925926</v>
      </c>
      <c r="T1160" s="2">
        <f t="shared" si="130"/>
        <v>41982.09175925926</v>
      </c>
      <c r="U1160" s="1">
        <f t="shared" si="131"/>
        <v>30</v>
      </c>
    </row>
    <row r="1161" spans="1:21" ht="95" customHeight="1">
      <c r="A1161" s="1">
        <v>1159</v>
      </c>
      <c r="B1161" s="1" t="s">
        <v>1160</v>
      </c>
      <c r="C1161" s="1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4">
        <f t="shared" si="126"/>
        <v>0</v>
      </c>
      <c r="P1161" s="1" t="e">
        <f t="shared" si="127"/>
        <v>#DIV/0!</v>
      </c>
      <c r="Q1161" s="1" t="str">
        <f t="shared" si="128"/>
        <v>food</v>
      </c>
      <c r="R1161" s="1" t="str">
        <f t="shared" si="132"/>
        <v>food trucks</v>
      </c>
      <c r="S1161" s="2">
        <f t="shared" si="129"/>
        <v>42154.726446759261</v>
      </c>
      <c r="T1161" s="2">
        <f t="shared" si="130"/>
        <v>42185.65625</v>
      </c>
      <c r="U1161" s="1">
        <f t="shared" si="131"/>
        <v>31</v>
      </c>
    </row>
    <row r="1162" spans="1:21" ht="95" customHeight="1">
      <c r="A1162" s="1">
        <v>1160</v>
      </c>
      <c r="B1162" s="1" t="s">
        <v>1161</v>
      </c>
      <c r="C1162" s="1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4">
        <f t="shared" si="126"/>
        <v>3.85</v>
      </c>
      <c r="P1162" s="1">
        <f t="shared" si="127"/>
        <v>60.789473684210527</v>
      </c>
      <c r="Q1162" s="1" t="str">
        <f t="shared" si="128"/>
        <v>food</v>
      </c>
      <c r="R1162" s="1" t="str">
        <f t="shared" si="132"/>
        <v>food trucks</v>
      </c>
      <c r="S1162" s="2">
        <f t="shared" si="129"/>
        <v>42061.154930555553</v>
      </c>
      <c r="T1162" s="2">
        <f t="shared" si="130"/>
        <v>42091.113263888896</v>
      </c>
      <c r="U1162" s="1">
        <f t="shared" si="131"/>
        <v>30</v>
      </c>
    </row>
    <row r="1163" spans="1:21" ht="95" customHeight="1">
      <c r="A1163" s="1">
        <v>1161</v>
      </c>
      <c r="B1163" s="1" t="s">
        <v>1162</v>
      </c>
      <c r="C1163" s="1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4">
        <f t="shared" si="126"/>
        <v>0</v>
      </c>
      <c r="P1163" s="1" t="e">
        <f t="shared" si="127"/>
        <v>#DIV/0!</v>
      </c>
      <c r="Q1163" s="1" t="str">
        <f t="shared" si="128"/>
        <v>food</v>
      </c>
      <c r="R1163" s="1" t="str">
        <f t="shared" si="132"/>
        <v>food trucks</v>
      </c>
      <c r="S1163" s="2">
        <f t="shared" si="129"/>
        <v>42122.629502314812</v>
      </c>
      <c r="T1163" s="2">
        <f t="shared" si="130"/>
        <v>42143.629502314812</v>
      </c>
      <c r="U1163" s="1">
        <f t="shared" si="131"/>
        <v>21</v>
      </c>
    </row>
    <row r="1164" spans="1:21" ht="95" customHeight="1">
      <c r="A1164" s="1">
        <v>1162</v>
      </c>
      <c r="B1164" s="1" t="s">
        <v>1163</v>
      </c>
      <c r="C1164" s="1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4">
        <f t="shared" si="126"/>
        <v>5.8333333333333341E-2</v>
      </c>
      <c r="P1164" s="1">
        <f t="shared" si="127"/>
        <v>17.5</v>
      </c>
      <c r="Q1164" s="1" t="str">
        <f t="shared" si="128"/>
        <v>food</v>
      </c>
      <c r="R1164" s="1" t="str">
        <f t="shared" si="132"/>
        <v>food trucks</v>
      </c>
      <c r="S1164" s="2">
        <f t="shared" si="129"/>
        <v>41876.683611111112</v>
      </c>
      <c r="T1164" s="2">
        <f t="shared" si="130"/>
        <v>41907.683611111112</v>
      </c>
      <c r="U1164" s="1">
        <f t="shared" si="131"/>
        <v>31</v>
      </c>
    </row>
    <row r="1165" spans="1:21" ht="95" customHeight="1">
      <c r="A1165" s="1">
        <v>1163</v>
      </c>
      <c r="B1165" s="1" t="s">
        <v>1164</v>
      </c>
      <c r="C1165" s="1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4">
        <f t="shared" si="126"/>
        <v>0</v>
      </c>
      <c r="P1165" s="1" t="e">
        <f t="shared" si="127"/>
        <v>#DIV/0!</v>
      </c>
      <c r="Q1165" s="1" t="str">
        <f t="shared" si="128"/>
        <v>food</v>
      </c>
      <c r="R1165" s="1" t="str">
        <f t="shared" si="132"/>
        <v>food trucks</v>
      </c>
      <c r="S1165" s="2">
        <f t="shared" si="129"/>
        <v>41830.723611111112</v>
      </c>
      <c r="T1165" s="2">
        <f t="shared" si="130"/>
        <v>41860.723611111112</v>
      </c>
      <c r="U1165" s="1">
        <f t="shared" si="131"/>
        <v>30</v>
      </c>
    </row>
    <row r="1166" spans="1:21" ht="95" customHeight="1">
      <c r="A1166" s="1">
        <v>1164</v>
      </c>
      <c r="B1166" s="1" t="s">
        <v>1165</v>
      </c>
      <c r="C1166" s="1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4">
        <f t="shared" si="126"/>
        <v>0</v>
      </c>
      <c r="P1166" s="1" t="e">
        <f t="shared" si="127"/>
        <v>#DIV/0!</v>
      </c>
      <c r="Q1166" s="1" t="str">
        <f t="shared" si="128"/>
        <v>food</v>
      </c>
      <c r="R1166" s="1" t="str">
        <f t="shared" si="132"/>
        <v>food trucks</v>
      </c>
      <c r="S1166" s="2">
        <f t="shared" si="129"/>
        <v>42509.724328703705</v>
      </c>
      <c r="T1166" s="2">
        <f t="shared" si="130"/>
        <v>42539.724328703705</v>
      </c>
      <c r="U1166" s="1">
        <f t="shared" si="131"/>
        <v>30</v>
      </c>
    </row>
    <row r="1167" spans="1:21" ht="95" customHeight="1">
      <c r="A1167" s="1">
        <v>1165</v>
      </c>
      <c r="B1167" s="1" t="s">
        <v>1166</v>
      </c>
      <c r="C1167" s="1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4">
        <f t="shared" si="126"/>
        <v>20.705000000000002</v>
      </c>
      <c r="P1167" s="1">
        <f t="shared" si="127"/>
        <v>82.82</v>
      </c>
      <c r="Q1167" s="1" t="str">
        <f t="shared" si="128"/>
        <v>food</v>
      </c>
      <c r="R1167" s="1" t="str">
        <f t="shared" si="132"/>
        <v>food trucks</v>
      </c>
      <c r="S1167" s="2">
        <f t="shared" si="129"/>
        <v>41792.214467592588</v>
      </c>
      <c r="T1167" s="2">
        <f t="shared" si="130"/>
        <v>41826.214467592588</v>
      </c>
      <c r="U1167" s="1">
        <f t="shared" si="131"/>
        <v>34</v>
      </c>
    </row>
    <row r="1168" spans="1:21" ht="95" customHeight="1">
      <c r="A1168" s="1">
        <v>1166</v>
      </c>
      <c r="B1168" s="1" t="s">
        <v>1167</v>
      </c>
      <c r="C1168" s="1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4">
        <f t="shared" si="126"/>
        <v>19.139999999999997</v>
      </c>
      <c r="P1168" s="1">
        <f t="shared" si="127"/>
        <v>358.875</v>
      </c>
      <c r="Q1168" s="1" t="str">
        <f t="shared" si="128"/>
        <v>food</v>
      </c>
      <c r="R1168" s="1" t="str">
        <f t="shared" si="132"/>
        <v>food trucks</v>
      </c>
      <c r="S1168" s="2">
        <f t="shared" si="129"/>
        <v>42150.485439814816</v>
      </c>
      <c r="T1168" s="2">
        <f t="shared" si="130"/>
        <v>42181.166666666672</v>
      </c>
      <c r="U1168" s="1">
        <f t="shared" si="131"/>
        <v>31</v>
      </c>
    </row>
    <row r="1169" spans="1:21" ht="95" customHeight="1">
      <c r="A1169" s="1">
        <v>1167</v>
      </c>
      <c r="B1169" s="1" t="s">
        <v>1168</v>
      </c>
      <c r="C1169" s="1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4">
        <f t="shared" si="126"/>
        <v>1.6316666666666666</v>
      </c>
      <c r="P1169" s="1">
        <f t="shared" si="127"/>
        <v>61.1875</v>
      </c>
      <c r="Q1169" s="1" t="str">
        <f t="shared" si="128"/>
        <v>food</v>
      </c>
      <c r="R1169" s="1" t="str">
        <f t="shared" si="132"/>
        <v>food trucks</v>
      </c>
      <c r="S1169" s="2">
        <f t="shared" si="129"/>
        <v>41863.734895833331</v>
      </c>
      <c r="T1169" s="2">
        <f t="shared" si="130"/>
        <v>41894.734895833331</v>
      </c>
      <c r="U1169" s="1">
        <f t="shared" si="131"/>
        <v>31</v>
      </c>
    </row>
    <row r="1170" spans="1:21" ht="95" customHeight="1">
      <c r="A1170" s="1">
        <v>1168</v>
      </c>
      <c r="B1170" s="1" t="s">
        <v>1169</v>
      </c>
      <c r="C1170" s="1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4">
        <f t="shared" si="126"/>
        <v>5.6666666666666661</v>
      </c>
      <c r="P1170" s="1">
        <f t="shared" si="127"/>
        <v>340</v>
      </c>
      <c r="Q1170" s="1" t="str">
        <f t="shared" si="128"/>
        <v>food</v>
      </c>
      <c r="R1170" s="1" t="str">
        <f t="shared" si="132"/>
        <v>food trucks</v>
      </c>
      <c r="S1170" s="2">
        <f t="shared" si="129"/>
        <v>42605.053993055553</v>
      </c>
      <c r="T1170" s="2">
        <f t="shared" si="130"/>
        <v>42635.053993055553</v>
      </c>
      <c r="U1170" s="1">
        <f t="shared" si="131"/>
        <v>30</v>
      </c>
    </row>
    <row r="1171" spans="1:21" ht="95" customHeight="1">
      <c r="A1171" s="1">
        <v>1169</v>
      </c>
      <c r="B1171" s="1" t="s">
        <v>1170</v>
      </c>
      <c r="C1171" s="1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4">
        <f t="shared" si="126"/>
        <v>0.16999999999999998</v>
      </c>
      <c r="P1171" s="1">
        <f t="shared" si="127"/>
        <v>5.666666666666667</v>
      </c>
      <c r="Q1171" s="1" t="str">
        <f t="shared" si="128"/>
        <v>food</v>
      </c>
      <c r="R1171" s="1" t="str">
        <f t="shared" si="132"/>
        <v>food trucks</v>
      </c>
      <c r="S1171" s="2">
        <f t="shared" si="129"/>
        <v>42027.353738425925</v>
      </c>
      <c r="T1171" s="2">
        <f t="shared" si="130"/>
        <v>42057.353738425925</v>
      </c>
      <c r="U1171" s="1">
        <f t="shared" si="131"/>
        <v>30</v>
      </c>
    </row>
    <row r="1172" spans="1:21" ht="95" customHeight="1">
      <c r="A1172" s="1">
        <v>1170</v>
      </c>
      <c r="B1172" s="1" t="s">
        <v>1171</v>
      </c>
      <c r="C1172" s="1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4">
        <f t="shared" si="126"/>
        <v>0.4</v>
      </c>
      <c r="P1172" s="1">
        <f t="shared" si="127"/>
        <v>50</v>
      </c>
      <c r="Q1172" s="1" t="str">
        <f t="shared" si="128"/>
        <v>food</v>
      </c>
      <c r="R1172" s="1" t="str">
        <f t="shared" si="132"/>
        <v>food trucks</v>
      </c>
      <c r="S1172" s="2">
        <f t="shared" si="129"/>
        <v>42124.893182870372</v>
      </c>
      <c r="T1172" s="2">
        <f t="shared" si="130"/>
        <v>42154.893182870372</v>
      </c>
      <c r="U1172" s="1">
        <f t="shared" si="131"/>
        <v>30</v>
      </c>
    </row>
    <row r="1173" spans="1:21" ht="95" customHeight="1">
      <c r="A1173" s="1">
        <v>1171</v>
      </c>
      <c r="B1173" s="1" t="s">
        <v>1172</v>
      </c>
      <c r="C1173" s="1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4">
        <f t="shared" si="126"/>
        <v>0.1</v>
      </c>
      <c r="P1173" s="1">
        <f t="shared" si="127"/>
        <v>25</v>
      </c>
      <c r="Q1173" s="1" t="str">
        <f t="shared" si="128"/>
        <v>food</v>
      </c>
      <c r="R1173" s="1" t="str">
        <f t="shared" si="132"/>
        <v>food trucks</v>
      </c>
      <c r="S1173" s="2">
        <f t="shared" si="129"/>
        <v>41938.804710648146</v>
      </c>
      <c r="T1173" s="2">
        <f t="shared" si="130"/>
        <v>41956.846377314811</v>
      </c>
      <c r="U1173" s="1">
        <f t="shared" si="131"/>
        <v>19</v>
      </c>
    </row>
    <row r="1174" spans="1:21" ht="95" customHeight="1">
      <c r="A1174" s="1">
        <v>1172</v>
      </c>
      <c r="B1174" s="1" t="s">
        <v>1173</v>
      </c>
      <c r="C1174" s="1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4">
        <f t="shared" si="126"/>
        <v>0</v>
      </c>
      <c r="P1174" s="1" t="e">
        <f t="shared" si="127"/>
        <v>#DIV/0!</v>
      </c>
      <c r="Q1174" s="1" t="str">
        <f t="shared" si="128"/>
        <v>food</v>
      </c>
      <c r="R1174" s="1" t="str">
        <f t="shared" si="132"/>
        <v>food trucks</v>
      </c>
      <c r="S1174" s="2">
        <f t="shared" si="129"/>
        <v>41841.682314814818</v>
      </c>
      <c r="T1174" s="2">
        <f t="shared" si="130"/>
        <v>41871.682314814818</v>
      </c>
      <c r="U1174" s="1">
        <f t="shared" si="131"/>
        <v>30</v>
      </c>
    </row>
    <row r="1175" spans="1:21" ht="95" customHeight="1">
      <c r="A1175" s="1">
        <v>1173</v>
      </c>
      <c r="B1175" s="1" t="s">
        <v>1174</v>
      </c>
      <c r="C1175" s="1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4">
        <f t="shared" si="126"/>
        <v>2.4E-2</v>
      </c>
      <c r="P1175" s="1">
        <f t="shared" si="127"/>
        <v>30</v>
      </c>
      <c r="Q1175" s="1" t="str">
        <f t="shared" si="128"/>
        <v>food</v>
      </c>
      <c r="R1175" s="1" t="str">
        <f t="shared" si="132"/>
        <v>food trucks</v>
      </c>
      <c r="S1175" s="2">
        <f t="shared" si="129"/>
        <v>42184.185844907406</v>
      </c>
      <c r="T1175" s="2">
        <f t="shared" si="130"/>
        <v>42219.185844907406</v>
      </c>
      <c r="U1175" s="1">
        <f t="shared" si="131"/>
        <v>35</v>
      </c>
    </row>
    <row r="1176" spans="1:21" ht="95" customHeight="1">
      <c r="A1176" s="1">
        <v>1174</v>
      </c>
      <c r="B1176" s="1" t="s">
        <v>1175</v>
      </c>
      <c r="C1176" s="1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4">
        <f t="shared" si="126"/>
        <v>5.9066666666666672</v>
      </c>
      <c r="P1176" s="1">
        <f t="shared" si="127"/>
        <v>46.631578947368418</v>
      </c>
      <c r="Q1176" s="1" t="str">
        <f t="shared" si="128"/>
        <v>food</v>
      </c>
      <c r="R1176" s="1" t="str">
        <f t="shared" si="132"/>
        <v>food trucks</v>
      </c>
      <c r="S1176" s="2">
        <f t="shared" si="129"/>
        <v>42468.84174768519</v>
      </c>
      <c r="T1176" s="2">
        <f t="shared" si="130"/>
        <v>42498.84174768519</v>
      </c>
      <c r="U1176" s="1">
        <f t="shared" si="131"/>
        <v>30</v>
      </c>
    </row>
    <row r="1177" spans="1:21" ht="95" customHeight="1">
      <c r="A1177" s="1">
        <v>1175</v>
      </c>
      <c r="B1177" s="1" t="s">
        <v>1176</v>
      </c>
      <c r="C1177" s="1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4">
        <f t="shared" si="126"/>
        <v>2.9250000000000003</v>
      </c>
      <c r="P1177" s="1">
        <f t="shared" si="127"/>
        <v>65</v>
      </c>
      <c r="Q1177" s="1" t="str">
        <f t="shared" si="128"/>
        <v>food</v>
      </c>
      <c r="R1177" s="1" t="str">
        <f t="shared" si="132"/>
        <v>food trucks</v>
      </c>
      <c r="S1177" s="2">
        <f t="shared" si="129"/>
        <v>42170.728460648148</v>
      </c>
      <c r="T1177" s="2">
        <f t="shared" si="130"/>
        <v>42200.728460648148</v>
      </c>
      <c r="U1177" s="1">
        <f t="shared" si="131"/>
        <v>30</v>
      </c>
    </row>
    <row r="1178" spans="1:21" ht="95" customHeight="1">
      <c r="A1178" s="1">
        <v>1176</v>
      </c>
      <c r="B1178" s="1" t="s">
        <v>1177</v>
      </c>
      <c r="C1178" s="1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4">
        <f t="shared" si="126"/>
        <v>5.7142857142857143E-3</v>
      </c>
      <c r="P1178" s="1">
        <f t="shared" si="127"/>
        <v>10</v>
      </c>
      <c r="Q1178" s="1" t="str">
        <f t="shared" si="128"/>
        <v>food</v>
      </c>
      <c r="R1178" s="1" t="str">
        <f t="shared" si="132"/>
        <v>food trucks</v>
      </c>
      <c r="S1178" s="2">
        <f t="shared" si="129"/>
        <v>42746.019652777773</v>
      </c>
      <c r="T1178" s="2">
        <f t="shared" si="130"/>
        <v>42800.541666666672</v>
      </c>
      <c r="U1178" s="1">
        <f t="shared" si="131"/>
        <v>55</v>
      </c>
    </row>
    <row r="1179" spans="1:21" ht="95" customHeight="1">
      <c r="A1179" s="1">
        <v>1177</v>
      </c>
      <c r="B1179" s="1" t="s">
        <v>1178</v>
      </c>
      <c r="C1179" s="1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4">
        <f t="shared" si="126"/>
        <v>0</v>
      </c>
      <c r="P1179" s="1" t="e">
        <f t="shared" si="127"/>
        <v>#DIV/0!</v>
      </c>
      <c r="Q1179" s="1" t="str">
        <f t="shared" si="128"/>
        <v>food</v>
      </c>
      <c r="R1179" s="1" t="str">
        <f t="shared" si="132"/>
        <v>food trucks</v>
      </c>
      <c r="S1179" s="2">
        <f t="shared" si="129"/>
        <v>41897.660833333335</v>
      </c>
      <c r="T1179" s="2">
        <f t="shared" si="130"/>
        <v>41927.660833333335</v>
      </c>
      <c r="U1179" s="1">
        <f t="shared" si="131"/>
        <v>30</v>
      </c>
    </row>
    <row r="1180" spans="1:21" ht="95" customHeight="1">
      <c r="A1180" s="1">
        <v>1178</v>
      </c>
      <c r="B1180" s="1" t="s">
        <v>1179</v>
      </c>
      <c r="C1180" s="1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4">
        <f t="shared" si="126"/>
        <v>6.6666666666666671E-3</v>
      </c>
      <c r="P1180" s="1">
        <f t="shared" si="127"/>
        <v>5</v>
      </c>
      <c r="Q1180" s="1" t="str">
        <f t="shared" si="128"/>
        <v>food</v>
      </c>
      <c r="R1180" s="1" t="str">
        <f t="shared" si="132"/>
        <v>food trucks</v>
      </c>
      <c r="S1180" s="2">
        <f t="shared" si="129"/>
        <v>41837.905694444446</v>
      </c>
      <c r="T1180" s="2">
        <f t="shared" si="130"/>
        <v>41867.905694444446</v>
      </c>
      <c r="U1180" s="1">
        <f t="shared" si="131"/>
        <v>30</v>
      </c>
    </row>
    <row r="1181" spans="1:21" ht="95" customHeight="1">
      <c r="A1181" s="1">
        <v>1179</v>
      </c>
      <c r="B1181" s="1" t="s">
        <v>1180</v>
      </c>
      <c r="C1181" s="1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4">
        <f t="shared" si="126"/>
        <v>5.3333333333333339</v>
      </c>
      <c r="P1181" s="1">
        <f t="shared" si="127"/>
        <v>640</v>
      </c>
      <c r="Q1181" s="1" t="str">
        <f t="shared" si="128"/>
        <v>food</v>
      </c>
      <c r="R1181" s="1" t="str">
        <f t="shared" si="132"/>
        <v>food trucks</v>
      </c>
      <c r="S1181" s="2">
        <f t="shared" si="129"/>
        <v>42275.720219907409</v>
      </c>
      <c r="T1181" s="2">
        <f t="shared" si="130"/>
        <v>42305.720219907409</v>
      </c>
      <c r="U1181" s="1">
        <f t="shared" si="131"/>
        <v>30</v>
      </c>
    </row>
    <row r="1182" spans="1:21" ht="95" customHeight="1">
      <c r="A1182" s="1">
        <v>1180</v>
      </c>
      <c r="B1182" s="1" t="s">
        <v>1181</v>
      </c>
      <c r="C1182" s="1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4">
        <f t="shared" si="126"/>
        <v>11.75</v>
      </c>
      <c r="P1182" s="1">
        <f t="shared" si="127"/>
        <v>69.117647058823536</v>
      </c>
      <c r="Q1182" s="1" t="str">
        <f t="shared" si="128"/>
        <v>food</v>
      </c>
      <c r="R1182" s="1" t="str">
        <f t="shared" si="132"/>
        <v>food trucks</v>
      </c>
      <c r="S1182" s="2">
        <f t="shared" si="129"/>
        <v>41781.806875000002</v>
      </c>
      <c r="T1182" s="2">
        <f t="shared" si="130"/>
        <v>41818.806875000002</v>
      </c>
      <c r="U1182" s="1">
        <f t="shared" si="131"/>
        <v>37</v>
      </c>
    </row>
    <row r="1183" spans="1:21" ht="95" customHeight="1">
      <c r="A1183" s="1">
        <v>1181</v>
      </c>
      <c r="B1183" s="1" t="s">
        <v>1182</v>
      </c>
      <c r="C1183" s="1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4">
        <f t="shared" si="126"/>
        <v>8.0000000000000002E-3</v>
      </c>
      <c r="P1183" s="1">
        <f t="shared" si="127"/>
        <v>1.3333333333333333</v>
      </c>
      <c r="Q1183" s="1" t="str">
        <f t="shared" si="128"/>
        <v>food</v>
      </c>
      <c r="R1183" s="1" t="str">
        <f t="shared" si="132"/>
        <v>food trucks</v>
      </c>
      <c r="S1183" s="2">
        <f t="shared" si="129"/>
        <v>42034.339363425926</v>
      </c>
      <c r="T1183" s="2">
        <f t="shared" si="130"/>
        <v>42064.339363425926</v>
      </c>
      <c r="U1183" s="1">
        <f t="shared" si="131"/>
        <v>30</v>
      </c>
    </row>
    <row r="1184" spans="1:21" ht="95" customHeight="1">
      <c r="A1184" s="1">
        <v>1182</v>
      </c>
      <c r="B1184" s="1" t="s">
        <v>1183</v>
      </c>
      <c r="C1184" s="1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4">
        <f t="shared" si="126"/>
        <v>4.2</v>
      </c>
      <c r="P1184" s="1">
        <f t="shared" si="127"/>
        <v>10.5</v>
      </c>
      <c r="Q1184" s="1" t="str">
        <f t="shared" si="128"/>
        <v>food</v>
      </c>
      <c r="R1184" s="1" t="str">
        <f t="shared" si="132"/>
        <v>food trucks</v>
      </c>
      <c r="S1184" s="2">
        <f t="shared" si="129"/>
        <v>42728.827407407407</v>
      </c>
      <c r="T1184" s="2">
        <f t="shared" si="130"/>
        <v>42747.695833333331</v>
      </c>
      <c r="U1184" s="1">
        <f t="shared" si="131"/>
        <v>19</v>
      </c>
    </row>
    <row r="1185" spans="1:21" ht="95" customHeight="1">
      <c r="A1185" s="1">
        <v>1183</v>
      </c>
      <c r="B1185" s="1" t="s">
        <v>1184</v>
      </c>
      <c r="C1185" s="1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4">
        <f t="shared" si="126"/>
        <v>4</v>
      </c>
      <c r="P1185" s="1">
        <f t="shared" si="127"/>
        <v>33.333333333333336</v>
      </c>
      <c r="Q1185" s="1" t="str">
        <f t="shared" si="128"/>
        <v>food</v>
      </c>
      <c r="R1185" s="1" t="str">
        <f t="shared" si="132"/>
        <v>food trucks</v>
      </c>
      <c r="S1185" s="2">
        <f t="shared" si="129"/>
        <v>42656.86137731481</v>
      </c>
      <c r="T1185" s="2">
        <f t="shared" si="130"/>
        <v>42676.165972222225</v>
      </c>
      <c r="U1185" s="1">
        <f t="shared" si="131"/>
        <v>20</v>
      </c>
    </row>
    <row r="1186" spans="1:21" ht="95" customHeight="1">
      <c r="A1186" s="1">
        <v>1184</v>
      </c>
      <c r="B1186" s="1" t="s">
        <v>1185</v>
      </c>
      <c r="C1186" s="1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4">
        <f t="shared" si="126"/>
        <v>104.93636363636362</v>
      </c>
      <c r="P1186" s="1">
        <f t="shared" si="127"/>
        <v>61.562666666666665</v>
      </c>
      <c r="Q1186" s="1" t="str">
        <f t="shared" si="128"/>
        <v>photography</v>
      </c>
      <c r="R1186" s="1" t="str">
        <f t="shared" si="132"/>
        <v>photobooks</v>
      </c>
      <c r="S1186" s="2">
        <f t="shared" si="129"/>
        <v>42741.599664351852</v>
      </c>
      <c r="T1186" s="2">
        <f t="shared" si="130"/>
        <v>42772.599664351852</v>
      </c>
      <c r="U1186" s="1">
        <f t="shared" si="131"/>
        <v>31</v>
      </c>
    </row>
    <row r="1187" spans="1:21" ht="95" customHeight="1">
      <c r="A1187" s="1">
        <v>1185</v>
      </c>
      <c r="B1187" s="1" t="s">
        <v>1186</v>
      </c>
      <c r="C1187" s="1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4">
        <f t="shared" si="126"/>
        <v>105.44</v>
      </c>
      <c r="P1187" s="1">
        <f t="shared" si="127"/>
        <v>118.73873873873873</v>
      </c>
      <c r="Q1187" s="1" t="str">
        <f t="shared" si="128"/>
        <v>photography</v>
      </c>
      <c r="R1187" s="1" t="str">
        <f t="shared" si="132"/>
        <v>photobooks</v>
      </c>
      <c r="S1187" s="2">
        <f t="shared" si="129"/>
        <v>42130.865150462967</v>
      </c>
      <c r="T1187" s="2">
        <f t="shared" si="130"/>
        <v>42163.166666666672</v>
      </c>
      <c r="U1187" s="1">
        <f t="shared" si="131"/>
        <v>33</v>
      </c>
    </row>
    <row r="1188" spans="1:21" ht="95" customHeight="1">
      <c r="A1188" s="1">
        <v>1186</v>
      </c>
      <c r="B1188" s="1" t="s">
        <v>1187</v>
      </c>
      <c r="C1188" s="1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4">
        <f t="shared" si="126"/>
        <v>106.73333333333332</v>
      </c>
      <c r="P1188" s="1">
        <f t="shared" si="127"/>
        <v>65.081300813008127</v>
      </c>
      <c r="Q1188" s="1" t="str">
        <f t="shared" si="128"/>
        <v>photography</v>
      </c>
      <c r="R1188" s="1" t="str">
        <f t="shared" si="132"/>
        <v>photobooks</v>
      </c>
      <c r="S1188" s="2">
        <f t="shared" si="129"/>
        <v>42123.86336805555</v>
      </c>
      <c r="T1188" s="2">
        <f t="shared" si="130"/>
        <v>42156.945833333331</v>
      </c>
      <c r="U1188" s="1">
        <f t="shared" si="131"/>
        <v>34</v>
      </c>
    </row>
    <row r="1189" spans="1:21" ht="95" customHeight="1">
      <c r="A1189" s="1">
        <v>1187</v>
      </c>
      <c r="B1189" s="1" t="s">
        <v>1188</v>
      </c>
      <c r="C1189" s="1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4">
        <f t="shared" si="126"/>
        <v>104.12571428571428</v>
      </c>
      <c r="P1189" s="1">
        <f t="shared" si="127"/>
        <v>130.15714285714284</v>
      </c>
      <c r="Q1189" s="1" t="str">
        <f t="shared" si="128"/>
        <v>photography</v>
      </c>
      <c r="R1189" s="1" t="str">
        <f t="shared" si="132"/>
        <v>photobooks</v>
      </c>
      <c r="S1189" s="2">
        <f t="shared" si="129"/>
        <v>42109.894942129627</v>
      </c>
      <c r="T1189" s="2">
        <f t="shared" si="130"/>
        <v>42141.75</v>
      </c>
      <c r="U1189" s="1">
        <f t="shared" si="131"/>
        <v>32</v>
      </c>
    </row>
    <row r="1190" spans="1:21" ht="95" customHeight="1">
      <c r="A1190" s="1">
        <v>1188</v>
      </c>
      <c r="B1190" s="1" t="s">
        <v>1189</v>
      </c>
      <c r="C1190" s="1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4">
        <f t="shared" si="126"/>
        <v>160.54999999999998</v>
      </c>
      <c r="P1190" s="1">
        <f t="shared" si="127"/>
        <v>37.776470588235291</v>
      </c>
      <c r="Q1190" s="1" t="str">
        <f t="shared" si="128"/>
        <v>photography</v>
      </c>
      <c r="R1190" s="1" t="str">
        <f t="shared" si="132"/>
        <v>photobooks</v>
      </c>
      <c r="S1190" s="2">
        <f t="shared" si="129"/>
        <v>42711.700694444444</v>
      </c>
      <c r="T1190" s="2">
        <f t="shared" si="130"/>
        <v>42732.700694444444</v>
      </c>
      <c r="U1190" s="1">
        <f t="shared" si="131"/>
        <v>21</v>
      </c>
    </row>
    <row r="1191" spans="1:21" ht="95" customHeight="1">
      <c r="A1191" s="1">
        <v>1189</v>
      </c>
      <c r="B1191" s="1" t="s">
        <v>1190</v>
      </c>
      <c r="C1191" s="1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4">
        <f t="shared" si="126"/>
        <v>107.77777777777777</v>
      </c>
      <c r="P1191" s="1">
        <f t="shared" si="127"/>
        <v>112.79069767441861</v>
      </c>
      <c r="Q1191" s="1" t="str">
        <f t="shared" si="128"/>
        <v>photography</v>
      </c>
      <c r="R1191" s="1" t="str">
        <f t="shared" si="132"/>
        <v>photobooks</v>
      </c>
      <c r="S1191" s="2">
        <f t="shared" si="129"/>
        <v>42529.979108796295</v>
      </c>
      <c r="T1191" s="2">
        <f t="shared" si="130"/>
        <v>42550.979108796295</v>
      </c>
      <c r="U1191" s="1">
        <f t="shared" si="131"/>
        <v>21</v>
      </c>
    </row>
    <row r="1192" spans="1:21" ht="95" customHeight="1">
      <c r="A1192" s="1">
        <v>1190</v>
      </c>
      <c r="B1192" s="1" t="s">
        <v>1191</v>
      </c>
      <c r="C1192" s="1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4">
        <f t="shared" si="126"/>
        <v>135</v>
      </c>
      <c r="P1192" s="1">
        <f t="shared" si="127"/>
        <v>51.92307692307692</v>
      </c>
      <c r="Q1192" s="1" t="str">
        <f t="shared" si="128"/>
        <v>photography</v>
      </c>
      <c r="R1192" s="1" t="str">
        <f t="shared" si="132"/>
        <v>photobooks</v>
      </c>
      <c r="S1192" s="2">
        <f t="shared" si="129"/>
        <v>41852.665798611109</v>
      </c>
      <c r="T1192" s="2">
        <f t="shared" si="130"/>
        <v>41882.665798611109</v>
      </c>
      <c r="U1192" s="1">
        <f t="shared" si="131"/>
        <v>30</v>
      </c>
    </row>
    <row r="1193" spans="1:21" ht="95" customHeight="1">
      <c r="A1193" s="1">
        <v>1191</v>
      </c>
      <c r="B1193" s="1" t="s">
        <v>1192</v>
      </c>
      <c r="C1193" s="1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4">
        <f t="shared" si="126"/>
        <v>109.07407407407408</v>
      </c>
      <c r="P1193" s="1">
        <f t="shared" si="127"/>
        <v>89.242424242424249</v>
      </c>
      <c r="Q1193" s="1" t="str">
        <f t="shared" si="128"/>
        <v>photography</v>
      </c>
      <c r="R1193" s="1" t="str">
        <f t="shared" si="132"/>
        <v>photobooks</v>
      </c>
      <c r="S1193" s="2">
        <f t="shared" si="129"/>
        <v>42419.603703703702</v>
      </c>
      <c r="T1193" s="2">
        <f t="shared" si="130"/>
        <v>42449.562037037031</v>
      </c>
      <c r="U1193" s="1">
        <f t="shared" si="131"/>
        <v>30</v>
      </c>
    </row>
    <row r="1194" spans="1:21" ht="95" customHeight="1">
      <c r="A1194" s="1">
        <v>1192</v>
      </c>
      <c r="B1194" s="1" t="s">
        <v>1193</v>
      </c>
      <c r="C1194" s="1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4">
        <f t="shared" si="126"/>
        <v>290</v>
      </c>
      <c r="P1194" s="1">
        <f t="shared" si="127"/>
        <v>19.333333333333332</v>
      </c>
      <c r="Q1194" s="1" t="str">
        <f t="shared" si="128"/>
        <v>photography</v>
      </c>
      <c r="R1194" s="1" t="str">
        <f t="shared" si="132"/>
        <v>photobooks</v>
      </c>
      <c r="S1194" s="2">
        <f t="shared" si="129"/>
        <v>42747.506689814814</v>
      </c>
      <c r="T1194" s="2">
        <f t="shared" si="130"/>
        <v>42777.506689814814</v>
      </c>
      <c r="U1194" s="1">
        <f t="shared" si="131"/>
        <v>30</v>
      </c>
    </row>
    <row r="1195" spans="1:21" ht="95" customHeight="1">
      <c r="A1195" s="1">
        <v>1193</v>
      </c>
      <c r="B1195" s="1" t="s">
        <v>1194</v>
      </c>
      <c r="C1195" s="1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4">
        <f t="shared" si="126"/>
        <v>103.95714285714286</v>
      </c>
      <c r="P1195" s="1">
        <f t="shared" si="127"/>
        <v>79.967032967032964</v>
      </c>
      <c r="Q1195" s="1" t="str">
        <f t="shared" si="128"/>
        <v>photography</v>
      </c>
      <c r="R1195" s="1" t="str">
        <f t="shared" si="132"/>
        <v>photobooks</v>
      </c>
      <c r="S1195" s="2">
        <f t="shared" si="129"/>
        <v>42409.776076388895</v>
      </c>
      <c r="T1195" s="2">
        <f t="shared" si="130"/>
        <v>42469.734409722223</v>
      </c>
      <c r="U1195" s="1">
        <f t="shared" si="131"/>
        <v>60</v>
      </c>
    </row>
    <row r="1196" spans="1:21" ht="95" customHeight="1">
      <c r="A1196" s="1">
        <v>1194</v>
      </c>
      <c r="B1196" s="1" t="s">
        <v>1195</v>
      </c>
      <c r="C1196" s="1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4">
        <f t="shared" si="126"/>
        <v>322.24</v>
      </c>
      <c r="P1196" s="1">
        <f t="shared" si="127"/>
        <v>56.414565826330531</v>
      </c>
      <c r="Q1196" s="1" t="str">
        <f t="shared" si="128"/>
        <v>photography</v>
      </c>
      <c r="R1196" s="1" t="str">
        <f t="shared" si="132"/>
        <v>photobooks</v>
      </c>
      <c r="S1196" s="2">
        <f t="shared" si="129"/>
        <v>42072.488182870366</v>
      </c>
      <c r="T1196" s="2">
        <f t="shared" si="130"/>
        <v>42102.488182870366</v>
      </c>
      <c r="U1196" s="1">
        <f t="shared" si="131"/>
        <v>30</v>
      </c>
    </row>
    <row r="1197" spans="1:21" ht="95" customHeight="1">
      <c r="A1197" s="1">
        <v>1195</v>
      </c>
      <c r="B1197" s="1" t="s">
        <v>1196</v>
      </c>
      <c r="C1197" s="1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4">
        <f t="shared" si="126"/>
        <v>135</v>
      </c>
      <c r="P1197" s="1">
        <f t="shared" si="127"/>
        <v>79.411764705882348</v>
      </c>
      <c r="Q1197" s="1" t="str">
        <f t="shared" si="128"/>
        <v>photography</v>
      </c>
      <c r="R1197" s="1" t="str">
        <f t="shared" si="132"/>
        <v>photobooks</v>
      </c>
      <c r="S1197" s="2">
        <f t="shared" si="129"/>
        <v>42298.34783564815</v>
      </c>
      <c r="T1197" s="2">
        <f t="shared" si="130"/>
        <v>42358.375</v>
      </c>
      <c r="U1197" s="1">
        <f t="shared" si="131"/>
        <v>61</v>
      </c>
    </row>
    <row r="1198" spans="1:21" ht="95" customHeight="1">
      <c r="A1198" s="1">
        <v>1196</v>
      </c>
      <c r="B1198" s="1" t="s">
        <v>1197</v>
      </c>
      <c r="C1198" s="1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4">
        <f t="shared" si="126"/>
        <v>269.91034482758624</v>
      </c>
      <c r="P1198" s="1">
        <f t="shared" si="127"/>
        <v>76.439453125</v>
      </c>
      <c r="Q1198" s="1" t="str">
        <f t="shared" si="128"/>
        <v>photography</v>
      </c>
      <c r="R1198" s="1" t="str">
        <f t="shared" si="132"/>
        <v>photobooks</v>
      </c>
      <c r="S1198" s="2">
        <f t="shared" si="129"/>
        <v>42326.818738425922</v>
      </c>
      <c r="T1198" s="2">
        <f t="shared" si="130"/>
        <v>42356.818738425922</v>
      </c>
      <c r="U1198" s="1">
        <f t="shared" si="131"/>
        <v>30</v>
      </c>
    </row>
    <row r="1199" spans="1:21" ht="95" customHeight="1">
      <c r="A1199" s="1">
        <v>1197</v>
      </c>
      <c r="B1199" s="1" t="s">
        <v>1198</v>
      </c>
      <c r="C1199" s="1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4">
        <f t="shared" si="126"/>
        <v>253.29333333333332</v>
      </c>
      <c r="P1199" s="1">
        <f t="shared" si="127"/>
        <v>121</v>
      </c>
      <c r="Q1199" s="1" t="str">
        <f t="shared" si="128"/>
        <v>photography</v>
      </c>
      <c r="R1199" s="1" t="str">
        <f t="shared" si="132"/>
        <v>photobooks</v>
      </c>
      <c r="S1199" s="2">
        <f t="shared" si="129"/>
        <v>42503.66474537037</v>
      </c>
      <c r="T1199" s="2">
        <f t="shared" si="130"/>
        <v>42534.249305555553</v>
      </c>
      <c r="U1199" s="1">
        <f t="shared" si="131"/>
        <v>31</v>
      </c>
    </row>
    <row r="1200" spans="1:21" ht="95" customHeight="1">
      <c r="A1200" s="1">
        <v>1198</v>
      </c>
      <c r="B1200" s="1" t="s">
        <v>1199</v>
      </c>
      <c r="C1200" s="1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4">
        <f t="shared" si="126"/>
        <v>260.59999999999997</v>
      </c>
      <c r="P1200" s="1">
        <f t="shared" si="127"/>
        <v>54.616766467065865</v>
      </c>
      <c r="Q1200" s="1" t="str">
        <f t="shared" si="128"/>
        <v>photography</v>
      </c>
      <c r="R1200" s="1" t="str">
        <f t="shared" si="132"/>
        <v>photobooks</v>
      </c>
      <c r="S1200" s="2">
        <f t="shared" si="129"/>
        <v>42333.619050925925</v>
      </c>
      <c r="T1200" s="2">
        <f t="shared" si="130"/>
        <v>42369.125</v>
      </c>
      <c r="U1200" s="1">
        <f t="shared" si="131"/>
        <v>36</v>
      </c>
    </row>
    <row r="1201" spans="1:21" ht="95" customHeight="1">
      <c r="A1201" s="1">
        <v>1199</v>
      </c>
      <c r="B1201" s="1" t="s">
        <v>1200</v>
      </c>
      <c r="C1201" s="1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4">
        <f t="shared" si="126"/>
        <v>101.31677953348381</v>
      </c>
      <c r="P1201" s="1">
        <f t="shared" si="127"/>
        <v>299.22222222222223</v>
      </c>
      <c r="Q1201" s="1" t="str">
        <f t="shared" si="128"/>
        <v>photography</v>
      </c>
      <c r="R1201" s="1" t="str">
        <f t="shared" si="132"/>
        <v>photobooks</v>
      </c>
      <c r="S1201" s="2">
        <f t="shared" si="129"/>
        <v>42161.770833333328</v>
      </c>
      <c r="T1201" s="2">
        <f t="shared" si="130"/>
        <v>42193.770833333328</v>
      </c>
      <c r="U1201" s="1">
        <f t="shared" si="131"/>
        <v>32</v>
      </c>
    </row>
    <row r="1202" spans="1:21" ht="95" customHeight="1">
      <c r="A1202" s="1">
        <v>1200</v>
      </c>
      <c r="B1202" s="1" t="s">
        <v>1201</v>
      </c>
      <c r="C1202" s="1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4">
        <f t="shared" si="126"/>
        <v>125.60416666666667</v>
      </c>
      <c r="P1202" s="1">
        <f t="shared" si="127"/>
        <v>58.533980582524272</v>
      </c>
      <c r="Q1202" s="1" t="str">
        <f t="shared" si="128"/>
        <v>photography</v>
      </c>
      <c r="R1202" s="1" t="str">
        <f t="shared" si="132"/>
        <v>photobooks</v>
      </c>
      <c r="S1202" s="2">
        <f t="shared" si="129"/>
        <v>42089.477500000001</v>
      </c>
      <c r="T1202" s="2">
        <f t="shared" si="130"/>
        <v>42110.477500000001</v>
      </c>
      <c r="U1202" s="1">
        <f t="shared" si="131"/>
        <v>21</v>
      </c>
    </row>
    <row r="1203" spans="1:21" ht="95" customHeight="1">
      <c r="A1203" s="1">
        <v>1201</v>
      </c>
      <c r="B1203" s="1" t="s">
        <v>1202</v>
      </c>
      <c r="C1203" s="1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4">
        <f t="shared" si="126"/>
        <v>102.43783333333334</v>
      </c>
      <c r="P1203" s="1">
        <f t="shared" si="127"/>
        <v>55.371801801801809</v>
      </c>
      <c r="Q1203" s="1" t="str">
        <f t="shared" si="128"/>
        <v>photography</v>
      </c>
      <c r="R1203" s="1" t="str">
        <f t="shared" si="132"/>
        <v>photobooks</v>
      </c>
      <c r="S1203" s="2">
        <f t="shared" si="129"/>
        <v>42536.60701388889</v>
      </c>
      <c r="T1203" s="2">
        <f t="shared" si="130"/>
        <v>42566.60701388889</v>
      </c>
      <c r="U1203" s="1">
        <f t="shared" si="131"/>
        <v>30</v>
      </c>
    </row>
    <row r="1204" spans="1:21" ht="95" customHeight="1">
      <c r="A1204" s="1">
        <v>1202</v>
      </c>
      <c r="B1204" s="1" t="s">
        <v>1203</v>
      </c>
      <c r="C1204" s="1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4">
        <f t="shared" si="126"/>
        <v>199.244</v>
      </c>
      <c r="P1204" s="1">
        <f t="shared" si="127"/>
        <v>183.80442804428046</v>
      </c>
      <c r="Q1204" s="1" t="str">
        <f t="shared" si="128"/>
        <v>photography</v>
      </c>
      <c r="R1204" s="1" t="str">
        <f t="shared" si="132"/>
        <v>photobooks</v>
      </c>
      <c r="S1204" s="2">
        <f t="shared" si="129"/>
        <v>42152.288819444439</v>
      </c>
      <c r="T1204" s="2">
        <f t="shared" si="130"/>
        <v>42182.288819444439</v>
      </c>
      <c r="U1204" s="1">
        <f t="shared" si="131"/>
        <v>30</v>
      </c>
    </row>
    <row r="1205" spans="1:21" ht="95" customHeight="1">
      <c r="A1205" s="1">
        <v>1203</v>
      </c>
      <c r="B1205" s="1" t="s">
        <v>1204</v>
      </c>
      <c r="C1205" s="1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4">
        <f t="shared" si="126"/>
        <v>102.45398773006136</v>
      </c>
      <c r="P1205" s="1">
        <f t="shared" si="127"/>
        <v>165.34653465346534</v>
      </c>
      <c r="Q1205" s="1" t="str">
        <f t="shared" si="128"/>
        <v>photography</v>
      </c>
      <c r="R1205" s="1" t="str">
        <f t="shared" si="132"/>
        <v>photobooks</v>
      </c>
      <c r="S1205" s="2">
        <f t="shared" si="129"/>
        <v>42125.614895833336</v>
      </c>
      <c r="T1205" s="2">
        <f t="shared" si="130"/>
        <v>42155.614895833336</v>
      </c>
      <c r="U1205" s="1">
        <f t="shared" si="131"/>
        <v>30</v>
      </c>
    </row>
    <row r="1206" spans="1:21" ht="95" customHeight="1">
      <c r="A1206" s="1">
        <v>1204</v>
      </c>
      <c r="B1206" s="1" t="s">
        <v>1205</v>
      </c>
      <c r="C1206" s="1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4">
        <f t="shared" si="126"/>
        <v>102.94615384615385</v>
      </c>
      <c r="P1206" s="1">
        <f t="shared" si="127"/>
        <v>234.78947368421052</v>
      </c>
      <c r="Q1206" s="1" t="str">
        <f t="shared" si="128"/>
        <v>photography</v>
      </c>
      <c r="R1206" s="1" t="str">
        <f t="shared" si="132"/>
        <v>photobooks</v>
      </c>
      <c r="S1206" s="2">
        <f t="shared" si="129"/>
        <v>42297.748067129629</v>
      </c>
      <c r="T1206" s="2">
        <f t="shared" si="130"/>
        <v>42342.208333333328</v>
      </c>
      <c r="U1206" s="1">
        <f t="shared" si="131"/>
        <v>45</v>
      </c>
    </row>
    <row r="1207" spans="1:21" ht="95" customHeight="1">
      <c r="A1207" s="1">
        <v>1205</v>
      </c>
      <c r="B1207" s="1" t="s">
        <v>1206</v>
      </c>
      <c r="C1207" s="1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4">
        <f t="shared" si="126"/>
        <v>100.86153846153847</v>
      </c>
      <c r="P1207" s="1">
        <f t="shared" si="127"/>
        <v>211.48387096774192</v>
      </c>
      <c r="Q1207" s="1" t="str">
        <f t="shared" si="128"/>
        <v>photography</v>
      </c>
      <c r="R1207" s="1" t="str">
        <f t="shared" si="132"/>
        <v>photobooks</v>
      </c>
      <c r="S1207" s="2">
        <f t="shared" si="129"/>
        <v>42138.506377314814</v>
      </c>
      <c r="T1207" s="2">
        <f t="shared" si="130"/>
        <v>42168.506377314814</v>
      </c>
      <c r="U1207" s="1">
        <f t="shared" si="131"/>
        <v>30</v>
      </c>
    </row>
    <row r="1208" spans="1:21" ht="95" customHeight="1">
      <c r="A1208" s="1">
        <v>1206</v>
      </c>
      <c r="B1208" s="1" t="s">
        <v>1207</v>
      </c>
      <c r="C1208" s="1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4">
        <f t="shared" si="126"/>
        <v>114.99999999999999</v>
      </c>
      <c r="P1208" s="1">
        <f t="shared" si="127"/>
        <v>32.34375</v>
      </c>
      <c r="Q1208" s="1" t="str">
        <f t="shared" si="128"/>
        <v>photography</v>
      </c>
      <c r="R1208" s="1" t="str">
        <f t="shared" si="132"/>
        <v>photobooks</v>
      </c>
      <c r="S1208" s="2">
        <f t="shared" si="129"/>
        <v>42772.776076388895</v>
      </c>
      <c r="T1208" s="2">
        <f t="shared" si="130"/>
        <v>42805.561805555553</v>
      </c>
      <c r="U1208" s="1">
        <f t="shared" si="131"/>
        <v>33</v>
      </c>
    </row>
    <row r="1209" spans="1:21" ht="95" customHeight="1">
      <c r="A1209" s="1">
        <v>1207</v>
      </c>
      <c r="B1209" s="1" t="s">
        <v>1208</v>
      </c>
      <c r="C1209" s="1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4">
        <f t="shared" si="126"/>
        <v>104.16766467065868</v>
      </c>
      <c r="P1209" s="1">
        <f t="shared" si="127"/>
        <v>123.37588652482269</v>
      </c>
      <c r="Q1209" s="1" t="str">
        <f t="shared" si="128"/>
        <v>photography</v>
      </c>
      <c r="R1209" s="1" t="str">
        <f t="shared" si="132"/>
        <v>photobooks</v>
      </c>
      <c r="S1209" s="2">
        <f t="shared" si="129"/>
        <v>42430.430243055554</v>
      </c>
      <c r="T1209" s="2">
        <f t="shared" si="130"/>
        <v>42460.416666666672</v>
      </c>
      <c r="U1209" s="1">
        <f t="shared" si="131"/>
        <v>30</v>
      </c>
    </row>
    <row r="1210" spans="1:21" ht="95" customHeight="1">
      <c r="A1210" s="1">
        <v>1208</v>
      </c>
      <c r="B1210" s="1" t="s">
        <v>1209</v>
      </c>
      <c r="C1210" s="1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4">
        <f t="shared" si="126"/>
        <v>155.29999999999998</v>
      </c>
      <c r="P1210" s="1">
        <f t="shared" si="127"/>
        <v>207.06666666666666</v>
      </c>
      <c r="Q1210" s="1" t="str">
        <f t="shared" si="128"/>
        <v>photography</v>
      </c>
      <c r="R1210" s="1" t="str">
        <f t="shared" si="132"/>
        <v>photobooks</v>
      </c>
      <c r="S1210" s="2">
        <f t="shared" si="129"/>
        <v>42423.709074074075</v>
      </c>
      <c r="T1210" s="2">
        <f t="shared" si="130"/>
        <v>42453.667407407411</v>
      </c>
      <c r="U1210" s="1">
        <f t="shared" si="131"/>
        <v>30</v>
      </c>
    </row>
    <row r="1211" spans="1:21" ht="95" customHeight="1">
      <c r="A1211" s="1">
        <v>1209</v>
      </c>
      <c r="B1211" s="1" t="s">
        <v>1210</v>
      </c>
      <c r="C1211" s="1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4">
        <f t="shared" si="126"/>
        <v>106</v>
      </c>
      <c r="P1211" s="1">
        <f t="shared" si="127"/>
        <v>138.2608695652174</v>
      </c>
      <c r="Q1211" s="1" t="str">
        <f t="shared" si="128"/>
        <v>photography</v>
      </c>
      <c r="R1211" s="1" t="str">
        <f t="shared" si="132"/>
        <v>photobooks</v>
      </c>
      <c r="S1211" s="2">
        <f t="shared" si="129"/>
        <v>42761.846122685187</v>
      </c>
      <c r="T1211" s="2">
        <f t="shared" si="130"/>
        <v>42791.846122685187</v>
      </c>
      <c r="U1211" s="1">
        <f t="shared" si="131"/>
        <v>30</v>
      </c>
    </row>
    <row r="1212" spans="1:21" ht="95" customHeight="1">
      <c r="A1212" s="1">
        <v>1210</v>
      </c>
      <c r="B1212" s="1" t="s">
        <v>1211</v>
      </c>
      <c r="C1212" s="1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4">
        <f t="shared" si="126"/>
        <v>254.31499999999997</v>
      </c>
      <c r="P1212" s="1">
        <f t="shared" si="127"/>
        <v>493.81553398058253</v>
      </c>
      <c r="Q1212" s="1" t="str">
        <f t="shared" si="128"/>
        <v>photography</v>
      </c>
      <c r="R1212" s="1" t="str">
        <f t="shared" si="132"/>
        <v>photobooks</v>
      </c>
      <c r="S1212" s="2">
        <f t="shared" si="129"/>
        <v>42132.941805555558</v>
      </c>
      <c r="T1212" s="2">
        <f t="shared" si="130"/>
        <v>42155.875</v>
      </c>
      <c r="U1212" s="1">
        <f t="shared" si="131"/>
        <v>23</v>
      </c>
    </row>
    <row r="1213" spans="1:21" ht="95" customHeight="1">
      <c r="A1213" s="1">
        <v>1211</v>
      </c>
      <c r="B1213" s="1" t="s">
        <v>1212</v>
      </c>
      <c r="C1213" s="1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4">
        <f t="shared" si="126"/>
        <v>101.1</v>
      </c>
      <c r="P1213" s="1">
        <f t="shared" si="127"/>
        <v>168.5</v>
      </c>
      <c r="Q1213" s="1" t="str">
        <f t="shared" si="128"/>
        <v>photography</v>
      </c>
      <c r="R1213" s="1" t="str">
        <f t="shared" si="132"/>
        <v>photobooks</v>
      </c>
      <c r="S1213" s="2">
        <f t="shared" si="129"/>
        <v>42515.866446759261</v>
      </c>
      <c r="T1213" s="2">
        <f t="shared" si="130"/>
        <v>42530.866446759261</v>
      </c>
      <c r="U1213" s="1">
        <f t="shared" si="131"/>
        <v>15</v>
      </c>
    </row>
    <row r="1214" spans="1:21" ht="95" customHeight="1">
      <c r="A1214" s="1">
        <v>1212</v>
      </c>
      <c r="B1214" s="1" t="s">
        <v>1213</v>
      </c>
      <c r="C1214" s="1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4">
        <f t="shared" si="126"/>
        <v>129.04</v>
      </c>
      <c r="P1214" s="1">
        <f t="shared" si="127"/>
        <v>38.867469879518069</v>
      </c>
      <c r="Q1214" s="1" t="str">
        <f t="shared" si="128"/>
        <v>photography</v>
      </c>
      <c r="R1214" s="1" t="str">
        <f t="shared" si="132"/>
        <v>photobooks</v>
      </c>
      <c r="S1214" s="2">
        <f t="shared" si="129"/>
        <v>42318.950173611112</v>
      </c>
      <c r="T1214" s="2">
        <f t="shared" si="130"/>
        <v>42335.041666666672</v>
      </c>
      <c r="U1214" s="1">
        <f t="shared" si="131"/>
        <v>17</v>
      </c>
    </row>
    <row r="1215" spans="1:21" ht="95" customHeight="1">
      <c r="A1215" s="1">
        <v>1213</v>
      </c>
      <c r="B1215" s="1" t="s">
        <v>1214</v>
      </c>
      <c r="C1215" s="1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4">
        <f t="shared" si="126"/>
        <v>102.23076923076924</v>
      </c>
      <c r="P1215" s="1">
        <f t="shared" si="127"/>
        <v>61.527777777777779</v>
      </c>
      <c r="Q1215" s="1" t="str">
        <f t="shared" si="128"/>
        <v>photography</v>
      </c>
      <c r="R1215" s="1" t="str">
        <f t="shared" si="132"/>
        <v>photobooks</v>
      </c>
      <c r="S1215" s="2">
        <f t="shared" si="129"/>
        <v>42731.755787037036</v>
      </c>
      <c r="T1215" s="2">
        <f t="shared" si="130"/>
        <v>42766.755787037036</v>
      </c>
      <c r="U1215" s="1">
        <f t="shared" si="131"/>
        <v>35</v>
      </c>
    </row>
    <row r="1216" spans="1:21" ht="95" customHeight="1">
      <c r="A1216" s="1">
        <v>1214</v>
      </c>
      <c r="B1216" s="1" t="s">
        <v>1215</v>
      </c>
      <c r="C1216" s="1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4">
        <f t="shared" si="126"/>
        <v>131.80000000000001</v>
      </c>
      <c r="P1216" s="1">
        <f t="shared" si="127"/>
        <v>105.44</v>
      </c>
      <c r="Q1216" s="1" t="str">
        <f t="shared" si="128"/>
        <v>photography</v>
      </c>
      <c r="R1216" s="1" t="str">
        <f t="shared" si="132"/>
        <v>photobooks</v>
      </c>
      <c r="S1216" s="2">
        <f t="shared" si="129"/>
        <v>42104.840335648143</v>
      </c>
      <c r="T1216" s="2">
        <f t="shared" si="130"/>
        <v>42164.840335648143</v>
      </c>
      <c r="U1216" s="1">
        <f t="shared" si="131"/>
        <v>60</v>
      </c>
    </row>
    <row r="1217" spans="1:21" ht="95" customHeight="1">
      <c r="A1217" s="1">
        <v>1215</v>
      </c>
      <c r="B1217" s="1" t="s">
        <v>1216</v>
      </c>
      <c r="C1217" s="1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4">
        <f t="shared" si="126"/>
        <v>786.0802000000001</v>
      </c>
      <c r="P1217" s="1">
        <f t="shared" si="127"/>
        <v>71.592003642987251</v>
      </c>
      <c r="Q1217" s="1" t="str">
        <f t="shared" si="128"/>
        <v>photography</v>
      </c>
      <c r="R1217" s="1" t="str">
        <f t="shared" si="132"/>
        <v>photobooks</v>
      </c>
      <c r="S1217" s="2">
        <f t="shared" si="129"/>
        <v>41759.923101851848</v>
      </c>
      <c r="T1217" s="2">
        <f t="shared" si="130"/>
        <v>41789.923101851848</v>
      </c>
      <c r="U1217" s="1">
        <f t="shared" si="131"/>
        <v>30</v>
      </c>
    </row>
    <row r="1218" spans="1:21" ht="95" customHeight="1">
      <c r="A1218" s="1">
        <v>1216</v>
      </c>
      <c r="B1218" s="1" t="s">
        <v>1217</v>
      </c>
      <c r="C1218" s="1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4">
        <f t="shared" si="126"/>
        <v>145.70000000000002</v>
      </c>
      <c r="P1218" s="1">
        <f t="shared" si="127"/>
        <v>91.882882882882882</v>
      </c>
      <c r="Q1218" s="1" t="str">
        <f t="shared" si="128"/>
        <v>photography</v>
      </c>
      <c r="R1218" s="1" t="str">
        <f t="shared" si="132"/>
        <v>photobooks</v>
      </c>
      <c r="S1218" s="2">
        <f t="shared" si="129"/>
        <v>42247.616400462968</v>
      </c>
      <c r="T1218" s="2">
        <f t="shared" si="130"/>
        <v>42279.960416666669</v>
      </c>
      <c r="U1218" s="1">
        <f t="shared" si="131"/>
        <v>33</v>
      </c>
    </row>
    <row r="1219" spans="1:21" ht="95" customHeight="1">
      <c r="A1219" s="1">
        <v>1217</v>
      </c>
      <c r="B1219" s="1" t="s">
        <v>1218</v>
      </c>
      <c r="C1219" s="1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4">
        <f t="shared" ref="O1219:O1282" si="133">E1219/D1219*100</f>
        <v>102.60000000000001</v>
      </c>
      <c r="P1219" s="1">
        <f t="shared" ref="P1219:P1282" si="134">E1219/L1219</f>
        <v>148.57377049180329</v>
      </c>
      <c r="Q1219" s="1" t="str">
        <f t="shared" ref="Q1219:Q1282" si="135">LEFT(N1219,FIND("/",N1219)-1)</f>
        <v>photography</v>
      </c>
      <c r="R1219" s="1" t="str">
        <f t="shared" si="132"/>
        <v>photobooks</v>
      </c>
      <c r="S1219" s="2">
        <f t="shared" ref="S1219:S1282" si="136">(((J1219/60)/60)/24)+DATE(1970,1,1)</f>
        <v>42535.809490740736</v>
      </c>
      <c r="T1219" s="2">
        <f t="shared" ref="T1219:T1282" si="137">(((I1219/60)/60)/24)+DATE(1970,1,1)</f>
        <v>42565.809490740736</v>
      </c>
      <c r="U1219" s="1">
        <f t="shared" ref="U1219:U1282" si="138">ROUNDUP(T1219-S1219,0)</f>
        <v>30</v>
      </c>
    </row>
    <row r="1220" spans="1:21" ht="95" customHeight="1">
      <c r="A1220" s="1">
        <v>1218</v>
      </c>
      <c r="B1220" s="1" t="s">
        <v>1219</v>
      </c>
      <c r="C1220" s="1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4">
        <f t="shared" si="133"/>
        <v>172.27777777777777</v>
      </c>
      <c r="P1220" s="1">
        <f t="shared" si="134"/>
        <v>174.2134831460674</v>
      </c>
      <c r="Q1220" s="1" t="str">
        <f t="shared" si="135"/>
        <v>photography</v>
      </c>
      <c r="R1220" s="1" t="str">
        <f t="shared" ref="R1220:R1283" si="139">RIGHT(N1220,LEN(N1220)-FIND("/",N1220))</f>
        <v>photobooks</v>
      </c>
      <c r="S1220" s="2">
        <f t="shared" si="136"/>
        <v>42278.662037037036</v>
      </c>
      <c r="T1220" s="2">
        <f t="shared" si="137"/>
        <v>42309.125</v>
      </c>
      <c r="U1220" s="1">
        <f t="shared" si="138"/>
        <v>31</v>
      </c>
    </row>
    <row r="1221" spans="1:21" ht="95" customHeight="1">
      <c r="A1221" s="1">
        <v>1219</v>
      </c>
      <c r="B1221" s="1" t="s">
        <v>1220</v>
      </c>
      <c r="C1221" s="1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4">
        <f t="shared" si="133"/>
        <v>159.16819571865443</v>
      </c>
      <c r="P1221" s="1">
        <f t="shared" si="134"/>
        <v>102.86166007905139</v>
      </c>
      <c r="Q1221" s="1" t="str">
        <f t="shared" si="135"/>
        <v>photography</v>
      </c>
      <c r="R1221" s="1" t="str">
        <f t="shared" si="139"/>
        <v>photobooks</v>
      </c>
      <c r="S1221" s="2">
        <f t="shared" si="136"/>
        <v>42633.461956018517</v>
      </c>
      <c r="T1221" s="2">
        <f t="shared" si="137"/>
        <v>42663.461956018517</v>
      </c>
      <c r="U1221" s="1">
        <f t="shared" si="138"/>
        <v>30</v>
      </c>
    </row>
    <row r="1222" spans="1:21" ht="95" customHeight="1">
      <c r="A1222" s="1">
        <v>1220</v>
      </c>
      <c r="B1222" s="1" t="s">
        <v>1221</v>
      </c>
      <c r="C1222" s="1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4">
        <f t="shared" si="133"/>
        <v>103.76666666666668</v>
      </c>
      <c r="P1222" s="1">
        <f t="shared" si="134"/>
        <v>111.17857142857143</v>
      </c>
      <c r="Q1222" s="1" t="str">
        <f t="shared" si="135"/>
        <v>photography</v>
      </c>
      <c r="R1222" s="1" t="str">
        <f t="shared" si="139"/>
        <v>photobooks</v>
      </c>
      <c r="S1222" s="2">
        <f t="shared" si="136"/>
        <v>42211.628611111111</v>
      </c>
      <c r="T1222" s="2">
        <f t="shared" si="137"/>
        <v>42241.628611111111</v>
      </c>
      <c r="U1222" s="1">
        <f t="shared" si="138"/>
        <v>30</v>
      </c>
    </row>
    <row r="1223" spans="1:21" ht="95" customHeight="1">
      <c r="A1223" s="1">
        <v>1221</v>
      </c>
      <c r="B1223" s="1" t="s">
        <v>1222</v>
      </c>
      <c r="C1223" s="1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4">
        <f t="shared" si="133"/>
        <v>111.40954545454547</v>
      </c>
      <c r="P1223" s="1">
        <f t="shared" si="134"/>
        <v>23.796213592233013</v>
      </c>
      <c r="Q1223" s="1" t="str">
        <f t="shared" si="135"/>
        <v>photography</v>
      </c>
      <c r="R1223" s="1" t="str">
        <f t="shared" si="139"/>
        <v>photobooks</v>
      </c>
      <c r="S1223" s="2">
        <f t="shared" si="136"/>
        <v>42680.47555555556</v>
      </c>
      <c r="T1223" s="2">
        <f t="shared" si="137"/>
        <v>42708</v>
      </c>
      <c r="U1223" s="1">
        <f t="shared" si="138"/>
        <v>28</v>
      </c>
    </row>
    <row r="1224" spans="1:21" ht="95" customHeight="1">
      <c r="A1224" s="1">
        <v>1222</v>
      </c>
      <c r="B1224" s="1" t="s">
        <v>1223</v>
      </c>
      <c r="C1224" s="1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4">
        <f t="shared" si="133"/>
        <v>280.375</v>
      </c>
      <c r="P1224" s="1">
        <f t="shared" si="134"/>
        <v>81.268115942028984</v>
      </c>
      <c r="Q1224" s="1" t="str">
        <f t="shared" si="135"/>
        <v>photography</v>
      </c>
      <c r="R1224" s="1" t="str">
        <f t="shared" si="139"/>
        <v>photobooks</v>
      </c>
      <c r="S1224" s="2">
        <f t="shared" si="136"/>
        <v>42430.720451388886</v>
      </c>
      <c r="T1224" s="2">
        <f t="shared" si="137"/>
        <v>42461.166666666672</v>
      </c>
      <c r="U1224" s="1">
        <f t="shared" si="138"/>
        <v>31</v>
      </c>
    </row>
    <row r="1225" spans="1:21" ht="95" customHeight="1">
      <c r="A1225" s="1">
        <v>1223</v>
      </c>
      <c r="B1225" s="1" t="s">
        <v>1224</v>
      </c>
      <c r="C1225" s="1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4">
        <f t="shared" si="133"/>
        <v>112.10606060606061</v>
      </c>
      <c r="P1225" s="1">
        <f t="shared" si="134"/>
        <v>116.21465968586388</v>
      </c>
      <c r="Q1225" s="1" t="str">
        <f t="shared" si="135"/>
        <v>photography</v>
      </c>
      <c r="R1225" s="1" t="str">
        <f t="shared" si="139"/>
        <v>photobooks</v>
      </c>
      <c r="S1225" s="2">
        <f t="shared" si="136"/>
        <v>42654.177187499998</v>
      </c>
      <c r="T1225" s="2">
        <f t="shared" si="137"/>
        <v>42684.218854166669</v>
      </c>
      <c r="U1225" s="1">
        <f t="shared" si="138"/>
        <v>31</v>
      </c>
    </row>
    <row r="1226" spans="1:21" ht="95" customHeight="1">
      <c r="A1226" s="1">
        <v>1224</v>
      </c>
      <c r="B1226" s="1" t="s">
        <v>1225</v>
      </c>
      <c r="C1226" s="1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4">
        <f t="shared" si="133"/>
        <v>7.0666666666666673</v>
      </c>
      <c r="P1226" s="1">
        <f t="shared" si="134"/>
        <v>58.888888888888886</v>
      </c>
      <c r="Q1226" s="1" t="str">
        <f t="shared" si="135"/>
        <v>music</v>
      </c>
      <c r="R1226" s="1" t="str">
        <f t="shared" si="139"/>
        <v>world music</v>
      </c>
      <c r="S1226" s="2">
        <f t="shared" si="136"/>
        <v>41736.549791666665</v>
      </c>
      <c r="T1226" s="2">
        <f t="shared" si="137"/>
        <v>41796.549791666665</v>
      </c>
      <c r="U1226" s="1">
        <f t="shared" si="138"/>
        <v>60</v>
      </c>
    </row>
    <row r="1227" spans="1:21" ht="95" customHeight="1">
      <c r="A1227" s="1">
        <v>1225</v>
      </c>
      <c r="B1227" s="1" t="s">
        <v>1226</v>
      </c>
      <c r="C1227" s="1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4">
        <f t="shared" si="133"/>
        <v>4.3999999999999995</v>
      </c>
      <c r="P1227" s="1">
        <f t="shared" si="134"/>
        <v>44</v>
      </c>
      <c r="Q1227" s="1" t="str">
        <f t="shared" si="135"/>
        <v>music</v>
      </c>
      <c r="R1227" s="1" t="str">
        <f t="shared" si="139"/>
        <v>world music</v>
      </c>
      <c r="S1227" s="2">
        <f t="shared" si="136"/>
        <v>41509.905995370369</v>
      </c>
      <c r="T1227" s="2">
        <f t="shared" si="137"/>
        <v>41569.905995370369</v>
      </c>
      <c r="U1227" s="1">
        <f t="shared" si="138"/>
        <v>60</v>
      </c>
    </row>
    <row r="1228" spans="1:21" ht="95" customHeight="1">
      <c r="A1228" s="1">
        <v>1226</v>
      </c>
      <c r="B1228" s="1" t="s">
        <v>1227</v>
      </c>
      <c r="C1228" s="1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4">
        <f t="shared" si="133"/>
        <v>3.8739999999999997</v>
      </c>
      <c r="P1228" s="1">
        <f t="shared" si="134"/>
        <v>48.424999999999997</v>
      </c>
      <c r="Q1228" s="1" t="str">
        <f t="shared" si="135"/>
        <v>music</v>
      </c>
      <c r="R1228" s="1" t="str">
        <f t="shared" si="139"/>
        <v>world music</v>
      </c>
      <c r="S1228" s="2">
        <f t="shared" si="136"/>
        <v>41715.874780092592</v>
      </c>
      <c r="T1228" s="2">
        <f t="shared" si="137"/>
        <v>41750.041666666664</v>
      </c>
      <c r="U1228" s="1">
        <f t="shared" si="138"/>
        <v>35</v>
      </c>
    </row>
    <row r="1229" spans="1:21" ht="95" customHeight="1">
      <c r="A1229" s="1">
        <v>1227</v>
      </c>
      <c r="B1229" s="1" t="s">
        <v>1228</v>
      </c>
      <c r="C1229" s="1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4">
        <f t="shared" si="133"/>
        <v>0</v>
      </c>
      <c r="P1229" s="1" t="e">
        <f t="shared" si="134"/>
        <v>#DIV/0!</v>
      </c>
      <c r="Q1229" s="1" t="str">
        <f t="shared" si="135"/>
        <v>music</v>
      </c>
      <c r="R1229" s="1" t="str">
        <f t="shared" si="139"/>
        <v>world music</v>
      </c>
      <c r="S1229" s="2">
        <f t="shared" si="136"/>
        <v>41827.919166666667</v>
      </c>
      <c r="T1229" s="2">
        <f t="shared" si="137"/>
        <v>41858.291666666664</v>
      </c>
      <c r="U1229" s="1">
        <f t="shared" si="138"/>
        <v>31</v>
      </c>
    </row>
    <row r="1230" spans="1:21" ht="95" customHeight="1">
      <c r="A1230" s="1">
        <v>1228</v>
      </c>
      <c r="B1230" s="1" t="s">
        <v>1229</v>
      </c>
      <c r="C1230" s="1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4">
        <f t="shared" si="133"/>
        <v>29.299999999999997</v>
      </c>
      <c r="P1230" s="1">
        <f t="shared" si="134"/>
        <v>61.041666666666664</v>
      </c>
      <c r="Q1230" s="1" t="str">
        <f t="shared" si="135"/>
        <v>music</v>
      </c>
      <c r="R1230" s="1" t="str">
        <f t="shared" si="139"/>
        <v>world music</v>
      </c>
      <c r="S1230" s="2">
        <f t="shared" si="136"/>
        <v>40754.729259259257</v>
      </c>
      <c r="T1230" s="2">
        <f t="shared" si="137"/>
        <v>40814.729259259257</v>
      </c>
      <c r="U1230" s="1">
        <f t="shared" si="138"/>
        <v>60</v>
      </c>
    </row>
    <row r="1231" spans="1:21" ht="95" customHeight="1">
      <c r="A1231" s="1">
        <v>1229</v>
      </c>
      <c r="B1231" s="1" t="s">
        <v>1230</v>
      </c>
      <c r="C1231" s="1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4">
        <f t="shared" si="133"/>
        <v>0.90909090909090906</v>
      </c>
      <c r="P1231" s="1">
        <f t="shared" si="134"/>
        <v>25</v>
      </c>
      <c r="Q1231" s="1" t="str">
        <f t="shared" si="135"/>
        <v>music</v>
      </c>
      <c r="R1231" s="1" t="str">
        <f t="shared" si="139"/>
        <v>world music</v>
      </c>
      <c r="S1231" s="2">
        <f t="shared" si="136"/>
        <v>40985.459803240738</v>
      </c>
      <c r="T1231" s="2">
        <f t="shared" si="137"/>
        <v>41015.666666666664</v>
      </c>
      <c r="U1231" s="1">
        <f t="shared" si="138"/>
        <v>31</v>
      </c>
    </row>
    <row r="1232" spans="1:21" ht="95" customHeight="1">
      <c r="A1232" s="1">
        <v>1230</v>
      </c>
      <c r="B1232" s="1" t="s">
        <v>1231</v>
      </c>
      <c r="C1232" s="1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4">
        <f t="shared" si="133"/>
        <v>0</v>
      </c>
      <c r="P1232" s="1" t="e">
        <f t="shared" si="134"/>
        <v>#DIV/0!</v>
      </c>
      <c r="Q1232" s="1" t="str">
        <f t="shared" si="135"/>
        <v>music</v>
      </c>
      <c r="R1232" s="1" t="str">
        <f t="shared" si="139"/>
        <v>world music</v>
      </c>
      <c r="S1232" s="2">
        <f t="shared" si="136"/>
        <v>40568.972569444442</v>
      </c>
      <c r="T1232" s="2">
        <f t="shared" si="137"/>
        <v>40598.972569444442</v>
      </c>
      <c r="U1232" s="1">
        <f t="shared" si="138"/>
        <v>30</v>
      </c>
    </row>
    <row r="1233" spans="1:21" ht="95" customHeight="1">
      <c r="A1233" s="1">
        <v>1231</v>
      </c>
      <c r="B1233" s="1" t="s">
        <v>1232</v>
      </c>
      <c r="C1233" s="1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4">
        <f t="shared" si="133"/>
        <v>0</v>
      </c>
      <c r="P1233" s="1" t="e">
        <f t="shared" si="134"/>
        <v>#DIV/0!</v>
      </c>
      <c r="Q1233" s="1" t="str">
        <f t="shared" si="135"/>
        <v>music</v>
      </c>
      <c r="R1233" s="1" t="str">
        <f t="shared" si="139"/>
        <v>world music</v>
      </c>
      <c r="S1233" s="2">
        <f t="shared" si="136"/>
        <v>42193.941759259258</v>
      </c>
      <c r="T1233" s="2">
        <f t="shared" si="137"/>
        <v>42244.041666666672</v>
      </c>
      <c r="U1233" s="1">
        <f t="shared" si="138"/>
        <v>51</v>
      </c>
    </row>
    <row r="1234" spans="1:21" ht="95" customHeight="1">
      <c r="A1234" s="1">
        <v>1232</v>
      </c>
      <c r="B1234" s="1" t="s">
        <v>1233</v>
      </c>
      <c r="C1234" s="1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4">
        <f t="shared" si="133"/>
        <v>0.8</v>
      </c>
      <c r="P1234" s="1">
        <f t="shared" si="134"/>
        <v>40</v>
      </c>
      <c r="Q1234" s="1" t="str">
        <f t="shared" si="135"/>
        <v>music</v>
      </c>
      <c r="R1234" s="1" t="str">
        <f t="shared" si="139"/>
        <v>world music</v>
      </c>
      <c r="S1234" s="2">
        <f t="shared" si="136"/>
        <v>41506.848032407412</v>
      </c>
      <c r="T1234" s="2">
        <f t="shared" si="137"/>
        <v>41553.848032407412</v>
      </c>
      <c r="U1234" s="1">
        <f t="shared" si="138"/>
        <v>47</v>
      </c>
    </row>
    <row r="1235" spans="1:21" ht="95" customHeight="1">
      <c r="A1235" s="1">
        <v>1233</v>
      </c>
      <c r="B1235" s="1" t="s">
        <v>1234</v>
      </c>
      <c r="C1235" s="1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4">
        <f t="shared" si="133"/>
        <v>11.600000000000001</v>
      </c>
      <c r="P1235" s="1">
        <f t="shared" si="134"/>
        <v>19.333333333333332</v>
      </c>
      <c r="Q1235" s="1" t="str">
        <f t="shared" si="135"/>
        <v>music</v>
      </c>
      <c r="R1235" s="1" t="str">
        <f t="shared" si="139"/>
        <v>world music</v>
      </c>
      <c r="S1235" s="2">
        <f t="shared" si="136"/>
        <v>40939.948773148149</v>
      </c>
      <c r="T1235" s="2">
        <f t="shared" si="137"/>
        <v>40960.948773148149</v>
      </c>
      <c r="U1235" s="1">
        <f t="shared" si="138"/>
        <v>21</v>
      </c>
    </row>
    <row r="1236" spans="1:21" ht="95" customHeight="1">
      <c r="A1236" s="1">
        <v>1234</v>
      </c>
      <c r="B1236" s="1" t="s">
        <v>1235</v>
      </c>
      <c r="C1236" s="1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4">
        <f t="shared" si="133"/>
        <v>0</v>
      </c>
      <c r="P1236" s="1" t="e">
        <f t="shared" si="134"/>
        <v>#DIV/0!</v>
      </c>
      <c r="Q1236" s="1" t="str">
        <f t="shared" si="135"/>
        <v>music</v>
      </c>
      <c r="R1236" s="1" t="str">
        <f t="shared" si="139"/>
        <v>world music</v>
      </c>
      <c r="S1236" s="2">
        <f t="shared" si="136"/>
        <v>42007.788680555561</v>
      </c>
      <c r="T1236" s="2">
        <f t="shared" si="137"/>
        <v>42037.788680555561</v>
      </c>
      <c r="U1236" s="1">
        <f t="shared" si="138"/>
        <v>30</v>
      </c>
    </row>
    <row r="1237" spans="1:21" ht="95" customHeight="1">
      <c r="A1237" s="1">
        <v>1235</v>
      </c>
      <c r="B1237" s="1" t="s">
        <v>1236</v>
      </c>
      <c r="C1237" s="1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4">
        <f t="shared" si="133"/>
        <v>2.7873639500929119</v>
      </c>
      <c r="P1237" s="1">
        <f t="shared" si="134"/>
        <v>35</v>
      </c>
      <c r="Q1237" s="1" t="str">
        <f t="shared" si="135"/>
        <v>music</v>
      </c>
      <c r="R1237" s="1" t="str">
        <f t="shared" si="139"/>
        <v>world music</v>
      </c>
      <c r="S1237" s="2">
        <f t="shared" si="136"/>
        <v>41583.135405092595</v>
      </c>
      <c r="T1237" s="2">
        <f t="shared" si="137"/>
        <v>41623.135405092595</v>
      </c>
      <c r="U1237" s="1">
        <f t="shared" si="138"/>
        <v>40</v>
      </c>
    </row>
    <row r="1238" spans="1:21" ht="95" customHeight="1">
      <c r="A1238" s="1">
        <v>1236</v>
      </c>
      <c r="B1238" s="1" t="s">
        <v>1237</v>
      </c>
      <c r="C1238" s="1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4">
        <f t="shared" si="133"/>
        <v>0</v>
      </c>
      <c r="P1238" s="1" t="e">
        <f t="shared" si="134"/>
        <v>#DIV/0!</v>
      </c>
      <c r="Q1238" s="1" t="str">
        <f t="shared" si="135"/>
        <v>music</v>
      </c>
      <c r="R1238" s="1" t="str">
        <f t="shared" si="139"/>
        <v>world music</v>
      </c>
      <c r="S1238" s="2">
        <f t="shared" si="136"/>
        <v>41110.680138888885</v>
      </c>
      <c r="T1238" s="2">
        <f t="shared" si="137"/>
        <v>41118.666666666664</v>
      </c>
      <c r="U1238" s="1">
        <f t="shared" si="138"/>
        <v>8</v>
      </c>
    </row>
    <row r="1239" spans="1:21" ht="95" customHeight="1">
      <c r="A1239" s="1">
        <v>1237</v>
      </c>
      <c r="B1239" s="1" t="s">
        <v>1238</v>
      </c>
      <c r="C1239" s="1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4">
        <f t="shared" si="133"/>
        <v>0</v>
      </c>
      <c r="P1239" s="1" t="e">
        <f t="shared" si="134"/>
        <v>#DIV/0!</v>
      </c>
      <c r="Q1239" s="1" t="str">
        <f t="shared" si="135"/>
        <v>music</v>
      </c>
      <c r="R1239" s="1" t="str">
        <f t="shared" si="139"/>
        <v>world music</v>
      </c>
      <c r="S1239" s="2">
        <f t="shared" si="136"/>
        <v>41125.283159722225</v>
      </c>
      <c r="T1239" s="2">
        <f t="shared" si="137"/>
        <v>41145.283159722225</v>
      </c>
      <c r="U1239" s="1">
        <f t="shared" si="138"/>
        <v>20</v>
      </c>
    </row>
    <row r="1240" spans="1:21" ht="95" customHeight="1">
      <c r="A1240" s="1">
        <v>1238</v>
      </c>
      <c r="B1240" s="1" t="s">
        <v>1239</v>
      </c>
      <c r="C1240" s="1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4">
        <f t="shared" si="133"/>
        <v>17.8</v>
      </c>
      <c r="P1240" s="1">
        <f t="shared" si="134"/>
        <v>59.333333333333336</v>
      </c>
      <c r="Q1240" s="1" t="str">
        <f t="shared" si="135"/>
        <v>music</v>
      </c>
      <c r="R1240" s="1" t="str">
        <f t="shared" si="139"/>
        <v>world music</v>
      </c>
      <c r="S1240" s="2">
        <f t="shared" si="136"/>
        <v>40731.61037037037</v>
      </c>
      <c r="T1240" s="2">
        <f t="shared" si="137"/>
        <v>40761.61037037037</v>
      </c>
      <c r="U1240" s="1">
        <f t="shared" si="138"/>
        <v>30</v>
      </c>
    </row>
    <row r="1241" spans="1:21" ht="95" customHeight="1">
      <c r="A1241" s="1">
        <v>1239</v>
      </c>
      <c r="B1241" s="1" t="s">
        <v>1240</v>
      </c>
      <c r="C1241" s="1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4">
        <f t="shared" si="133"/>
        <v>0</v>
      </c>
      <c r="P1241" s="1" t="e">
        <f t="shared" si="134"/>
        <v>#DIV/0!</v>
      </c>
      <c r="Q1241" s="1" t="str">
        <f t="shared" si="135"/>
        <v>music</v>
      </c>
      <c r="R1241" s="1" t="str">
        <f t="shared" si="139"/>
        <v>world music</v>
      </c>
      <c r="S1241" s="2">
        <f t="shared" si="136"/>
        <v>40883.962581018517</v>
      </c>
      <c r="T1241" s="2">
        <f t="shared" si="137"/>
        <v>40913.962581018517</v>
      </c>
      <c r="U1241" s="1">
        <f t="shared" si="138"/>
        <v>30</v>
      </c>
    </row>
    <row r="1242" spans="1:21" ht="95" customHeight="1">
      <c r="A1242" s="1">
        <v>1240</v>
      </c>
      <c r="B1242" s="1" t="s">
        <v>1241</v>
      </c>
      <c r="C1242" s="1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4">
        <f t="shared" si="133"/>
        <v>3.0124999999999997</v>
      </c>
      <c r="P1242" s="1">
        <f t="shared" si="134"/>
        <v>30.125</v>
      </c>
      <c r="Q1242" s="1" t="str">
        <f t="shared" si="135"/>
        <v>music</v>
      </c>
      <c r="R1242" s="1" t="str">
        <f t="shared" si="139"/>
        <v>world music</v>
      </c>
      <c r="S1242" s="2">
        <f t="shared" si="136"/>
        <v>41409.040011574078</v>
      </c>
      <c r="T1242" s="2">
        <f t="shared" si="137"/>
        <v>41467.910416666666</v>
      </c>
      <c r="U1242" s="1">
        <f t="shared" si="138"/>
        <v>59</v>
      </c>
    </row>
    <row r="1243" spans="1:21" ht="95" customHeight="1">
      <c r="A1243" s="1">
        <v>1241</v>
      </c>
      <c r="B1243" s="1" t="s">
        <v>1242</v>
      </c>
      <c r="C1243" s="1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4">
        <f t="shared" si="133"/>
        <v>50.739999999999995</v>
      </c>
      <c r="P1243" s="1">
        <f t="shared" si="134"/>
        <v>74.617647058823536</v>
      </c>
      <c r="Q1243" s="1" t="str">
        <f t="shared" si="135"/>
        <v>music</v>
      </c>
      <c r="R1243" s="1" t="str">
        <f t="shared" si="139"/>
        <v>world music</v>
      </c>
      <c r="S1243" s="2">
        <f t="shared" si="136"/>
        <v>41923.837731481479</v>
      </c>
      <c r="T1243" s="2">
        <f t="shared" si="137"/>
        <v>41946.249305555553</v>
      </c>
      <c r="U1243" s="1">
        <f t="shared" si="138"/>
        <v>23</v>
      </c>
    </row>
    <row r="1244" spans="1:21" ht="95" customHeight="1">
      <c r="A1244" s="1">
        <v>1242</v>
      </c>
      <c r="B1244" s="1" t="s">
        <v>1243</v>
      </c>
      <c r="C1244" s="1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4">
        <f t="shared" si="133"/>
        <v>0.54884742041712409</v>
      </c>
      <c r="P1244" s="1">
        <f t="shared" si="134"/>
        <v>5</v>
      </c>
      <c r="Q1244" s="1" t="str">
        <f t="shared" si="135"/>
        <v>music</v>
      </c>
      <c r="R1244" s="1" t="str">
        <f t="shared" si="139"/>
        <v>world music</v>
      </c>
      <c r="S1244" s="2">
        <f t="shared" si="136"/>
        <v>40782.165532407409</v>
      </c>
      <c r="T1244" s="2">
        <f t="shared" si="137"/>
        <v>40797.554166666669</v>
      </c>
      <c r="U1244" s="1">
        <f t="shared" si="138"/>
        <v>16</v>
      </c>
    </row>
    <row r="1245" spans="1:21" ht="95" customHeight="1">
      <c r="A1245" s="1">
        <v>1243</v>
      </c>
      <c r="B1245" s="1" t="s">
        <v>1244</v>
      </c>
      <c r="C1245" s="1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4">
        <f t="shared" si="133"/>
        <v>14.091666666666667</v>
      </c>
      <c r="P1245" s="1">
        <f t="shared" si="134"/>
        <v>44.5</v>
      </c>
      <c r="Q1245" s="1" t="str">
        <f t="shared" si="135"/>
        <v>music</v>
      </c>
      <c r="R1245" s="1" t="str">
        <f t="shared" si="139"/>
        <v>world music</v>
      </c>
      <c r="S1245" s="2">
        <f t="shared" si="136"/>
        <v>40671.879293981481</v>
      </c>
      <c r="T1245" s="2">
        <f t="shared" si="137"/>
        <v>40732.875</v>
      </c>
      <c r="U1245" s="1">
        <f t="shared" si="138"/>
        <v>61</v>
      </c>
    </row>
    <row r="1246" spans="1:21" ht="95" customHeight="1">
      <c r="A1246" s="1">
        <v>1244</v>
      </c>
      <c r="B1246" s="1" t="s">
        <v>1245</v>
      </c>
      <c r="C1246" s="1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4">
        <f t="shared" si="133"/>
        <v>103.8</v>
      </c>
      <c r="P1246" s="1">
        <f t="shared" si="134"/>
        <v>46.133333333333333</v>
      </c>
      <c r="Q1246" s="1" t="str">
        <f t="shared" si="135"/>
        <v>music</v>
      </c>
      <c r="R1246" s="1" t="str">
        <f t="shared" si="139"/>
        <v>rock</v>
      </c>
      <c r="S1246" s="2">
        <f t="shared" si="136"/>
        <v>41355.825497685182</v>
      </c>
      <c r="T1246" s="2">
        <f t="shared" si="137"/>
        <v>41386.875</v>
      </c>
      <c r="U1246" s="1">
        <f t="shared" si="138"/>
        <v>32</v>
      </c>
    </row>
    <row r="1247" spans="1:21" ht="95" customHeight="1">
      <c r="A1247" s="1">
        <v>1245</v>
      </c>
      <c r="B1247" s="1" t="s">
        <v>1246</v>
      </c>
      <c r="C1247" s="1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4">
        <f t="shared" si="133"/>
        <v>120.24999999999999</v>
      </c>
      <c r="P1247" s="1">
        <f t="shared" si="134"/>
        <v>141.47058823529412</v>
      </c>
      <c r="Q1247" s="1" t="str">
        <f t="shared" si="135"/>
        <v>music</v>
      </c>
      <c r="R1247" s="1" t="str">
        <f t="shared" si="139"/>
        <v>rock</v>
      </c>
      <c r="S1247" s="2">
        <f t="shared" si="136"/>
        <v>41774.599930555552</v>
      </c>
      <c r="T1247" s="2">
        <f t="shared" si="137"/>
        <v>41804.599930555552</v>
      </c>
      <c r="U1247" s="1">
        <f t="shared" si="138"/>
        <v>30</v>
      </c>
    </row>
    <row r="1248" spans="1:21" ht="95" customHeight="1">
      <c r="A1248" s="1">
        <v>1246</v>
      </c>
      <c r="B1248" s="1" t="s">
        <v>1247</v>
      </c>
      <c r="C1248" s="1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4">
        <f t="shared" si="133"/>
        <v>117</v>
      </c>
      <c r="P1248" s="1">
        <f t="shared" si="134"/>
        <v>75.483870967741936</v>
      </c>
      <c r="Q1248" s="1" t="str">
        <f t="shared" si="135"/>
        <v>music</v>
      </c>
      <c r="R1248" s="1" t="str">
        <f t="shared" si="139"/>
        <v>rock</v>
      </c>
      <c r="S1248" s="2">
        <f t="shared" si="136"/>
        <v>40838.043391203704</v>
      </c>
      <c r="T1248" s="2">
        <f t="shared" si="137"/>
        <v>40883.085057870368</v>
      </c>
      <c r="U1248" s="1">
        <f t="shared" si="138"/>
        <v>46</v>
      </c>
    </row>
    <row r="1249" spans="1:21" ht="95" customHeight="1">
      <c r="A1249" s="1">
        <v>1247</v>
      </c>
      <c r="B1249" s="1" t="s">
        <v>1248</v>
      </c>
      <c r="C1249" s="1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4">
        <f t="shared" si="133"/>
        <v>122.14285714285715</v>
      </c>
      <c r="P1249" s="1">
        <f t="shared" si="134"/>
        <v>85.5</v>
      </c>
      <c r="Q1249" s="1" t="str">
        <f t="shared" si="135"/>
        <v>music</v>
      </c>
      <c r="R1249" s="1" t="str">
        <f t="shared" si="139"/>
        <v>rock</v>
      </c>
      <c r="S1249" s="2">
        <f t="shared" si="136"/>
        <v>41370.292303240742</v>
      </c>
      <c r="T1249" s="2">
        <f t="shared" si="137"/>
        <v>41400.292303240742</v>
      </c>
      <c r="U1249" s="1">
        <f t="shared" si="138"/>
        <v>30</v>
      </c>
    </row>
    <row r="1250" spans="1:21" ht="95" customHeight="1">
      <c r="A1250" s="1">
        <v>1248</v>
      </c>
      <c r="B1250" s="1" t="s">
        <v>1249</v>
      </c>
      <c r="C1250" s="1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4">
        <f t="shared" si="133"/>
        <v>151.63999999999999</v>
      </c>
      <c r="P1250" s="1">
        <f t="shared" si="134"/>
        <v>64.254237288135599</v>
      </c>
      <c r="Q1250" s="1" t="str">
        <f t="shared" si="135"/>
        <v>music</v>
      </c>
      <c r="R1250" s="1" t="str">
        <f t="shared" si="139"/>
        <v>rock</v>
      </c>
      <c r="S1250" s="2">
        <f t="shared" si="136"/>
        <v>41767.656863425924</v>
      </c>
      <c r="T1250" s="2">
        <f t="shared" si="137"/>
        <v>41803.290972222225</v>
      </c>
      <c r="U1250" s="1">
        <f t="shared" si="138"/>
        <v>36</v>
      </c>
    </row>
    <row r="1251" spans="1:21" ht="95" customHeight="1">
      <c r="A1251" s="1">
        <v>1249</v>
      </c>
      <c r="B1251" s="1" t="s">
        <v>1250</v>
      </c>
      <c r="C1251" s="1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4">
        <f t="shared" si="133"/>
        <v>104.44</v>
      </c>
      <c r="P1251" s="1">
        <f t="shared" si="134"/>
        <v>64.46913580246914</v>
      </c>
      <c r="Q1251" s="1" t="str">
        <f t="shared" si="135"/>
        <v>music</v>
      </c>
      <c r="R1251" s="1" t="str">
        <f t="shared" si="139"/>
        <v>rock</v>
      </c>
      <c r="S1251" s="2">
        <f t="shared" si="136"/>
        <v>41067.74086805556</v>
      </c>
      <c r="T1251" s="2">
        <f t="shared" si="137"/>
        <v>41097.74086805556</v>
      </c>
      <c r="U1251" s="1">
        <f t="shared" si="138"/>
        <v>30</v>
      </c>
    </row>
    <row r="1252" spans="1:21" ht="95" customHeight="1">
      <c r="A1252" s="1">
        <v>1250</v>
      </c>
      <c r="B1252" s="1" t="s">
        <v>1251</v>
      </c>
      <c r="C1252" s="1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4">
        <f t="shared" si="133"/>
        <v>200.15333333333331</v>
      </c>
      <c r="P1252" s="1">
        <f t="shared" si="134"/>
        <v>118.2007874015748</v>
      </c>
      <c r="Q1252" s="1" t="str">
        <f t="shared" si="135"/>
        <v>music</v>
      </c>
      <c r="R1252" s="1" t="str">
        <f t="shared" si="139"/>
        <v>rock</v>
      </c>
      <c r="S1252" s="2">
        <f t="shared" si="136"/>
        <v>41843.64271990741</v>
      </c>
      <c r="T1252" s="2">
        <f t="shared" si="137"/>
        <v>41888.64271990741</v>
      </c>
      <c r="U1252" s="1">
        <f t="shared" si="138"/>
        <v>45</v>
      </c>
    </row>
    <row r="1253" spans="1:21" ht="95" customHeight="1">
      <c r="A1253" s="1">
        <v>1251</v>
      </c>
      <c r="B1253" s="1" t="s">
        <v>1252</v>
      </c>
      <c r="C1253" s="1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4">
        <f t="shared" si="133"/>
        <v>101.8</v>
      </c>
      <c r="P1253" s="1">
        <f t="shared" si="134"/>
        <v>82.540540540540547</v>
      </c>
      <c r="Q1253" s="1" t="str">
        <f t="shared" si="135"/>
        <v>music</v>
      </c>
      <c r="R1253" s="1" t="str">
        <f t="shared" si="139"/>
        <v>rock</v>
      </c>
      <c r="S1253" s="2">
        <f t="shared" si="136"/>
        <v>40751.814432870371</v>
      </c>
      <c r="T1253" s="2">
        <f t="shared" si="137"/>
        <v>40811.814432870371</v>
      </c>
      <c r="U1253" s="1">
        <f t="shared" si="138"/>
        <v>60</v>
      </c>
    </row>
    <row r="1254" spans="1:21" ht="95" customHeight="1">
      <c r="A1254" s="1">
        <v>1252</v>
      </c>
      <c r="B1254" s="1" t="s">
        <v>1253</v>
      </c>
      <c r="C1254" s="1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4">
        <f t="shared" si="133"/>
        <v>137.65714285714284</v>
      </c>
      <c r="P1254" s="1">
        <f t="shared" si="134"/>
        <v>34.170212765957444</v>
      </c>
      <c r="Q1254" s="1" t="str">
        <f t="shared" si="135"/>
        <v>music</v>
      </c>
      <c r="R1254" s="1" t="str">
        <f t="shared" si="139"/>
        <v>rock</v>
      </c>
      <c r="S1254" s="2">
        <f t="shared" si="136"/>
        <v>41543.988067129627</v>
      </c>
      <c r="T1254" s="2">
        <f t="shared" si="137"/>
        <v>41571.988067129627</v>
      </c>
      <c r="U1254" s="1">
        <f t="shared" si="138"/>
        <v>28</v>
      </c>
    </row>
    <row r="1255" spans="1:21" ht="95" customHeight="1">
      <c r="A1255" s="1">
        <v>1253</v>
      </c>
      <c r="B1255" s="1" t="s">
        <v>1254</v>
      </c>
      <c r="C1255" s="1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4">
        <f t="shared" si="133"/>
        <v>303833.2</v>
      </c>
      <c r="P1255" s="1">
        <f t="shared" si="134"/>
        <v>42.73322081575246</v>
      </c>
      <c r="Q1255" s="1" t="str">
        <f t="shared" si="135"/>
        <v>music</v>
      </c>
      <c r="R1255" s="1" t="str">
        <f t="shared" si="139"/>
        <v>rock</v>
      </c>
      <c r="S1255" s="2">
        <f t="shared" si="136"/>
        <v>41855.783645833333</v>
      </c>
      <c r="T1255" s="2">
        <f t="shared" si="137"/>
        <v>41885.783645833333</v>
      </c>
      <c r="U1255" s="1">
        <f t="shared" si="138"/>
        <v>30</v>
      </c>
    </row>
    <row r="1256" spans="1:21" ht="95" customHeight="1">
      <c r="A1256" s="1">
        <v>1254</v>
      </c>
      <c r="B1256" s="1" t="s">
        <v>1255</v>
      </c>
      <c r="C1256" s="1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4">
        <f t="shared" si="133"/>
        <v>198.85074626865671</v>
      </c>
      <c r="P1256" s="1">
        <f t="shared" si="134"/>
        <v>94.489361702127653</v>
      </c>
      <c r="Q1256" s="1" t="str">
        <f t="shared" si="135"/>
        <v>music</v>
      </c>
      <c r="R1256" s="1" t="str">
        <f t="shared" si="139"/>
        <v>rock</v>
      </c>
      <c r="S1256" s="2">
        <f t="shared" si="136"/>
        <v>40487.621365740742</v>
      </c>
      <c r="T1256" s="2">
        <f t="shared" si="137"/>
        <v>40544.207638888889</v>
      </c>
      <c r="U1256" s="1">
        <f t="shared" si="138"/>
        <v>57</v>
      </c>
    </row>
    <row r="1257" spans="1:21" ht="95" customHeight="1">
      <c r="A1257" s="1">
        <v>1255</v>
      </c>
      <c r="B1257" s="1" t="s">
        <v>1256</v>
      </c>
      <c r="C1257" s="1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4">
        <f t="shared" si="133"/>
        <v>202.36666666666667</v>
      </c>
      <c r="P1257" s="1">
        <f t="shared" si="134"/>
        <v>55.697247706422019</v>
      </c>
      <c r="Q1257" s="1" t="str">
        <f t="shared" si="135"/>
        <v>music</v>
      </c>
      <c r="R1257" s="1" t="str">
        <f t="shared" si="139"/>
        <v>rock</v>
      </c>
      <c r="S1257" s="2">
        <f t="shared" si="136"/>
        <v>41579.845509259263</v>
      </c>
      <c r="T1257" s="2">
        <f t="shared" si="137"/>
        <v>41609.887175925927</v>
      </c>
      <c r="U1257" s="1">
        <f t="shared" si="138"/>
        <v>31</v>
      </c>
    </row>
    <row r="1258" spans="1:21" ht="95" customHeight="1">
      <c r="A1258" s="1">
        <v>1256</v>
      </c>
      <c r="B1258" s="1" t="s">
        <v>1257</v>
      </c>
      <c r="C1258" s="1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4">
        <f t="shared" si="133"/>
        <v>117.96376666666666</v>
      </c>
      <c r="P1258" s="1">
        <f t="shared" si="134"/>
        <v>98.030831024930734</v>
      </c>
      <c r="Q1258" s="1" t="str">
        <f t="shared" si="135"/>
        <v>music</v>
      </c>
      <c r="R1258" s="1" t="str">
        <f t="shared" si="139"/>
        <v>rock</v>
      </c>
      <c r="S1258" s="2">
        <f t="shared" si="136"/>
        <v>40921.919340277782</v>
      </c>
      <c r="T1258" s="2">
        <f t="shared" si="137"/>
        <v>40951.919340277782</v>
      </c>
      <c r="U1258" s="1">
        <f t="shared" si="138"/>
        <v>30</v>
      </c>
    </row>
    <row r="1259" spans="1:21" ht="95" customHeight="1">
      <c r="A1259" s="1">
        <v>1257</v>
      </c>
      <c r="B1259" s="1" t="s">
        <v>1258</v>
      </c>
      <c r="C1259" s="1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4">
        <f t="shared" si="133"/>
        <v>294.72727272727275</v>
      </c>
      <c r="P1259" s="1">
        <f t="shared" si="134"/>
        <v>92.102272727272734</v>
      </c>
      <c r="Q1259" s="1" t="str">
        <f t="shared" si="135"/>
        <v>music</v>
      </c>
      <c r="R1259" s="1" t="str">
        <f t="shared" si="139"/>
        <v>rock</v>
      </c>
      <c r="S1259" s="2">
        <f t="shared" si="136"/>
        <v>40587.085532407407</v>
      </c>
      <c r="T1259" s="2">
        <f t="shared" si="137"/>
        <v>40636.043865740743</v>
      </c>
      <c r="U1259" s="1">
        <f t="shared" si="138"/>
        <v>49</v>
      </c>
    </row>
    <row r="1260" spans="1:21" ht="95" customHeight="1">
      <c r="A1260" s="1">
        <v>1258</v>
      </c>
      <c r="B1260" s="1" t="s">
        <v>1259</v>
      </c>
      <c r="C1260" s="1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4">
        <f t="shared" si="133"/>
        <v>213.14633333333336</v>
      </c>
      <c r="P1260" s="1">
        <f t="shared" si="134"/>
        <v>38.175462686567165</v>
      </c>
      <c r="Q1260" s="1" t="str">
        <f t="shared" si="135"/>
        <v>music</v>
      </c>
      <c r="R1260" s="1" t="str">
        <f t="shared" si="139"/>
        <v>rock</v>
      </c>
      <c r="S1260" s="2">
        <f t="shared" si="136"/>
        <v>41487.611250000002</v>
      </c>
      <c r="T1260" s="2">
        <f t="shared" si="137"/>
        <v>41517.611250000002</v>
      </c>
      <c r="U1260" s="1">
        <f t="shared" si="138"/>
        <v>30</v>
      </c>
    </row>
    <row r="1261" spans="1:21" ht="95" customHeight="1">
      <c r="A1261" s="1">
        <v>1259</v>
      </c>
      <c r="B1261" s="1" t="s">
        <v>1260</v>
      </c>
      <c r="C1261" s="1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4">
        <f t="shared" si="133"/>
        <v>104.24</v>
      </c>
      <c r="P1261" s="1">
        <f t="shared" si="134"/>
        <v>27.145833333333332</v>
      </c>
      <c r="Q1261" s="1" t="str">
        <f t="shared" si="135"/>
        <v>music</v>
      </c>
      <c r="R1261" s="1" t="str">
        <f t="shared" si="139"/>
        <v>rock</v>
      </c>
      <c r="S1261" s="2">
        <f t="shared" si="136"/>
        <v>41766.970648148148</v>
      </c>
      <c r="T1261" s="2">
        <f t="shared" si="137"/>
        <v>41799.165972222225</v>
      </c>
      <c r="U1261" s="1">
        <f t="shared" si="138"/>
        <v>33</v>
      </c>
    </row>
    <row r="1262" spans="1:21" ht="95" customHeight="1">
      <c r="A1262" s="1">
        <v>1260</v>
      </c>
      <c r="B1262" s="1" t="s">
        <v>1261</v>
      </c>
      <c r="C1262" s="1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4">
        <f t="shared" si="133"/>
        <v>113.66666666666667</v>
      </c>
      <c r="P1262" s="1">
        <f t="shared" si="134"/>
        <v>50.689189189189186</v>
      </c>
      <c r="Q1262" s="1" t="str">
        <f t="shared" si="135"/>
        <v>music</v>
      </c>
      <c r="R1262" s="1" t="str">
        <f t="shared" si="139"/>
        <v>rock</v>
      </c>
      <c r="S1262" s="2">
        <f t="shared" si="136"/>
        <v>41666.842824074076</v>
      </c>
      <c r="T1262" s="2">
        <f t="shared" si="137"/>
        <v>41696.842824074076</v>
      </c>
      <c r="U1262" s="1">
        <f t="shared" si="138"/>
        <v>30</v>
      </c>
    </row>
    <row r="1263" spans="1:21" ht="95" customHeight="1">
      <c r="A1263" s="1">
        <v>1261</v>
      </c>
      <c r="B1263" s="1" t="s">
        <v>1262</v>
      </c>
      <c r="C1263" s="1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4">
        <f t="shared" si="133"/>
        <v>101.25</v>
      </c>
      <c r="P1263" s="1">
        <f t="shared" si="134"/>
        <v>38.942307692307693</v>
      </c>
      <c r="Q1263" s="1" t="str">
        <f t="shared" si="135"/>
        <v>music</v>
      </c>
      <c r="R1263" s="1" t="str">
        <f t="shared" si="139"/>
        <v>rock</v>
      </c>
      <c r="S1263" s="2">
        <f t="shared" si="136"/>
        <v>41638.342905092592</v>
      </c>
      <c r="T1263" s="2">
        <f t="shared" si="137"/>
        <v>41668.342905092592</v>
      </c>
      <c r="U1263" s="1">
        <f t="shared" si="138"/>
        <v>30</v>
      </c>
    </row>
    <row r="1264" spans="1:21" ht="95" customHeight="1">
      <c r="A1264" s="1">
        <v>1262</v>
      </c>
      <c r="B1264" s="1" t="s">
        <v>1263</v>
      </c>
      <c r="C1264" s="1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4">
        <f t="shared" si="133"/>
        <v>125.41538461538462</v>
      </c>
      <c r="P1264" s="1">
        <f t="shared" si="134"/>
        <v>77.638095238095232</v>
      </c>
      <c r="Q1264" s="1" t="str">
        <f t="shared" si="135"/>
        <v>music</v>
      </c>
      <c r="R1264" s="1" t="str">
        <f t="shared" si="139"/>
        <v>rock</v>
      </c>
      <c r="S1264" s="2">
        <f t="shared" si="136"/>
        <v>41656.762638888889</v>
      </c>
      <c r="T1264" s="2">
        <f t="shared" si="137"/>
        <v>41686.762638888889</v>
      </c>
      <c r="U1264" s="1">
        <f t="shared" si="138"/>
        <v>30</v>
      </c>
    </row>
    <row r="1265" spans="1:21" ht="95" customHeight="1">
      <c r="A1265" s="1">
        <v>1263</v>
      </c>
      <c r="B1265" s="1" t="s">
        <v>1264</v>
      </c>
      <c r="C1265" s="1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4">
        <f t="shared" si="133"/>
        <v>119</v>
      </c>
      <c r="P1265" s="1">
        <f t="shared" si="134"/>
        <v>43.536585365853661</v>
      </c>
      <c r="Q1265" s="1" t="str">
        <f t="shared" si="135"/>
        <v>music</v>
      </c>
      <c r="R1265" s="1" t="str">
        <f t="shared" si="139"/>
        <v>rock</v>
      </c>
      <c r="S1265" s="2">
        <f t="shared" si="136"/>
        <v>41692.084143518521</v>
      </c>
      <c r="T1265" s="2">
        <f t="shared" si="137"/>
        <v>41727.041666666664</v>
      </c>
      <c r="U1265" s="1">
        <f t="shared" si="138"/>
        <v>35</v>
      </c>
    </row>
    <row r="1266" spans="1:21" ht="95" customHeight="1">
      <c r="A1266" s="1">
        <v>1264</v>
      </c>
      <c r="B1266" s="1" t="s">
        <v>1265</v>
      </c>
      <c r="C1266" s="1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4">
        <f t="shared" si="133"/>
        <v>166.46153846153845</v>
      </c>
      <c r="P1266" s="1">
        <f t="shared" si="134"/>
        <v>31.823529411764707</v>
      </c>
      <c r="Q1266" s="1" t="str">
        <f t="shared" si="135"/>
        <v>music</v>
      </c>
      <c r="R1266" s="1" t="str">
        <f t="shared" si="139"/>
        <v>rock</v>
      </c>
      <c r="S1266" s="2">
        <f t="shared" si="136"/>
        <v>41547.662997685184</v>
      </c>
      <c r="T1266" s="2">
        <f t="shared" si="137"/>
        <v>41576.662997685184</v>
      </c>
      <c r="U1266" s="1">
        <f t="shared" si="138"/>
        <v>29</v>
      </c>
    </row>
    <row r="1267" spans="1:21" ht="95" customHeight="1">
      <c r="A1267" s="1">
        <v>1265</v>
      </c>
      <c r="B1267" s="1" t="s">
        <v>1266</v>
      </c>
      <c r="C1267" s="1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4">
        <f t="shared" si="133"/>
        <v>119.14771428571429</v>
      </c>
      <c r="P1267" s="1">
        <f t="shared" si="134"/>
        <v>63.184393939393942</v>
      </c>
      <c r="Q1267" s="1" t="str">
        <f t="shared" si="135"/>
        <v>music</v>
      </c>
      <c r="R1267" s="1" t="str">
        <f t="shared" si="139"/>
        <v>rock</v>
      </c>
      <c r="S1267" s="2">
        <f t="shared" si="136"/>
        <v>40465.655266203699</v>
      </c>
      <c r="T1267" s="2">
        <f t="shared" si="137"/>
        <v>40512.655266203699</v>
      </c>
      <c r="U1267" s="1">
        <f t="shared" si="138"/>
        <v>47</v>
      </c>
    </row>
    <row r="1268" spans="1:21" ht="95" customHeight="1">
      <c r="A1268" s="1">
        <v>1266</v>
      </c>
      <c r="B1268" s="1" t="s">
        <v>1267</v>
      </c>
      <c r="C1268" s="1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4">
        <f t="shared" si="133"/>
        <v>100.47368421052632</v>
      </c>
      <c r="P1268" s="1">
        <f t="shared" si="134"/>
        <v>190.9</v>
      </c>
      <c r="Q1268" s="1" t="str">
        <f t="shared" si="135"/>
        <v>music</v>
      </c>
      <c r="R1268" s="1" t="str">
        <f t="shared" si="139"/>
        <v>rock</v>
      </c>
      <c r="S1268" s="2">
        <f t="shared" si="136"/>
        <v>41620.87667824074</v>
      </c>
      <c r="T1268" s="2">
        <f t="shared" si="137"/>
        <v>41650.87667824074</v>
      </c>
      <c r="U1268" s="1">
        <f t="shared" si="138"/>
        <v>30</v>
      </c>
    </row>
    <row r="1269" spans="1:21" ht="95" customHeight="1">
      <c r="A1269" s="1">
        <v>1267</v>
      </c>
      <c r="B1269" s="1" t="s">
        <v>1268</v>
      </c>
      <c r="C1269" s="1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4">
        <f t="shared" si="133"/>
        <v>101.8</v>
      </c>
      <c r="P1269" s="1">
        <f t="shared" si="134"/>
        <v>140.85534591194968</v>
      </c>
      <c r="Q1269" s="1" t="str">
        <f t="shared" si="135"/>
        <v>music</v>
      </c>
      <c r="R1269" s="1" t="str">
        <f t="shared" si="139"/>
        <v>rock</v>
      </c>
      <c r="S1269" s="2">
        <f t="shared" si="136"/>
        <v>41449.585162037038</v>
      </c>
      <c r="T1269" s="2">
        <f t="shared" si="137"/>
        <v>41479.585162037038</v>
      </c>
      <c r="U1269" s="1">
        <f t="shared" si="138"/>
        <v>30</v>
      </c>
    </row>
    <row r="1270" spans="1:21" ht="95" customHeight="1">
      <c r="A1270" s="1">
        <v>1268</v>
      </c>
      <c r="B1270" s="1" t="s">
        <v>1269</v>
      </c>
      <c r="C1270" s="1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4">
        <f t="shared" si="133"/>
        <v>116.66666666666667</v>
      </c>
      <c r="P1270" s="1">
        <f t="shared" si="134"/>
        <v>76.92307692307692</v>
      </c>
      <c r="Q1270" s="1" t="str">
        <f t="shared" si="135"/>
        <v>music</v>
      </c>
      <c r="R1270" s="1" t="str">
        <f t="shared" si="139"/>
        <v>rock</v>
      </c>
      <c r="S1270" s="2">
        <f t="shared" si="136"/>
        <v>41507.845451388886</v>
      </c>
      <c r="T1270" s="2">
        <f t="shared" si="137"/>
        <v>41537.845451388886</v>
      </c>
      <c r="U1270" s="1">
        <f t="shared" si="138"/>
        <v>30</v>
      </c>
    </row>
    <row r="1271" spans="1:21" ht="95" customHeight="1">
      <c r="A1271" s="1">
        <v>1269</v>
      </c>
      <c r="B1271" s="1" t="s">
        <v>1270</v>
      </c>
      <c r="C1271" s="1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4">
        <f t="shared" si="133"/>
        <v>108.64893617021276</v>
      </c>
      <c r="P1271" s="1">
        <f t="shared" si="134"/>
        <v>99.15533980582525</v>
      </c>
      <c r="Q1271" s="1" t="str">
        <f t="shared" si="135"/>
        <v>music</v>
      </c>
      <c r="R1271" s="1" t="str">
        <f t="shared" si="139"/>
        <v>rock</v>
      </c>
      <c r="S1271" s="2">
        <f t="shared" si="136"/>
        <v>42445.823055555549</v>
      </c>
      <c r="T1271" s="2">
        <f t="shared" si="137"/>
        <v>42476</v>
      </c>
      <c r="U1271" s="1">
        <f t="shared" si="138"/>
        <v>31</v>
      </c>
    </row>
    <row r="1272" spans="1:21" ht="95" customHeight="1">
      <c r="A1272" s="1">
        <v>1270</v>
      </c>
      <c r="B1272" s="1" t="s">
        <v>1271</v>
      </c>
      <c r="C1272" s="1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4">
        <f t="shared" si="133"/>
        <v>114.72</v>
      </c>
      <c r="P1272" s="1">
        <f t="shared" si="134"/>
        <v>67.881656804733723</v>
      </c>
      <c r="Q1272" s="1" t="str">
        <f t="shared" si="135"/>
        <v>music</v>
      </c>
      <c r="R1272" s="1" t="str">
        <f t="shared" si="139"/>
        <v>rock</v>
      </c>
      <c r="S1272" s="2">
        <f t="shared" si="136"/>
        <v>40933.856967592597</v>
      </c>
      <c r="T1272" s="2">
        <f t="shared" si="137"/>
        <v>40993.815300925926</v>
      </c>
      <c r="U1272" s="1">
        <f t="shared" si="138"/>
        <v>60</v>
      </c>
    </row>
    <row r="1273" spans="1:21" ht="95" customHeight="1">
      <c r="A1273" s="1">
        <v>1271</v>
      </c>
      <c r="B1273" s="1" t="s">
        <v>1272</v>
      </c>
      <c r="C1273" s="1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4">
        <f t="shared" si="133"/>
        <v>101.8</v>
      </c>
      <c r="P1273" s="1">
        <f t="shared" si="134"/>
        <v>246.29032258064515</v>
      </c>
      <c r="Q1273" s="1" t="str">
        <f t="shared" si="135"/>
        <v>music</v>
      </c>
      <c r="R1273" s="1" t="str">
        <f t="shared" si="139"/>
        <v>rock</v>
      </c>
      <c r="S1273" s="2">
        <f t="shared" si="136"/>
        <v>41561.683553240742</v>
      </c>
      <c r="T1273" s="2">
        <f t="shared" si="137"/>
        <v>41591.725219907406</v>
      </c>
      <c r="U1273" s="1">
        <f t="shared" si="138"/>
        <v>31</v>
      </c>
    </row>
    <row r="1274" spans="1:21" ht="95" customHeight="1">
      <c r="A1274" s="1">
        <v>1272</v>
      </c>
      <c r="B1274" s="1" t="s">
        <v>1273</v>
      </c>
      <c r="C1274" s="1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4">
        <f t="shared" si="133"/>
        <v>106</v>
      </c>
      <c r="P1274" s="1">
        <f t="shared" si="134"/>
        <v>189.28571428571428</v>
      </c>
      <c r="Q1274" s="1" t="str">
        <f t="shared" si="135"/>
        <v>music</v>
      </c>
      <c r="R1274" s="1" t="str">
        <f t="shared" si="139"/>
        <v>rock</v>
      </c>
      <c r="S1274" s="2">
        <f t="shared" si="136"/>
        <v>40274.745127314818</v>
      </c>
      <c r="T1274" s="2">
        <f t="shared" si="137"/>
        <v>40344.166666666664</v>
      </c>
      <c r="U1274" s="1">
        <f t="shared" si="138"/>
        <v>70</v>
      </c>
    </row>
    <row r="1275" spans="1:21" ht="95" customHeight="1">
      <c r="A1275" s="1">
        <v>1273</v>
      </c>
      <c r="B1275" s="1" t="s">
        <v>1274</v>
      </c>
      <c r="C1275" s="1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4">
        <f t="shared" si="133"/>
        <v>103.49999999999999</v>
      </c>
      <c r="P1275" s="1">
        <f t="shared" si="134"/>
        <v>76.666666666666671</v>
      </c>
      <c r="Q1275" s="1" t="str">
        <f t="shared" si="135"/>
        <v>music</v>
      </c>
      <c r="R1275" s="1" t="str">
        <f t="shared" si="139"/>
        <v>rock</v>
      </c>
      <c r="S1275" s="2">
        <f t="shared" si="136"/>
        <v>41852.730219907404</v>
      </c>
      <c r="T1275" s="2">
        <f t="shared" si="137"/>
        <v>41882.730219907404</v>
      </c>
      <c r="U1275" s="1">
        <f t="shared" si="138"/>
        <v>30</v>
      </c>
    </row>
    <row r="1276" spans="1:21" ht="95" customHeight="1">
      <c r="A1276" s="1">
        <v>1274</v>
      </c>
      <c r="B1276" s="1" t="s">
        <v>1275</v>
      </c>
      <c r="C1276" s="1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4">
        <f t="shared" si="133"/>
        <v>154.97535999999999</v>
      </c>
      <c r="P1276" s="1">
        <f t="shared" si="134"/>
        <v>82.963254817987149</v>
      </c>
      <c r="Q1276" s="1" t="str">
        <f t="shared" si="135"/>
        <v>music</v>
      </c>
      <c r="R1276" s="1" t="str">
        <f t="shared" si="139"/>
        <v>rock</v>
      </c>
      <c r="S1276" s="2">
        <f t="shared" si="136"/>
        <v>41116.690104166664</v>
      </c>
      <c r="T1276" s="2">
        <f t="shared" si="137"/>
        <v>41151.690104166664</v>
      </c>
      <c r="U1276" s="1">
        <f t="shared" si="138"/>
        <v>35</v>
      </c>
    </row>
    <row r="1277" spans="1:21" ht="95" customHeight="1">
      <c r="A1277" s="1">
        <v>1275</v>
      </c>
      <c r="B1277" s="1" t="s">
        <v>1276</v>
      </c>
      <c r="C1277" s="1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4">
        <f t="shared" si="133"/>
        <v>162.14066666666668</v>
      </c>
      <c r="P1277" s="1">
        <f t="shared" si="134"/>
        <v>62.522107969151669</v>
      </c>
      <c r="Q1277" s="1" t="str">
        <f t="shared" si="135"/>
        <v>music</v>
      </c>
      <c r="R1277" s="1" t="str">
        <f t="shared" si="139"/>
        <v>rock</v>
      </c>
      <c r="S1277" s="2">
        <f t="shared" si="136"/>
        <v>41458.867905092593</v>
      </c>
      <c r="T1277" s="2">
        <f t="shared" si="137"/>
        <v>41493.867905092593</v>
      </c>
      <c r="U1277" s="1">
        <f t="shared" si="138"/>
        <v>35</v>
      </c>
    </row>
    <row r="1278" spans="1:21" ht="95" customHeight="1">
      <c r="A1278" s="1">
        <v>1276</v>
      </c>
      <c r="B1278" s="1" t="s">
        <v>1277</v>
      </c>
      <c r="C1278" s="1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4">
        <f t="shared" si="133"/>
        <v>104.42100000000001</v>
      </c>
      <c r="P1278" s="1">
        <f t="shared" si="134"/>
        <v>46.06808823529412</v>
      </c>
      <c r="Q1278" s="1" t="str">
        <f t="shared" si="135"/>
        <v>music</v>
      </c>
      <c r="R1278" s="1" t="str">
        <f t="shared" si="139"/>
        <v>rock</v>
      </c>
      <c r="S1278" s="2">
        <f t="shared" si="136"/>
        <v>40007.704247685186</v>
      </c>
      <c r="T1278" s="2">
        <f t="shared" si="137"/>
        <v>40057.166666666664</v>
      </c>
      <c r="U1278" s="1">
        <f t="shared" si="138"/>
        <v>50</v>
      </c>
    </row>
    <row r="1279" spans="1:21" ht="95" customHeight="1">
      <c r="A1279" s="1">
        <v>1277</v>
      </c>
      <c r="B1279" s="1" t="s">
        <v>1278</v>
      </c>
      <c r="C1279" s="1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4">
        <f t="shared" si="133"/>
        <v>106.12433333333333</v>
      </c>
      <c r="P1279" s="1">
        <f t="shared" si="134"/>
        <v>38.543946731234868</v>
      </c>
      <c r="Q1279" s="1" t="str">
        <f t="shared" si="135"/>
        <v>music</v>
      </c>
      <c r="R1279" s="1" t="str">
        <f t="shared" si="139"/>
        <v>rock</v>
      </c>
      <c r="S1279" s="2">
        <f t="shared" si="136"/>
        <v>41121.561886574076</v>
      </c>
      <c r="T1279" s="2">
        <f t="shared" si="137"/>
        <v>41156.561886574076</v>
      </c>
      <c r="U1279" s="1">
        <f t="shared" si="138"/>
        <v>35</v>
      </c>
    </row>
    <row r="1280" spans="1:21" ht="95" customHeight="1">
      <c r="A1280" s="1">
        <v>1278</v>
      </c>
      <c r="B1280" s="1" t="s">
        <v>1279</v>
      </c>
      <c r="C1280" s="1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4">
        <f t="shared" si="133"/>
        <v>154.93846153846152</v>
      </c>
      <c r="P1280" s="1">
        <f t="shared" si="134"/>
        <v>53.005263157894738</v>
      </c>
      <c r="Q1280" s="1" t="str">
        <f t="shared" si="135"/>
        <v>music</v>
      </c>
      <c r="R1280" s="1" t="str">
        <f t="shared" si="139"/>
        <v>rock</v>
      </c>
      <c r="S1280" s="2">
        <f t="shared" si="136"/>
        <v>41786.555162037039</v>
      </c>
      <c r="T1280" s="2">
        <f t="shared" si="137"/>
        <v>41815.083333333336</v>
      </c>
      <c r="U1280" s="1">
        <f t="shared" si="138"/>
        <v>29</v>
      </c>
    </row>
    <row r="1281" spans="1:21" ht="95" customHeight="1">
      <c r="A1281" s="1">
        <v>1279</v>
      </c>
      <c r="B1281" s="1" t="s">
        <v>1280</v>
      </c>
      <c r="C1281" s="1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4">
        <f t="shared" si="133"/>
        <v>110.77157238734421</v>
      </c>
      <c r="P1281" s="1">
        <f t="shared" si="134"/>
        <v>73.355396825396824</v>
      </c>
      <c r="Q1281" s="1" t="str">
        <f t="shared" si="135"/>
        <v>music</v>
      </c>
      <c r="R1281" s="1" t="str">
        <f t="shared" si="139"/>
        <v>rock</v>
      </c>
      <c r="S1281" s="2">
        <f t="shared" si="136"/>
        <v>41682.099189814813</v>
      </c>
      <c r="T1281" s="2">
        <f t="shared" si="137"/>
        <v>41722.057523148149</v>
      </c>
      <c r="U1281" s="1">
        <f t="shared" si="138"/>
        <v>40</v>
      </c>
    </row>
    <row r="1282" spans="1:21" ht="95" customHeight="1">
      <c r="A1282" s="1">
        <v>1280</v>
      </c>
      <c r="B1282" s="1" t="s">
        <v>1281</v>
      </c>
      <c r="C1282" s="1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4">
        <f t="shared" si="133"/>
        <v>110.91186666666665</v>
      </c>
      <c r="P1282" s="1">
        <f t="shared" si="134"/>
        <v>127.97523076923076</v>
      </c>
      <c r="Q1282" s="1" t="str">
        <f t="shared" si="135"/>
        <v>music</v>
      </c>
      <c r="R1282" s="1" t="str">
        <f t="shared" si="139"/>
        <v>rock</v>
      </c>
      <c r="S1282" s="2">
        <f t="shared" si="136"/>
        <v>40513.757569444446</v>
      </c>
      <c r="T1282" s="2">
        <f t="shared" si="137"/>
        <v>40603.757569444446</v>
      </c>
      <c r="U1282" s="1">
        <f t="shared" si="138"/>
        <v>90</v>
      </c>
    </row>
    <row r="1283" spans="1:21" ht="95" customHeight="1">
      <c r="A1283" s="1">
        <v>1281</v>
      </c>
      <c r="B1283" s="1" t="s">
        <v>1282</v>
      </c>
      <c r="C1283" s="1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4">
        <f t="shared" ref="O1283:O1346" si="140">E1283/D1283*100</f>
        <v>110.71428571428572</v>
      </c>
      <c r="P1283" s="1">
        <f t="shared" ref="P1283:P1346" si="141">E1283/L1283</f>
        <v>104.72972972972973</v>
      </c>
      <c r="Q1283" s="1" t="str">
        <f t="shared" ref="Q1283:Q1346" si="142">LEFT(N1283,FIND("/",N1283)-1)</f>
        <v>music</v>
      </c>
      <c r="R1283" s="1" t="str">
        <f t="shared" si="139"/>
        <v>rock</v>
      </c>
      <c r="S1283" s="2">
        <f t="shared" ref="S1283:S1346" si="143">(((J1283/60)/60)/24)+DATE(1970,1,1)</f>
        <v>41463.743472222224</v>
      </c>
      <c r="T1283" s="2">
        <f t="shared" ref="T1283:T1346" si="144">(((I1283/60)/60)/24)+DATE(1970,1,1)</f>
        <v>41483.743472222224</v>
      </c>
      <c r="U1283" s="1">
        <f t="shared" ref="U1283:U1346" si="145">ROUNDUP(T1283-S1283,0)</f>
        <v>20</v>
      </c>
    </row>
    <row r="1284" spans="1:21" ht="95" customHeight="1">
      <c r="A1284" s="1">
        <v>1282</v>
      </c>
      <c r="B1284" s="1" t="s">
        <v>1283</v>
      </c>
      <c r="C1284" s="1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4">
        <f t="shared" si="140"/>
        <v>123.61333333333333</v>
      </c>
      <c r="P1284" s="1">
        <f t="shared" si="141"/>
        <v>67.671532846715323</v>
      </c>
      <c r="Q1284" s="1" t="str">
        <f t="shared" si="142"/>
        <v>music</v>
      </c>
      <c r="R1284" s="1" t="str">
        <f t="shared" ref="R1284:R1347" si="146">RIGHT(N1284,LEN(N1284)-FIND("/",N1284))</f>
        <v>rock</v>
      </c>
      <c r="S1284" s="2">
        <f t="shared" si="143"/>
        <v>41586.475173611114</v>
      </c>
      <c r="T1284" s="2">
        <f t="shared" si="144"/>
        <v>41617.207638888889</v>
      </c>
      <c r="U1284" s="1">
        <f t="shared" si="145"/>
        <v>31</v>
      </c>
    </row>
    <row r="1285" spans="1:21" ht="95" customHeight="1">
      <c r="A1285" s="1">
        <v>1283</v>
      </c>
      <c r="B1285" s="1" t="s">
        <v>1284</v>
      </c>
      <c r="C1285" s="1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4">
        <f t="shared" si="140"/>
        <v>211.05</v>
      </c>
      <c r="P1285" s="1">
        <f t="shared" si="141"/>
        <v>95.931818181818187</v>
      </c>
      <c r="Q1285" s="1" t="str">
        <f t="shared" si="142"/>
        <v>music</v>
      </c>
      <c r="R1285" s="1" t="str">
        <f t="shared" si="146"/>
        <v>rock</v>
      </c>
      <c r="S1285" s="2">
        <f t="shared" si="143"/>
        <v>41320.717465277776</v>
      </c>
      <c r="T1285" s="2">
        <f t="shared" si="144"/>
        <v>41344.166666666664</v>
      </c>
      <c r="U1285" s="1">
        <f t="shared" si="145"/>
        <v>24</v>
      </c>
    </row>
    <row r="1286" spans="1:21" ht="95" customHeight="1">
      <c r="A1286" s="1">
        <v>1284</v>
      </c>
      <c r="B1286" s="1" t="s">
        <v>1285</v>
      </c>
      <c r="C1286" s="1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4">
        <f t="shared" si="140"/>
        <v>101</v>
      </c>
      <c r="P1286" s="1">
        <f t="shared" si="141"/>
        <v>65.161290322580641</v>
      </c>
      <c r="Q1286" s="1" t="str">
        <f t="shared" si="142"/>
        <v>theater</v>
      </c>
      <c r="R1286" s="1" t="str">
        <f t="shared" si="146"/>
        <v>plays</v>
      </c>
      <c r="S1286" s="2">
        <f t="shared" si="143"/>
        <v>42712.23474537037</v>
      </c>
      <c r="T1286" s="2">
        <f t="shared" si="144"/>
        <v>42735.707638888889</v>
      </c>
      <c r="U1286" s="1">
        <f t="shared" si="145"/>
        <v>24</v>
      </c>
    </row>
    <row r="1287" spans="1:21" ht="95" customHeight="1">
      <c r="A1287" s="1">
        <v>1285</v>
      </c>
      <c r="B1287" s="1" t="s">
        <v>1286</v>
      </c>
      <c r="C1287" s="1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4">
        <f t="shared" si="140"/>
        <v>101.64999999999999</v>
      </c>
      <c r="P1287" s="1">
        <f t="shared" si="141"/>
        <v>32.269841269841272</v>
      </c>
      <c r="Q1287" s="1" t="str">
        <f t="shared" si="142"/>
        <v>theater</v>
      </c>
      <c r="R1287" s="1" t="str">
        <f t="shared" si="146"/>
        <v>plays</v>
      </c>
      <c r="S1287" s="2">
        <f t="shared" si="143"/>
        <v>42160.583043981482</v>
      </c>
      <c r="T1287" s="2">
        <f t="shared" si="144"/>
        <v>42175.583043981482</v>
      </c>
      <c r="U1287" s="1">
        <f t="shared" si="145"/>
        <v>15</v>
      </c>
    </row>
    <row r="1288" spans="1:21" ht="95" customHeight="1">
      <c r="A1288" s="1">
        <v>1286</v>
      </c>
      <c r="B1288" s="1" t="s">
        <v>1287</v>
      </c>
      <c r="C1288" s="1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4">
        <f t="shared" si="140"/>
        <v>108.33333333333333</v>
      </c>
      <c r="P1288" s="1">
        <f t="shared" si="141"/>
        <v>81.25</v>
      </c>
      <c r="Q1288" s="1" t="str">
        <f t="shared" si="142"/>
        <v>theater</v>
      </c>
      <c r="R1288" s="1" t="str">
        <f t="shared" si="146"/>
        <v>plays</v>
      </c>
      <c r="S1288" s="2">
        <f t="shared" si="143"/>
        <v>42039.384571759263</v>
      </c>
      <c r="T1288" s="2">
        <f t="shared" si="144"/>
        <v>42052.583333333328</v>
      </c>
      <c r="U1288" s="1">
        <f t="shared" si="145"/>
        <v>14</v>
      </c>
    </row>
    <row r="1289" spans="1:21" ht="95" customHeight="1">
      <c r="A1289" s="1">
        <v>1287</v>
      </c>
      <c r="B1289" s="1" t="s">
        <v>1288</v>
      </c>
      <c r="C1289" s="1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4">
        <f t="shared" si="140"/>
        <v>242</v>
      </c>
      <c r="P1289" s="1">
        <f t="shared" si="141"/>
        <v>24.2</v>
      </c>
      <c r="Q1289" s="1" t="str">
        <f t="shared" si="142"/>
        <v>theater</v>
      </c>
      <c r="R1289" s="1" t="str">
        <f t="shared" si="146"/>
        <v>plays</v>
      </c>
      <c r="S1289" s="2">
        <f t="shared" si="143"/>
        <v>42107.621018518519</v>
      </c>
      <c r="T1289" s="2">
        <f t="shared" si="144"/>
        <v>42167.621018518519</v>
      </c>
      <c r="U1289" s="1">
        <f t="shared" si="145"/>
        <v>60</v>
      </c>
    </row>
    <row r="1290" spans="1:21" ht="95" customHeight="1">
      <c r="A1290" s="1">
        <v>1288</v>
      </c>
      <c r="B1290" s="1" t="s">
        <v>1289</v>
      </c>
      <c r="C1290" s="1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4">
        <f t="shared" si="140"/>
        <v>100.44999999999999</v>
      </c>
      <c r="P1290" s="1">
        <f t="shared" si="141"/>
        <v>65.868852459016395</v>
      </c>
      <c r="Q1290" s="1" t="str">
        <f t="shared" si="142"/>
        <v>theater</v>
      </c>
      <c r="R1290" s="1" t="str">
        <f t="shared" si="146"/>
        <v>plays</v>
      </c>
      <c r="S1290" s="2">
        <f t="shared" si="143"/>
        <v>42561.154664351852</v>
      </c>
      <c r="T1290" s="2">
        <f t="shared" si="144"/>
        <v>42592.166666666672</v>
      </c>
      <c r="U1290" s="1">
        <f t="shared" si="145"/>
        <v>32</v>
      </c>
    </row>
    <row r="1291" spans="1:21" ht="95" customHeight="1">
      <c r="A1291" s="1">
        <v>1289</v>
      </c>
      <c r="B1291" s="1" t="s">
        <v>1290</v>
      </c>
      <c r="C1291" s="1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4">
        <f t="shared" si="140"/>
        <v>125.06666666666666</v>
      </c>
      <c r="P1291" s="1">
        <f t="shared" si="141"/>
        <v>36.07692307692308</v>
      </c>
      <c r="Q1291" s="1" t="str">
        <f t="shared" si="142"/>
        <v>theater</v>
      </c>
      <c r="R1291" s="1" t="str">
        <f t="shared" si="146"/>
        <v>plays</v>
      </c>
      <c r="S1291" s="2">
        <f t="shared" si="143"/>
        <v>42709.134780092587</v>
      </c>
      <c r="T1291" s="2">
        <f t="shared" si="144"/>
        <v>42739.134780092587</v>
      </c>
      <c r="U1291" s="1">
        <f t="shared" si="145"/>
        <v>30</v>
      </c>
    </row>
    <row r="1292" spans="1:21" ht="95" customHeight="1">
      <c r="A1292" s="1">
        <v>1290</v>
      </c>
      <c r="B1292" s="1" t="s">
        <v>1291</v>
      </c>
      <c r="C1292" s="1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4">
        <f t="shared" si="140"/>
        <v>108.57142857142857</v>
      </c>
      <c r="P1292" s="1">
        <f t="shared" si="141"/>
        <v>44.186046511627907</v>
      </c>
      <c r="Q1292" s="1" t="str">
        <f t="shared" si="142"/>
        <v>theater</v>
      </c>
      <c r="R1292" s="1" t="str">
        <f t="shared" si="146"/>
        <v>plays</v>
      </c>
      <c r="S1292" s="2">
        <f t="shared" si="143"/>
        <v>42086.614942129629</v>
      </c>
      <c r="T1292" s="2">
        <f t="shared" si="144"/>
        <v>42117.290972222225</v>
      </c>
      <c r="U1292" s="1">
        <f t="shared" si="145"/>
        <v>31</v>
      </c>
    </row>
    <row r="1293" spans="1:21" ht="95" customHeight="1">
      <c r="A1293" s="1">
        <v>1291</v>
      </c>
      <c r="B1293" s="1" t="s">
        <v>1292</v>
      </c>
      <c r="C1293" s="1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4">
        <f t="shared" si="140"/>
        <v>145.70000000000002</v>
      </c>
      <c r="P1293" s="1">
        <f t="shared" si="141"/>
        <v>104.07142857142857</v>
      </c>
      <c r="Q1293" s="1" t="str">
        <f t="shared" si="142"/>
        <v>theater</v>
      </c>
      <c r="R1293" s="1" t="str">
        <f t="shared" si="146"/>
        <v>plays</v>
      </c>
      <c r="S1293" s="2">
        <f t="shared" si="143"/>
        <v>42064.652673611112</v>
      </c>
      <c r="T1293" s="2">
        <f t="shared" si="144"/>
        <v>42101.291666666672</v>
      </c>
      <c r="U1293" s="1">
        <f t="shared" si="145"/>
        <v>37</v>
      </c>
    </row>
    <row r="1294" spans="1:21" ht="95" customHeight="1">
      <c r="A1294" s="1">
        <v>1292</v>
      </c>
      <c r="B1294" s="1" t="s">
        <v>1293</v>
      </c>
      <c r="C1294" s="1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4">
        <f t="shared" si="140"/>
        <v>110.00000000000001</v>
      </c>
      <c r="P1294" s="1">
        <f t="shared" si="141"/>
        <v>35.96153846153846</v>
      </c>
      <c r="Q1294" s="1" t="str">
        <f t="shared" si="142"/>
        <v>theater</v>
      </c>
      <c r="R1294" s="1" t="str">
        <f t="shared" si="146"/>
        <v>plays</v>
      </c>
      <c r="S1294" s="2">
        <f t="shared" si="143"/>
        <v>42256.764212962968</v>
      </c>
      <c r="T1294" s="2">
        <f t="shared" si="144"/>
        <v>42283.957638888889</v>
      </c>
      <c r="U1294" s="1">
        <f t="shared" si="145"/>
        <v>28</v>
      </c>
    </row>
    <row r="1295" spans="1:21" ht="95" customHeight="1">
      <c r="A1295" s="1">
        <v>1293</v>
      </c>
      <c r="B1295" s="1" t="s">
        <v>1294</v>
      </c>
      <c r="C1295" s="1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4">
        <f t="shared" si="140"/>
        <v>102.23333333333333</v>
      </c>
      <c r="P1295" s="1">
        <f t="shared" si="141"/>
        <v>127.79166666666667</v>
      </c>
      <c r="Q1295" s="1" t="str">
        <f t="shared" si="142"/>
        <v>theater</v>
      </c>
      <c r="R1295" s="1" t="str">
        <f t="shared" si="146"/>
        <v>plays</v>
      </c>
      <c r="S1295" s="2">
        <f t="shared" si="143"/>
        <v>42292.701053240744</v>
      </c>
      <c r="T1295" s="2">
        <f t="shared" si="144"/>
        <v>42322.742719907401</v>
      </c>
      <c r="U1295" s="1">
        <f t="shared" si="145"/>
        <v>31</v>
      </c>
    </row>
    <row r="1296" spans="1:21" ht="95" customHeight="1">
      <c r="A1296" s="1">
        <v>1294</v>
      </c>
      <c r="B1296" s="1" t="s">
        <v>1295</v>
      </c>
      <c r="C1296" s="1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4">
        <f t="shared" si="140"/>
        <v>122</v>
      </c>
      <c r="P1296" s="1">
        <f t="shared" si="141"/>
        <v>27.727272727272727</v>
      </c>
      <c r="Q1296" s="1" t="str">
        <f t="shared" si="142"/>
        <v>theater</v>
      </c>
      <c r="R1296" s="1" t="str">
        <f t="shared" si="146"/>
        <v>plays</v>
      </c>
      <c r="S1296" s="2">
        <f t="shared" si="143"/>
        <v>42278.453668981485</v>
      </c>
      <c r="T1296" s="2">
        <f t="shared" si="144"/>
        <v>42296.458333333328</v>
      </c>
      <c r="U1296" s="1">
        <f t="shared" si="145"/>
        <v>19</v>
      </c>
    </row>
    <row r="1297" spans="1:21" ht="95" customHeight="1">
      <c r="A1297" s="1">
        <v>1295</v>
      </c>
      <c r="B1297" s="1" t="s">
        <v>1296</v>
      </c>
      <c r="C1297" s="1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4">
        <f t="shared" si="140"/>
        <v>101.96000000000001</v>
      </c>
      <c r="P1297" s="1">
        <f t="shared" si="141"/>
        <v>39.828125</v>
      </c>
      <c r="Q1297" s="1" t="str">
        <f t="shared" si="142"/>
        <v>theater</v>
      </c>
      <c r="R1297" s="1" t="str">
        <f t="shared" si="146"/>
        <v>plays</v>
      </c>
      <c r="S1297" s="2">
        <f t="shared" si="143"/>
        <v>42184.572881944448</v>
      </c>
      <c r="T1297" s="2">
        <f t="shared" si="144"/>
        <v>42214.708333333328</v>
      </c>
      <c r="U1297" s="1">
        <f t="shared" si="145"/>
        <v>31</v>
      </c>
    </row>
    <row r="1298" spans="1:21" ht="95" customHeight="1">
      <c r="A1298" s="1">
        <v>1296</v>
      </c>
      <c r="B1298" s="1" t="s">
        <v>1297</v>
      </c>
      <c r="C1298" s="1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4">
        <f t="shared" si="140"/>
        <v>141.1764705882353</v>
      </c>
      <c r="P1298" s="1">
        <f t="shared" si="141"/>
        <v>52.173913043478258</v>
      </c>
      <c r="Q1298" s="1" t="str">
        <f t="shared" si="142"/>
        <v>theater</v>
      </c>
      <c r="R1298" s="1" t="str">
        <f t="shared" si="146"/>
        <v>plays</v>
      </c>
      <c r="S1298" s="2">
        <f t="shared" si="143"/>
        <v>42423.050613425927</v>
      </c>
      <c r="T1298" s="2">
        <f t="shared" si="144"/>
        <v>42443.008946759262</v>
      </c>
      <c r="U1298" s="1">
        <f t="shared" si="145"/>
        <v>20</v>
      </c>
    </row>
    <row r="1299" spans="1:21" ht="95" customHeight="1">
      <c r="A1299" s="1">
        <v>1297</v>
      </c>
      <c r="B1299" s="1" t="s">
        <v>1298</v>
      </c>
      <c r="C1299" s="1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4">
        <f t="shared" si="140"/>
        <v>109.52500000000001</v>
      </c>
      <c r="P1299" s="1">
        <f t="shared" si="141"/>
        <v>92.037815126050418</v>
      </c>
      <c r="Q1299" s="1" t="str">
        <f t="shared" si="142"/>
        <v>theater</v>
      </c>
      <c r="R1299" s="1" t="str">
        <f t="shared" si="146"/>
        <v>plays</v>
      </c>
      <c r="S1299" s="2">
        <f t="shared" si="143"/>
        <v>42461.747199074074</v>
      </c>
      <c r="T1299" s="2">
        <f t="shared" si="144"/>
        <v>42491.747199074074</v>
      </c>
      <c r="U1299" s="1">
        <f t="shared" si="145"/>
        <v>30</v>
      </c>
    </row>
    <row r="1300" spans="1:21" ht="95" customHeight="1">
      <c r="A1300" s="1">
        <v>1298</v>
      </c>
      <c r="B1300" s="1" t="s">
        <v>1299</v>
      </c>
      <c r="C1300" s="1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4">
        <f t="shared" si="140"/>
        <v>104.65</v>
      </c>
      <c r="P1300" s="1">
        <f t="shared" si="141"/>
        <v>63.424242424242422</v>
      </c>
      <c r="Q1300" s="1" t="str">
        <f t="shared" si="142"/>
        <v>theater</v>
      </c>
      <c r="R1300" s="1" t="str">
        <f t="shared" si="146"/>
        <v>plays</v>
      </c>
      <c r="S1300" s="2">
        <f t="shared" si="143"/>
        <v>42458.680925925932</v>
      </c>
      <c r="T1300" s="2">
        <f t="shared" si="144"/>
        <v>42488.680925925932</v>
      </c>
      <c r="U1300" s="1">
        <f t="shared" si="145"/>
        <v>30</v>
      </c>
    </row>
    <row r="1301" spans="1:21" ht="95" customHeight="1">
      <c r="A1301" s="1">
        <v>1299</v>
      </c>
      <c r="B1301" s="1" t="s">
        <v>1300</v>
      </c>
      <c r="C1301" s="1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4">
        <f t="shared" si="140"/>
        <v>124</v>
      </c>
      <c r="P1301" s="1">
        <f t="shared" si="141"/>
        <v>135.625</v>
      </c>
      <c r="Q1301" s="1" t="str">
        <f t="shared" si="142"/>
        <v>theater</v>
      </c>
      <c r="R1301" s="1" t="str">
        <f t="shared" si="146"/>
        <v>plays</v>
      </c>
      <c r="S1301" s="2">
        <f t="shared" si="143"/>
        <v>42169.814340277779</v>
      </c>
      <c r="T1301" s="2">
        <f t="shared" si="144"/>
        <v>42199.814340277779</v>
      </c>
      <c r="U1301" s="1">
        <f t="shared" si="145"/>
        <v>30</v>
      </c>
    </row>
    <row r="1302" spans="1:21" ht="95" customHeight="1">
      <c r="A1302" s="1">
        <v>1300</v>
      </c>
      <c r="B1302" s="1" t="s">
        <v>1301</v>
      </c>
      <c r="C1302" s="1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4">
        <f t="shared" si="140"/>
        <v>135</v>
      </c>
      <c r="P1302" s="1">
        <f t="shared" si="141"/>
        <v>168.75</v>
      </c>
      <c r="Q1302" s="1" t="str">
        <f t="shared" si="142"/>
        <v>theater</v>
      </c>
      <c r="R1302" s="1" t="str">
        <f t="shared" si="146"/>
        <v>plays</v>
      </c>
      <c r="S1302" s="2">
        <f t="shared" si="143"/>
        <v>42483.675208333334</v>
      </c>
      <c r="T1302" s="2">
        <f t="shared" si="144"/>
        <v>42522.789583333331</v>
      </c>
      <c r="U1302" s="1">
        <f t="shared" si="145"/>
        <v>40</v>
      </c>
    </row>
    <row r="1303" spans="1:21" ht="95" customHeight="1">
      <c r="A1303" s="1">
        <v>1301</v>
      </c>
      <c r="B1303" s="1" t="s">
        <v>1302</v>
      </c>
      <c r="C1303" s="1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4">
        <f t="shared" si="140"/>
        <v>102.75000000000001</v>
      </c>
      <c r="P1303" s="1">
        <f t="shared" si="141"/>
        <v>70.862068965517238</v>
      </c>
      <c r="Q1303" s="1" t="str">
        <f t="shared" si="142"/>
        <v>theater</v>
      </c>
      <c r="R1303" s="1" t="str">
        <f t="shared" si="146"/>
        <v>plays</v>
      </c>
      <c r="S1303" s="2">
        <f t="shared" si="143"/>
        <v>42195.749745370369</v>
      </c>
      <c r="T1303" s="2">
        <f t="shared" si="144"/>
        <v>42206.125</v>
      </c>
      <c r="U1303" s="1">
        <f t="shared" si="145"/>
        <v>11</v>
      </c>
    </row>
    <row r="1304" spans="1:21" ht="95" customHeight="1">
      <c r="A1304" s="1">
        <v>1302</v>
      </c>
      <c r="B1304" s="1" t="s">
        <v>1303</v>
      </c>
      <c r="C1304" s="1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4">
        <f t="shared" si="140"/>
        <v>100</v>
      </c>
      <c r="P1304" s="1">
        <f t="shared" si="141"/>
        <v>50</v>
      </c>
      <c r="Q1304" s="1" t="str">
        <f t="shared" si="142"/>
        <v>theater</v>
      </c>
      <c r="R1304" s="1" t="str">
        <f t="shared" si="146"/>
        <v>plays</v>
      </c>
      <c r="S1304" s="2">
        <f t="shared" si="143"/>
        <v>42675.057997685188</v>
      </c>
      <c r="T1304" s="2">
        <f t="shared" si="144"/>
        <v>42705.099664351852</v>
      </c>
      <c r="U1304" s="1">
        <f t="shared" si="145"/>
        <v>31</v>
      </c>
    </row>
    <row r="1305" spans="1:21" ht="95" customHeight="1">
      <c r="A1305" s="1">
        <v>1303</v>
      </c>
      <c r="B1305" s="1" t="s">
        <v>1304</v>
      </c>
      <c r="C1305" s="1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4">
        <f t="shared" si="140"/>
        <v>130.26085714285716</v>
      </c>
      <c r="P1305" s="1">
        <f t="shared" si="141"/>
        <v>42.214166666666671</v>
      </c>
      <c r="Q1305" s="1" t="str">
        <f t="shared" si="142"/>
        <v>theater</v>
      </c>
      <c r="R1305" s="1" t="str">
        <f t="shared" si="146"/>
        <v>plays</v>
      </c>
      <c r="S1305" s="2">
        <f t="shared" si="143"/>
        <v>42566.441203703704</v>
      </c>
      <c r="T1305" s="2">
        <f t="shared" si="144"/>
        <v>42582.458333333328</v>
      </c>
      <c r="U1305" s="1">
        <f t="shared" si="145"/>
        <v>17</v>
      </c>
    </row>
    <row r="1306" spans="1:21" ht="95" customHeight="1">
      <c r="A1306" s="1">
        <v>1304</v>
      </c>
      <c r="B1306" s="1" t="s">
        <v>1305</v>
      </c>
      <c r="C1306" s="1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4">
        <f t="shared" si="140"/>
        <v>39.627499999999998</v>
      </c>
      <c r="P1306" s="1">
        <f t="shared" si="141"/>
        <v>152.41346153846155</v>
      </c>
      <c r="Q1306" s="1" t="str">
        <f t="shared" si="142"/>
        <v>technology</v>
      </c>
      <c r="R1306" s="1" t="str">
        <f t="shared" si="146"/>
        <v>wearables</v>
      </c>
      <c r="S1306" s="2">
        <f t="shared" si="143"/>
        <v>42747.194502314815</v>
      </c>
      <c r="T1306" s="2">
        <f t="shared" si="144"/>
        <v>42807.152835648143</v>
      </c>
      <c r="U1306" s="1">
        <f t="shared" si="145"/>
        <v>60</v>
      </c>
    </row>
    <row r="1307" spans="1:21" ht="95" customHeight="1">
      <c r="A1307" s="1">
        <v>1305</v>
      </c>
      <c r="B1307" s="1" t="s">
        <v>1306</v>
      </c>
      <c r="C1307" s="1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4">
        <f t="shared" si="140"/>
        <v>25.976666666666663</v>
      </c>
      <c r="P1307" s="1">
        <f t="shared" si="141"/>
        <v>90.616279069767444</v>
      </c>
      <c r="Q1307" s="1" t="str">
        <f t="shared" si="142"/>
        <v>technology</v>
      </c>
      <c r="R1307" s="1" t="str">
        <f t="shared" si="146"/>
        <v>wearables</v>
      </c>
      <c r="S1307" s="2">
        <f t="shared" si="143"/>
        <v>42543.665601851855</v>
      </c>
      <c r="T1307" s="2">
        <f t="shared" si="144"/>
        <v>42572.729166666672</v>
      </c>
      <c r="U1307" s="1">
        <f t="shared" si="145"/>
        <v>30</v>
      </c>
    </row>
    <row r="1308" spans="1:21" ht="95" customHeight="1">
      <c r="A1308" s="1">
        <v>1306</v>
      </c>
      <c r="B1308" s="1" t="s">
        <v>1307</v>
      </c>
      <c r="C1308" s="1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4">
        <f t="shared" si="140"/>
        <v>65.24636363636364</v>
      </c>
      <c r="P1308" s="1">
        <f t="shared" si="141"/>
        <v>201.60393258426967</v>
      </c>
      <c r="Q1308" s="1" t="str">
        <f t="shared" si="142"/>
        <v>technology</v>
      </c>
      <c r="R1308" s="1" t="str">
        <f t="shared" si="146"/>
        <v>wearables</v>
      </c>
      <c r="S1308" s="2">
        <f t="shared" si="143"/>
        <v>41947.457569444443</v>
      </c>
      <c r="T1308" s="2">
        <f t="shared" si="144"/>
        <v>41977.457569444443</v>
      </c>
      <c r="U1308" s="1">
        <f t="shared" si="145"/>
        <v>30</v>
      </c>
    </row>
    <row r="1309" spans="1:21" ht="95" customHeight="1">
      <c r="A1309" s="1">
        <v>1307</v>
      </c>
      <c r="B1309" s="1" t="s">
        <v>1308</v>
      </c>
      <c r="C1309" s="1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4">
        <f t="shared" si="140"/>
        <v>11.514000000000001</v>
      </c>
      <c r="P1309" s="1">
        <f t="shared" si="141"/>
        <v>127.93333333333334</v>
      </c>
      <c r="Q1309" s="1" t="str">
        <f t="shared" si="142"/>
        <v>technology</v>
      </c>
      <c r="R1309" s="1" t="str">
        <f t="shared" si="146"/>
        <v>wearables</v>
      </c>
      <c r="S1309" s="2">
        <f t="shared" si="143"/>
        <v>42387.503229166665</v>
      </c>
      <c r="T1309" s="2">
        <f t="shared" si="144"/>
        <v>42417.503229166665</v>
      </c>
      <c r="U1309" s="1">
        <f t="shared" si="145"/>
        <v>30</v>
      </c>
    </row>
    <row r="1310" spans="1:21" ht="95" customHeight="1">
      <c r="A1310" s="1">
        <v>1308</v>
      </c>
      <c r="B1310" s="1" t="s">
        <v>1309</v>
      </c>
      <c r="C1310" s="1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4">
        <f t="shared" si="140"/>
        <v>11.360000000000001</v>
      </c>
      <c r="P1310" s="1">
        <f t="shared" si="141"/>
        <v>29.894736842105264</v>
      </c>
      <c r="Q1310" s="1" t="str">
        <f t="shared" si="142"/>
        <v>technology</v>
      </c>
      <c r="R1310" s="1" t="str">
        <f t="shared" si="146"/>
        <v>wearables</v>
      </c>
      <c r="S1310" s="2">
        <f t="shared" si="143"/>
        <v>42611.613564814819</v>
      </c>
      <c r="T1310" s="2">
        <f t="shared" si="144"/>
        <v>42651.613564814819</v>
      </c>
      <c r="U1310" s="1">
        <f t="shared" si="145"/>
        <v>40</v>
      </c>
    </row>
    <row r="1311" spans="1:21" ht="95" customHeight="1">
      <c r="A1311" s="1">
        <v>1309</v>
      </c>
      <c r="B1311" s="1" t="s">
        <v>1310</v>
      </c>
      <c r="C1311" s="1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4">
        <f t="shared" si="140"/>
        <v>111.99130434782609</v>
      </c>
      <c r="P1311" s="1">
        <f t="shared" si="141"/>
        <v>367.97142857142859</v>
      </c>
      <c r="Q1311" s="1" t="str">
        <f t="shared" si="142"/>
        <v>technology</v>
      </c>
      <c r="R1311" s="1" t="str">
        <f t="shared" si="146"/>
        <v>wearables</v>
      </c>
      <c r="S1311" s="2">
        <f t="shared" si="143"/>
        <v>42257.882731481484</v>
      </c>
      <c r="T1311" s="2">
        <f t="shared" si="144"/>
        <v>42292.882731481484</v>
      </c>
      <c r="U1311" s="1">
        <f t="shared" si="145"/>
        <v>35</v>
      </c>
    </row>
    <row r="1312" spans="1:21" ht="95" customHeight="1">
      <c r="A1312" s="1">
        <v>1310</v>
      </c>
      <c r="B1312" s="1" t="s">
        <v>1311</v>
      </c>
      <c r="C1312" s="1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4">
        <f t="shared" si="140"/>
        <v>15.5</v>
      </c>
      <c r="P1312" s="1">
        <f t="shared" si="141"/>
        <v>129.16666666666666</v>
      </c>
      <c r="Q1312" s="1" t="str">
        <f t="shared" si="142"/>
        <v>technology</v>
      </c>
      <c r="R1312" s="1" t="str">
        <f t="shared" si="146"/>
        <v>wearables</v>
      </c>
      <c r="S1312" s="2">
        <f t="shared" si="143"/>
        <v>42556.667245370365</v>
      </c>
      <c r="T1312" s="2">
        <f t="shared" si="144"/>
        <v>42601.667245370365</v>
      </c>
      <c r="U1312" s="1">
        <f t="shared" si="145"/>
        <v>45</v>
      </c>
    </row>
    <row r="1313" spans="1:21" ht="95" customHeight="1">
      <c r="A1313" s="1">
        <v>1311</v>
      </c>
      <c r="B1313" s="1" t="s">
        <v>1312</v>
      </c>
      <c r="C1313" s="1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4">
        <f t="shared" si="140"/>
        <v>32.027999999999999</v>
      </c>
      <c r="P1313" s="1">
        <f t="shared" si="141"/>
        <v>800.7</v>
      </c>
      <c r="Q1313" s="1" t="str">
        <f t="shared" si="142"/>
        <v>technology</v>
      </c>
      <c r="R1313" s="1" t="str">
        <f t="shared" si="146"/>
        <v>wearables</v>
      </c>
      <c r="S1313" s="2">
        <f t="shared" si="143"/>
        <v>42669.802303240736</v>
      </c>
      <c r="T1313" s="2">
        <f t="shared" si="144"/>
        <v>42704.843969907408</v>
      </c>
      <c r="U1313" s="1">
        <f t="shared" si="145"/>
        <v>36</v>
      </c>
    </row>
    <row r="1314" spans="1:21" ht="95" customHeight="1">
      <c r="A1314" s="1">
        <v>1312</v>
      </c>
      <c r="B1314" s="1" t="s">
        <v>1313</v>
      </c>
      <c r="C1314" s="1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4">
        <f t="shared" si="140"/>
        <v>0.60869565217391308</v>
      </c>
      <c r="P1314" s="1">
        <f t="shared" si="141"/>
        <v>28</v>
      </c>
      <c r="Q1314" s="1" t="str">
        <f t="shared" si="142"/>
        <v>technology</v>
      </c>
      <c r="R1314" s="1" t="str">
        <f t="shared" si="146"/>
        <v>wearables</v>
      </c>
      <c r="S1314" s="2">
        <f t="shared" si="143"/>
        <v>42082.702800925923</v>
      </c>
      <c r="T1314" s="2">
        <f t="shared" si="144"/>
        <v>42112.702800925923</v>
      </c>
      <c r="U1314" s="1">
        <f t="shared" si="145"/>
        <v>30</v>
      </c>
    </row>
    <row r="1315" spans="1:21" ht="95" customHeight="1">
      <c r="A1315" s="1">
        <v>1313</v>
      </c>
      <c r="B1315" s="1" t="s">
        <v>1314</v>
      </c>
      <c r="C1315" s="1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4">
        <f t="shared" si="140"/>
        <v>31.114999999999998</v>
      </c>
      <c r="P1315" s="1">
        <f t="shared" si="141"/>
        <v>102.01639344262296</v>
      </c>
      <c r="Q1315" s="1" t="str">
        <f t="shared" si="142"/>
        <v>technology</v>
      </c>
      <c r="R1315" s="1" t="str">
        <f t="shared" si="146"/>
        <v>wearables</v>
      </c>
      <c r="S1315" s="2">
        <f t="shared" si="143"/>
        <v>42402.709652777776</v>
      </c>
      <c r="T1315" s="2">
        <f t="shared" si="144"/>
        <v>42432.709652777776</v>
      </c>
      <c r="U1315" s="1">
        <f t="shared" si="145"/>
        <v>30</v>
      </c>
    </row>
    <row r="1316" spans="1:21" ht="95" customHeight="1">
      <c r="A1316" s="1">
        <v>1314</v>
      </c>
      <c r="B1316" s="1" t="s">
        <v>1315</v>
      </c>
      <c r="C1316" s="1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4">
        <f t="shared" si="140"/>
        <v>1.1266666666666667</v>
      </c>
      <c r="P1316" s="1">
        <f t="shared" si="141"/>
        <v>184.36363636363637</v>
      </c>
      <c r="Q1316" s="1" t="str">
        <f t="shared" si="142"/>
        <v>technology</v>
      </c>
      <c r="R1316" s="1" t="str">
        <f t="shared" si="146"/>
        <v>wearables</v>
      </c>
      <c r="S1316" s="2">
        <f t="shared" si="143"/>
        <v>42604.669675925921</v>
      </c>
      <c r="T1316" s="2">
        <f t="shared" si="144"/>
        <v>42664.669675925921</v>
      </c>
      <c r="U1316" s="1">
        <f t="shared" si="145"/>
        <v>60</v>
      </c>
    </row>
    <row r="1317" spans="1:21" ht="95" customHeight="1">
      <c r="A1317" s="1">
        <v>1315</v>
      </c>
      <c r="B1317" s="1" t="s">
        <v>1316</v>
      </c>
      <c r="C1317" s="1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4">
        <f t="shared" si="140"/>
        <v>40.404000000000003</v>
      </c>
      <c r="P1317" s="1">
        <f t="shared" si="141"/>
        <v>162.91935483870967</v>
      </c>
      <c r="Q1317" s="1" t="str">
        <f t="shared" si="142"/>
        <v>technology</v>
      </c>
      <c r="R1317" s="1" t="str">
        <f t="shared" si="146"/>
        <v>wearables</v>
      </c>
      <c r="S1317" s="2">
        <f t="shared" si="143"/>
        <v>42278.498240740737</v>
      </c>
      <c r="T1317" s="2">
        <f t="shared" si="144"/>
        <v>42314.041666666672</v>
      </c>
      <c r="U1317" s="1">
        <f t="shared" si="145"/>
        <v>36</v>
      </c>
    </row>
    <row r="1318" spans="1:21" ht="95" customHeight="1">
      <c r="A1318" s="1">
        <v>1316</v>
      </c>
      <c r="B1318" s="1" t="s">
        <v>1317</v>
      </c>
      <c r="C1318" s="1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4">
        <f t="shared" si="140"/>
        <v>1.3333333333333333E-3</v>
      </c>
      <c r="P1318" s="1">
        <f t="shared" si="141"/>
        <v>1</v>
      </c>
      <c r="Q1318" s="1" t="str">
        <f t="shared" si="142"/>
        <v>technology</v>
      </c>
      <c r="R1318" s="1" t="str">
        <f t="shared" si="146"/>
        <v>wearables</v>
      </c>
      <c r="S1318" s="2">
        <f t="shared" si="143"/>
        <v>42393.961909722217</v>
      </c>
      <c r="T1318" s="2">
        <f t="shared" si="144"/>
        <v>42428.961909722217</v>
      </c>
      <c r="U1318" s="1">
        <f t="shared" si="145"/>
        <v>35</v>
      </c>
    </row>
    <row r="1319" spans="1:21" ht="95" customHeight="1">
      <c r="A1319" s="1">
        <v>1317</v>
      </c>
      <c r="B1319" s="1" t="s">
        <v>1318</v>
      </c>
      <c r="C1319" s="1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4">
        <f t="shared" si="140"/>
        <v>5.7334999999999994</v>
      </c>
      <c r="P1319" s="1">
        <f t="shared" si="141"/>
        <v>603.52631578947364</v>
      </c>
      <c r="Q1319" s="1" t="str">
        <f t="shared" si="142"/>
        <v>technology</v>
      </c>
      <c r="R1319" s="1" t="str">
        <f t="shared" si="146"/>
        <v>wearables</v>
      </c>
      <c r="S1319" s="2">
        <f t="shared" si="143"/>
        <v>42520.235486111109</v>
      </c>
      <c r="T1319" s="2">
        <f t="shared" si="144"/>
        <v>42572.583333333328</v>
      </c>
      <c r="U1319" s="1">
        <f t="shared" si="145"/>
        <v>53</v>
      </c>
    </row>
    <row r="1320" spans="1:21" ht="95" customHeight="1">
      <c r="A1320" s="1">
        <v>1318</v>
      </c>
      <c r="B1320" s="1" t="s">
        <v>1319</v>
      </c>
      <c r="C1320" s="1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4">
        <f t="shared" si="140"/>
        <v>15.324999999999999</v>
      </c>
      <c r="P1320" s="1">
        <f t="shared" si="141"/>
        <v>45.407407407407405</v>
      </c>
      <c r="Q1320" s="1" t="str">
        <f t="shared" si="142"/>
        <v>technology</v>
      </c>
      <c r="R1320" s="1" t="str">
        <f t="shared" si="146"/>
        <v>wearables</v>
      </c>
      <c r="S1320" s="2">
        <f t="shared" si="143"/>
        <v>41985.043657407412</v>
      </c>
      <c r="T1320" s="2">
        <f t="shared" si="144"/>
        <v>42015.043657407412</v>
      </c>
      <c r="U1320" s="1">
        <f t="shared" si="145"/>
        <v>30</v>
      </c>
    </row>
    <row r="1321" spans="1:21" ht="95" customHeight="1">
      <c r="A1321" s="1">
        <v>1319</v>
      </c>
      <c r="B1321" s="1" t="s">
        <v>1320</v>
      </c>
      <c r="C1321" s="1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4">
        <f t="shared" si="140"/>
        <v>15.103448275862069</v>
      </c>
      <c r="P1321" s="1">
        <f t="shared" si="141"/>
        <v>97.333333333333329</v>
      </c>
      <c r="Q1321" s="1" t="str">
        <f t="shared" si="142"/>
        <v>technology</v>
      </c>
      <c r="R1321" s="1" t="str">
        <f t="shared" si="146"/>
        <v>wearables</v>
      </c>
      <c r="S1321" s="2">
        <f t="shared" si="143"/>
        <v>41816.812094907407</v>
      </c>
      <c r="T1321" s="2">
        <f t="shared" si="144"/>
        <v>41831.666666666664</v>
      </c>
      <c r="U1321" s="1">
        <f t="shared" si="145"/>
        <v>15</v>
      </c>
    </row>
    <row r="1322" spans="1:21" ht="95" customHeight="1">
      <c r="A1322" s="1">
        <v>1320</v>
      </c>
      <c r="B1322" s="1" t="s">
        <v>1321</v>
      </c>
      <c r="C1322" s="1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4">
        <f t="shared" si="140"/>
        <v>0.503</v>
      </c>
      <c r="P1322" s="1">
        <f t="shared" si="141"/>
        <v>167.66666666666666</v>
      </c>
      <c r="Q1322" s="1" t="str">
        <f t="shared" si="142"/>
        <v>technology</v>
      </c>
      <c r="R1322" s="1" t="str">
        <f t="shared" si="146"/>
        <v>wearables</v>
      </c>
      <c r="S1322" s="2">
        <f t="shared" si="143"/>
        <v>42705.690347222218</v>
      </c>
      <c r="T1322" s="2">
        <f t="shared" si="144"/>
        <v>42734.958333333328</v>
      </c>
      <c r="U1322" s="1">
        <f t="shared" si="145"/>
        <v>30</v>
      </c>
    </row>
    <row r="1323" spans="1:21" ht="95" customHeight="1">
      <c r="A1323" s="1">
        <v>1321</v>
      </c>
      <c r="B1323" s="1" t="s">
        <v>1322</v>
      </c>
      <c r="C1323" s="1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4">
        <f t="shared" si="140"/>
        <v>1.3028138528138529</v>
      </c>
      <c r="P1323" s="1">
        <f t="shared" si="141"/>
        <v>859.85714285714289</v>
      </c>
      <c r="Q1323" s="1" t="str">
        <f t="shared" si="142"/>
        <v>technology</v>
      </c>
      <c r="R1323" s="1" t="str">
        <f t="shared" si="146"/>
        <v>wearables</v>
      </c>
      <c r="S1323" s="2">
        <f t="shared" si="143"/>
        <v>42697.74927083333</v>
      </c>
      <c r="T1323" s="2">
        <f t="shared" si="144"/>
        <v>42727.74927083333</v>
      </c>
      <c r="U1323" s="1">
        <f t="shared" si="145"/>
        <v>30</v>
      </c>
    </row>
    <row r="1324" spans="1:21" ht="95" customHeight="1">
      <c r="A1324" s="1">
        <v>1322</v>
      </c>
      <c r="B1324" s="1" t="s">
        <v>1323</v>
      </c>
      <c r="C1324" s="1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4">
        <f t="shared" si="140"/>
        <v>0.30285714285714288</v>
      </c>
      <c r="P1324" s="1">
        <f t="shared" si="141"/>
        <v>26.5</v>
      </c>
      <c r="Q1324" s="1" t="str">
        <f t="shared" si="142"/>
        <v>technology</v>
      </c>
      <c r="R1324" s="1" t="str">
        <f t="shared" si="146"/>
        <v>wearables</v>
      </c>
      <c r="S1324" s="2">
        <f t="shared" si="143"/>
        <v>42115.656539351854</v>
      </c>
      <c r="T1324" s="2">
        <f t="shared" si="144"/>
        <v>42145.656539351854</v>
      </c>
      <c r="U1324" s="1">
        <f t="shared" si="145"/>
        <v>30</v>
      </c>
    </row>
    <row r="1325" spans="1:21" ht="95" customHeight="1">
      <c r="A1325" s="1">
        <v>1323</v>
      </c>
      <c r="B1325" s="1" t="s">
        <v>1324</v>
      </c>
      <c r="C1325" s="1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4">
        <f t="shared" si="140"/>
        <v>8.8800000000000008</v>
      </c>
      <c r="P1325" s="1">
        <f t="shared" si="141"/>
        <v>30.272727272727273</v>
      </c>
      <c r="Q1325" s="1" t="str">
        <f t="shared" si="142"/>
        <v>technology</v>
      </c>
      <c r="R1325" s="1" t="str">
        <f t="shared" si="146"/>
        <v>wearables</v>
      </c>
      <c r="S1325" s="2">
        <f t="shared" si="143"/>
        <v>42451.698449074072</v>
      </c>
      <c r="T1325" s="2">
        <f t="shared" si="144"/>
        <v>42486.288194444445</v>
      </c>
      <c r="U1325" s="1">
        <f t="shared" si="145"/>
        <v>35</v>
      </c>
    </row>
    <row r="1326" spans="1:21" ht="95" customHeight="1">
      <c r="A1326" s="1">
        <v>1324</v>
      </c>
      <c r="B1326" s="1" t="s">
        <v>1325</v>
      </c>
      <c r="C1326" s="1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4">
        <f t="shared" si="140"/>
        <v>9.84</v>
      </c>
      <c r="P1326" s="1">
        <f t="shared" si="141"/>
        <v>54.666666666666664</v>
      </c>
      <c r="Q1326" s="1" t="str">
        <f t="shared" si="142"/>
        <v>technology</v>
      </c>
      <c r="R1326" s="1" t="str">
        <f t="shared" si="146"/>
        <v>wearables</v>
      </c>
      <c r="S1326" s="2">
        <f t="shared" si="143"/>
        <v>42626.633703703701</v>
      </c>
      <c r="T1326" s="2">
        <f t="shared" si="144"/>
        <v>42656.633703703701</v>
      </c>
      <c r="U1326" s="1">
        <f t="shared" si="145"/>
        <v>30</v>
      </c>
    </row>
    <row r="1327" spans="1:21" ht="95" customHeight="1">
      <c r="A1327" s="1">
        <v>1325</v>
      </c>
      <c r="B1327" s="1" t="s">
        <v>1326</v>
      </c>
      <c r="C1327" s="1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4">
        <f t="shared" si="140"/>
        <v>2.4299999999999997</v>
      </c>
      <c r="P1327" s="1">
        <f t="shared" si="141"/>
        <v>60.75</v>
      </c>
      <c r="Q1327" s="1" t="str">
        <f t="shared" si="142"/>
        <v>technology</v>
      </c>
      <c r="R1327" s="1" t="str">
        <f t="shared" si="146"/>
        <v>wearables</v>
      </c>
      <c r="S1327" s="2">
        <f t="shared" si="143"/>
        <v>42704.086053240739</v>
      </c>
      <c r="T1327" s="2">
        <f t="shared" si="144"/>
        <v>42734.086053240739</v>
      </c>
      <c r="U1327" s="1">
        <f t="shared" si="145"/>
        <v>30</v>
      </c>
    </row>
    <row r="1328" spans="1:21" ht="95" customHeight="1">
      <c r="A1328" s="1">
        <v>1326</v>
      </c>
      <c r="B1328" s="1" t="s">
        <v>1327</v>
      </c>
      <c r="C1328" s="1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4">
        <f t="shared" si="140"/>
        <v>1.1299999999999999</v>
      </c>
      <c r="P1328" s="1">
        <f t="shared" si="141"/>
        <v>102.72727272727273</v>
      </c>
      <c r="Q1328" s="1" t="str">
        <f t="shared" si="142"/>
        <v>technology</v>
      </c>
      <c r="R1328" s="1" t="str">
        <f t="shared" si="146"/>
        <v>wearables</v>
      </c>
      <c r="S1328" s="2">
        <f t="shared" si="143"/>
        <v>41974.791990740734</v>
      </c>
      <c r="T1328" s="2">
        <f t="shared" si="144"/>
        <v>42019.791990740734</v>
      </c>
      <c r="U1328" s="1">
        <f t="shared" si="145"/>
        <v>45</v>
      </c>
    </row>
    <row r="1329" spans="1:21" ht="95" customHeight="1">
      <c r="A1329" s="1">
        <v>1327</v>
      </c>
      <c r="B1329" s="1" t="s">
        <v>1328</v>
      </c>
      <c r="C1329" s="1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4">
        <f t="shared" si="140"/>
        <v>3.5520833333333335</v>
      </c>
      <c r="P1329" s="1">
        <f t="shared" si="141"/>
        <v>41.585365853658537</v>
      </c>
      <c r="Q1329" s="1" t="str">
        <f t="shared" si="142"/>
        <v>technology</v>
      </c>
      <c r="R1329" s="1" t="str">
        <f t="shared" si="146"/>
        <v>wearables</v>
      </c>
      <c r="S1329" s="2">
        <f t="shared" si="143"/>
        <v>42123.678645833337</v>
      </c>
      <c r="T1329" s="2">
        <f t="shared" si="144"/>
        <v>42153.678645833337</v>
      </c>
      <c r="U1329" s="1">
        <f t="shared" si="145"/>
        <v>30</v>
      </c>
    </row>
    <row r="1330" spans="1:21" ht="95" customHeight="1">
      <c r="A1330" s="1">
        <v>1328</v>
      </c>
      <c r="B1330" s="1" t="s">
        <v>1329</v>
      </c>
      <c r="C1330" s="1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4">
        <f t="shared" si="140"/>
        <v>2.3306666666666667</v>
      </c>
      <c r="P1330" s="1">
        <f t="shared" si="141"/>
        <v>116.53333333333333</v>
      </c>
      <c r="Q1330" s="1" t="str">
        <f t="shared" si="142"/>
        <v>technology</v>
      </c>
      <c r="R1330" s="1" t="str">
        <f t="shared" si="146"/>
        <v>wearables</v>
      </c>
      <c r="S1330" s="2">
        <f t="shared" si="143"/>
        <v>42612.642754629633</v>
      </c>
      <c r="T1330" s="2">
        <f t="shared" si="144"/>
        <v>42657.642754629633</v>
      </c>
      <c r="U1330" s="1">
        <f t="shared" si="145"/>
        <v>45</v>
      </c>
    </row>
    <row r="1331" spans="1:21" ht="95" customHeight="1">
      <c r="A1331" s="1">
        <v>1329</v>
      </c>
      <c r="B1331" s="1" t="s">
        <v>1330</v>
      </c>
      <c r="C1331" s="1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4">
        <f t="shared" si="140"/>
        <v>0.81600000000000006</v>
      </c>
      <c r="P1331" s="1">
        <f t="shared" si="141"/>
        <v>45.333333333333336</v>
      </c>
      <c r="Q1331" s="1" t="str">
        <f t="shared" si="142"/>
        <v>technology</v>
      </c>
      <c r="R1331" s="1" t="str">
        <f t="shared" si="146"/>
        <v>wearables</v>
      </c>
      <c r="S1331" s="2">
        <f t="shared" si="143"/>
        <v>41935.221585648149</v>
      </c>
      <c r="T1331" s="2">
        <f t="shared" si="144"/>
        <v>41975.263252314813</v>
      </c>
      <c r="U1331" s="1">
        <f t="shared" si="145"/>
        <v>41</v>
      </c>
    </row>
    <row r="1332" spans="1:21" ht="95" customHeight="1">
      <c r="A1332" s="1">
        <v>1330</v>
      </c>
      <c r="B1332" s="1" t="s">
        <v>1331</v>
      </c>
      <c r="C1332" s="1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4">
        <f t="shared" si="140"/>
        <v>22.494285714285713</v>
      </c>
      <c r="P1332" s="1">
        <f t="shared" si="141"/>
        <v>157.46</v>
      </c>
      <c r="Q1332" s="1" t="str">
        <f t="shared" si="142"/>
        <v>technology</v>
      </c>
      <c r="R1332" s="1" t="str">
        <f t="shared" si="146"/>
        <v>wearables</v>
      </c>
      <c r="S1332" s="2">
        <f t="shared" si="143"/>
        <v>42522.276724537034</v>
      </c>
      <c r="T1332" s="2">
        <f t="shared" si="144"/>
        <v>42553.166666666672</v>
      </c>
      <c r="U1332" s="1">
        <f t="shared" si="145"/>
        <v>31</v>
      </c>
    </row>
    <row r="1333" spans="1:21" ht="95" customHeight="1">
      <c r="A1333" s="1">
        <v>1331</v>
      </c>
      <c r="B1333" s="1" t="s">
        <v>1332</v>
      </c>
      <c r="C1333" s="1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4">
        <f t="shared" si="140"/>
        <v>1.3668</v>
      </c>
      <c r="P1333" s="1">
        <f t="shared" si="141"/>
        <v>100.5</v>
      </c>
      <c r="Q1333" s="1" t="str">
        <f t="shared" si="142"/>
        <v>technology</v>
      </c>
      <c r="R1333" s="1" t="str">
        <f t="shared" si="146"/>
        <v>wearables</v>
      </c>
      <c r="S1333" s="2">
        <f t="shared" si="143"/>
        <v>42569.50409722222</v>
      </c>
      <c r="T1333" s="2">
        <f t="shared" si="144"/>
        <v>42599.50409722222</v>
      </c>
      <c r="U1333" s="1">
        <f t="shared" si="145"/>
        <v>30</v>
      </c>
    </row>
    <row r="1334" spans="1:21" ht="95" customHeight="1">
      <c r="A1334" s="1">
        <v>1332</v>
      </c>
      <c r="B1334" s="1" t="s">
        <v>1333</v>
      </c>
      <c r="C1334" s="1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4">
        <f t="shared" si="140"/>
        <v>0</v>
      </c>
      <c r="P1334" s="1" t="e">
        <f t="shared" si="141"/>
        <v>#DIV/0!</v>
      </c>
      <c r="Q1334" s="1" t="str">
        <f t="shared" si="142"/>
        <v>technology</v>
      </c>
      <c r="R1334" s="1" t="str">
        <f t="shared" si="146"/>
        <v>wearables</v>
      </c>
      <c r="S1334" s="2">
        <f t="shared" si="143"/>
        <v>42732.060277777782</v>
      </c>
      <c r="T1334" s="2">
        <f t="shared" si="144"/>
        <v>42762.060277777782</v>
      </c>
      <c r="U1334" s="1">
        <f t="shared" si="145"/>
        <v>30</v>
      </c>
    </row>
    <row r="1335" spans="1:21" ht="95" customHeight="1">
      <c r="A1335" s="1">
        <v>1333</v>
      </c>
      <c r="B1335" s="1" t="s">
        <v>1334</v>
      </c>
      <c r="C1335" s="1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4">
        <f t="shared" si="140"/>
        <v>0</v>
      </c>
      <c r="P1335" s="1" t="e">
        <f t="shared" si="141"/>
        <v>#DIV/0!</v>
      </c>
      <c r="Q1335" s="1" t="str">
        <f t="shared" si="142"/>
        <v>technology</v>
      </c>
      <c r="R1335" s="1" t="str">
        <f t="shared" si="146"/>
        <v>wearables</v>
      </c>
      <c r="S1335" s="2">
        <f t="shared" si="143"/>
        <v>41806.106770833336</v>
      </c>
      <c r="T1335" s="2">
        <f t="shared" si="144"/>
        <v>41836.106770833336</v>
      </c>
      <c r="U1335" s="1">
        <f t="shared" si="145"/>
        <v>30</v>
      </c>
    </row>
    <row r="1336" spans="1:21" ht="95" customHeight="1">
      <c r="A1336" s="1">
        <v>1334</v>
      </c>
      <c r="B1336" s="1" t="s">
        <v>1335</v>
      </c>
      <c r="C1336" s="1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4">
        <f t="shared" si="140"/>
        <v>10.754135338345865</v>
      </c>
      <c r="P1336" s="1">
        <f t="shared" si="141"/>
        <v>51.822463768115945</v>
      </c>
      <c r="Q1336" s="1" t="str">
        <f t="shared" si="142"/>
        <v>technology</v>
      </c>
      <c r="R1336" s="1" t="str">
        <f t="shared" si="146"/>
        <v>wearables</v>
      </c>
      <c r="S1336" s="2">
        <f t="shared" si="143"/>
        <v>42410.774155092593</v>
      </c>
      <c r="T1336" s="2">
        <f t="shared" si="144"/>
        <v>42440.774155092593</v>
      </c>
      <c r="U1336" s="1">
        <f t="shared" si="145"/>
        <v>30</v>
      </c>
    </row>
    <row r="1337" spans="1:21" ht="95" customHeight="1">
      <c r="A1337" s="1">
        <v>1335</v>
      </c>
      <c r="B1337" s="1" t="s">
        <v>1336</v>
      </c>
      <c r="C1337" s="1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4">
        <f t="shared" si="140"/>
        <v>19.759999999999998</v>
      </c>
      <c r="P1337" s="1">
        <f t="shared" si="141"/>
        <v>308.75</v>
      </c>
      <c r="Q1337" s="1" t="str">
        <f t="shared" si="142"/>
        <v>technology</v>
      </c>
      <c r="R1337" s="1" t="str">
        <f t="shared" si="146"/>
        <v>wearables</v>
      </c>
      <c r="S1337" s="2">
        <f t="shared" si="143"/>
        <v>42313.936365740738</v>
      </c>
      <c r="T1337" s="2">
        <f t="shared" si="144"/>
        <v>42343.936365740738</v>
      </c>
      <c r="U1337" s="1">
        <f t="shared" si="145"/>
        <v>30</v>
      </c>
    </row>
    <row r="1338" spans="1:21" ht="95" customHeight="1">
      <c r="A1338" s="1">
        <v>1336</v>
      </c>
      <c r="B1338" s="1" t="s">
        <v>1337</v>
      </c>
      <c r="C1338" s="1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4">
        <f t="shared" si="140"/>
        <v>84.946999999999989</v>
      </c>
      <c r="P1338" s="1">
        <f t="shared" si="141"/>
        <v>379.22767857142856</v>
      </c>
      <c r="Q1338" s="1" t="str">
        <f t="shared" si="142"/>
        <v>technology</v>
      </c>
      <c r="R1338" s="1" t="str">
        <f t="shared" si="146"/>
        <v>wearables</v>
      </c>
      <c r="S1338" s="2">
        <f t="shared" si="143"/>
        <v>41955.863750000004</v>
      </c>
      <c r="T1338" s="2">
        <f t="shared" si="144"/>
        <v>41990.863750000004</v>
      </c>
      <c r="U1338" s="1">
        <f t="shared" si="145"/>
        <v>35</v>
      </c>
    </row>
    <row r="1339" spans="1:21" ht="95" customHeight="1">
      <c r="A1339" s="1">
        <v>1337</v>
      </c>
      <c r="B1339" s="1" t="s">
        <v>1338</v>
      </c>
      <c r="C1339" s="1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4">
        <f t="shared" si="140"/>
        <v>49.381999999999998</v>
      </c>
      <c r="P1339" s="1">
        <f t="shared" si="141"/>
        <v>176.36428571428573</v>
      </c>
      <c r="Q1339" s="1" t="str">
        <f t="shared" si="142"/>
        <v>technology</v>
      </c>
      <c r="R1339" s="1" t="str">
        <f t="shared" si="146"/>
        <v>wearables</v>
      </c>
      <c r="S1339" s="2">
        <f t="shared" si="143"/>
        <v>42767.577303240745</v>
      </c>
      <c r="T1339" s="2">
        <f t="shared" si="144"/>
        <v>42797.577303240745</v>
      </c>
      <c r="U1339" s="1">
        <f t="shared" si="145"/>
        <v>30</v>
      </c>
    </row>
    <row r="1340" spans="1:21" ht="95" customHeight="1">
      <c r="A1340" s="1">
        <v>1338</v>
      </c>
      <c r="B1340" s="1" t="s">
        <v>1339</v>
      </c>
      <c r="C1340" s="1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4">
        <f t="shared" si="140"/>
        <v>3.3033333333333332</v>
      </c>
      <c r="P1340" s="1">
        <f t="shared" si="141"/>
        <v>66.066666666666663</v>
      </c>
      <c r="Q1340" s="1" t="str">
        <f t="shared" si="142"/>
        <v>technology</v>
      </c>
      <c r="R1340" s="1" t="str">
        <f t="shared" si="146"/>
        <v>wearables</v>
      </c>
      <c r="S1340" s="2">
        <f t="shared" si="143"/>
        <v>42188.803622685184</v>
      </c>
      <c r="T1340" s="2">
        <f t="shared" si="144"/>
        <v>42218.803622685184</v>
      </c>
      <c r="U1340" s="1">
        <f t="shared" si="145"/>
        <v>30</v>
      </c>
    </row>
    <row r="1341" spans="1:21" ht="95" customHeight="1">
      <c r="A1341" s="1">
        <v>1339</v>
      </c>
      <c r="B1341" s="1" t="s">
        <v>1340</v>
      </c>
      <c r="C1341" s="1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4">
        <f t="shared" si="140"/>
        <v>6.6339999999999995</v>
      </c>
      <c r="P1341" s="1">
        <f t="shared" si="141"/>
        <v>89.648648648648646</v>
      </c>
      <c r="Q1341" s="1" t="str">
        <f t="shared" si="142"/>
        <v>technology</v>
      </c>
      <c r="R1341" s="1" t="str">
        <f t="shared" si="146"/>
        <v>wearables</v>
      </c>
      <c r="S1341" s="2">
        <f t="shared" si="143"/>
        <v>41936.647164351853</v>
      </c>
      <c r="T1341" s="2">
        <f t="shared" si="144"/>
        <v>41981.688831018517</v>
      </c>
      <c r="U1341" s="1">
        <f t="shared" si="145"/>
        <v>46</v>
      </c>
    </row>
    <row r="1342" spans="1:21" ht="95" customHeight="1">
      <c r="A1342" s="1">
        <v>1340</v>
      </c>
      <c r="B1342" s="1" t="s">
        <v>1341</v>
      </c>
      <c r="C1342" s="1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4">
        <f t="shared" si="140"/>
        <v>0</v>
      </c>
      <c r="P1342" s="1" t="e">
        <f t="shared" si="141"/>
        <v>#DIV/0!</v>
      </c>
      <c r="Q1342" s="1" t="str">
        <f t="shared" si="142"/>
        <v>technology</v>
      </c>
      <c r="R1342" s="1" t="str">
        <f t="shared" si="146"/>
        <v>wearables</v>
      </c>
      <c r="S1342" s="2">
        <f t="shared" si="143"/>
        <v>41836.595520833333</v>
      </c>
      <c r="T1342" s="2">
        <f t="shared" si="144"/>
        <v>41866.595520833333</v>
      </c>
      <c r="U1342" s="1">
        <f t="shared" si="145"/>
        <v>30</v>
      </c>
    </row>
    <row r="1343" spans="1:21" ht="95" customHeight="1">
      <c r="A1343" s="1">
        <v>1341</v>
      </c>
      <c r="B1343" s="1" t="s">
        <v>1342</v>
      </c>
      <c r="C1343" s="1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4">
        <f t="shared" si="140"/>
        <v>70.36</v>
      </c>
      <c r="P1343" s="1">
        <f t="shared" si="141"/>
        <v>382.39130434782606</v>
      </c>
      <c r="Q1343" s="1" t="str">
        <f t="shared" si="142"/>
        <v>technology</v>
      </c>
      <c r="R1343" s="1" t="str">
        <f t="shared" si="146"/>
        <v>wearables</v>
      </c>
      <c r="S1343" s="2">
        <f t="shared" si="143"/>
        <v>42612.624039351853</v>
      </c>
      <c r="T1343" s="2">
        <f t="shared" si="144"/>
        <v>42644.624039351853</v>
      </c>
      <c r="U1343" s="1">
        <f t="shared" si="145"/>
        <v>32</v>
      </c>
    </row>
    <row r="1344" spans="1:21" ht="95" customHeight="1">
      <c r="A1344" s="1">
        <v>1342</v>
      </c>
      <c r="B1344" s="1" t="s">
        <v>1343</v>
      </c>
      <c r="C1344" s="1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4">
        <f t="shared" si="140"/>
        <v>0.2</v>
      </c>
      <c r="P1344" s="1">
        <f t="shared" si="141"/>
        <v>100</v>
      </c>
      <c r="Q1344" s="1" t="str">
        <f t="shared" si="142"/>
        <v>technology</v>
      </c>
      <c r="R1344" s="1" t="str">
        <f t="shared" si="146"/>
        <v>wearables</v>
      </c>
      <c r="S1344" s="2">
        <f t="shared" si="143"/>
        <v>42172.816423611104</v>
      </c>
      <c r="T1344" s="2">
        <f t="shared" si="144"/>
        <v>42202.816423611104</v>
      </c>
      <c r="U1344" s="1">
        <f t="shared" si="145"/>
        <v>30</v>
      </c>
    </row>
    <row r="1345" spans="1:21" ht="95" customHeight="1">
      <c r="A1345" s="1">
        <v>1343</v>
      </c>
      <c r="B1345" s="1" t="s">
        <v>1344</v>
      </c>
      <c r="C1345" s="1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4">
        <f t="shared" si="140"/>
        <v>102.298</v>
      </c>
      <c r="P1345" s="1">
        <f t="shared" si="141"/>
        <v>158.35603715170279</v>
      </c>
      <c r="Q1345" s="1" t="str">
        <f t="shared" si="142"/>
        <v>technology</v>
      </c>
      <c r="R1345" s="1" t="str">
        <f t="shared" si="146"/>
        <v>wearables</v>
      </c>
      <c r="S1345" s="2">
        <f t="shared" si="143"/>
        <v>42542.526423611111</v>
      </c>
      <c r="T1345" s="2">
        <f t="shared" si="144"/>
        <v>42601.165972222225</v>
      </c>
      <c r="U1345" s="1">
        <f t="shared" si="145"/>
        <v>59</v>
      </c>
    </row>
    <row r="1346" spans="1:21" ht="95" customHeight="1">
      <c r="A1346" s="1">
        <v>1344</v>
      </c>
      <c r="B1346" s="1" t="s">
        <v>1345</v>
      </c>
      <c r="C1346" s="1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4">
        <f t="shared" si="140"/>
        <v>377.73333333333335</v>
      </c>
      <c r="P1346" s="1">
        <f t="shared" si="141"/>
        <v>40.762589928057551</v>
      </c>
      <c r="Q1346" s="1" t="str">
        <f t="shared" si="142"/>
        <v>publishing</v>
      </c>
      <c r="R1346" s="1" t="str">
        <f t="shared" si="146"/>
        <v>nonfiction</v>
      </c>
      <c r="S1346" s="2">
        <f t="shared" si="143"/>
        <v>42522.789803240739</v>
      </c>
      <c r="T1346" s="2">
        <f t="shared" si="144"/>
        <v>42551.789803240739</v>
      </c>
      <c r="U1346" s="1">
        <f t="shared" si="145"/>
        <v>29</v>
      </c>
    </row>
    <row r="1347" spans="1:21" ht="95" customHeight="1">
      <c r="A1347" s="1">
        <v>1345</v>
      </c>
      <c r="B1347" s="1" t="s">
        <v>1346</v>
      </c>
      <c r="C1347" s="1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4">
        <f t="shared" ref="O1347:O1410" si="147">E1347/D1347*100</f>
        <v>125</v>
      </c>
      <c r="P1347" s="1">
        <f t="shared" ref="P1347:P1410" si="148">E1347/L1347</f>
        <v>53.571428571428569</v>
      </c>
      <c r="Q1347" s="1" t="str">
        <f t="shared" ref="Q1347:Q1410" si="149">LEFT(N1347,FIND("/",N1347)-1)</f>
        <v>publishing</v>
      </c>
      <c r="R1347" s="1" t="str">
        <f t="shared" si="146"/>
        <v>nonfiction</v>
      </c>
      <c r="S1347" s="2">
        <f t="shared" ref="S1347:S1410" si="150">(((J1347/60)/60)/24)+DATE(1970,1,1)</f>
        <v>41799.814340277779</v>
      </c>
      <c r="T1347" s="2">
        <f t="shared" ref="T1347:T1410" si="151">(((I1347/60)/60)/24)+DATE(1970,1,1)</f>
        <v>41834.814340277779</v>
      </c>
      <c r="U1347" s="1">
        <f t="shared" ref="U1347:U1410" si="152">ROUNDUP(T1347-S1347,0)</f>
        <v>35</v>
      </c>
    </row>
    <row r="1348" spans="1:21" ht="95" customHeight="1">
      <c r="A1348" s="1">
        <v>1346</v>
      </c>
      <c r="B1348" s="1" t="s">
        <v>1347</v>
      </c>
      <c r="C1348" s="1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4">
        <f t="shared" si="147"/>
        <v>147.32653061224491</v>
      </c>
      <c r="P1348" s="1">
        <f t="shared" si="148"/>
        <v>48.449664429530202</v>
      </c>
      <c r="Q1348" s="1" t="str">
        <f t="shared" si="149"/>
        <v>publishing</v>
      </c>
      <c r="R1348" s="1" t="str">
        <f t="shared" ref="R1348:R1411" si="153">RIGHT(N1348,LEN(N1348)-FIND("/",N1348))</f>
        <v>nonfiction</v>
      </c>
      <c r="S1348" s="2">
        <f t="shared" si="150"/>
        <v>41422.075821759259</v>
      </c>
      <c r="T1348" s="2">
        <f t="shared" si="151"/>
        <v>41452.075821759259</v>
      </c>
      <c r="U1348" s="1">
        <f t="shared" si="152"/>
        <v>30</v>
      </c>
    </row>
    <row r="1349" spans="1:21" ht="95" customHeight="1">
      <c r="A1349" s="1">
        <v>1347</v>
      </c>
      <c r="B1349" s="1" t="s">
        <v>1348</v>
      </c>
      <c r="C1349" s="1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4">
        <f t="shared" si="147"/>
        <v>102.2</v>
      </c>
      <c r="P1349" s="1">
        <f t="shared" si="148"/>
        <v>82.41935483870968</v>
      </c>
      <c r="Q1349" s="1" t="str">
        <f t="shared" si="149"/>
        <v>publishing</v>
      </c>
      <c r="R1349" s="1" t="str">
        <f t="shared" si="153"/>
        <v>nonfiction</v>
      </c>
      <c r="S1349" s="2">
        <f t="shared" si="150"/>
        <v>42040.638020833328</v>
      </c>
      <c r="T1349" s="2">
        <f t="shared" si="151"/>
        <v>42070.638020833328</v>
      </c>
      <c r="U1349" s="1">
        <f t="shared" si="152"/>
        <v>30</v>
      </c>
    </row>
    <row r="1350" spans="1:21" ht="95" customHeight="1">
      <c r="A1350" s="1">
        <v>1348</v>
      </c>
      <c r="B1350" s="1" t="s">
        <v>1349</v>
      </c>
      <c r="C1350" s="1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4">
        <f t="shared" si="147"/>
        <v>101.8723404255319</v>
      </c>
      <c r="P1350" s="1">
        <f t="shared" si="148"/>
        <v>230.19230769230768</v>
      </c>
      <c r="Q1350" s="1" t="str">
        <f t="shared" si="149"/>
        <v>publishing</v>
      </c>
      <c r="R1350" s="1" t="str">
        <f t="shared" si="153"/>
        <v>nonfiction</v>
      </c>
      <c r="S1350" s="2">
        <f t="shared" si="150"/>
        <v>41963.506168981476</v>
      </c>
      <c r="T1350" s="2">
        <f t="shared" si="151"/>
        <v>41991.506168981476</v>
      </c>
      <c r="U1350" s="1">
        <f t="shared" si="152"/>
        <v>28</v>
      </c>
    </row>
    <row r="1351" spans="1:21" ht="95" customHeight="1">
      <c r="A1351" s="1">
        <v>1349</v>
      </c>
      <c r="B1351" s="1" t="s">
        <v>1350</v>
      </c>
      <c r="C1351" s="1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4">
        <f t="shared" si="147"/>
        <v>204.2</v>
      </c>
      <c r="P1351" s="1">
        <f t="shared" si="148"/>
        <v>59.360465116279073</v>
      </c>
      <c r="Q1351" s="1" t="str">
        <f t="shared" si="149"/>
        <v>publishing</v>
      </c>
      <c r="R1351" s="1" t="str">
        <f t="shared" si="153"/>
        <v>nonfiction</v>
      </c>
      <c r="S1351" s="2">
        <f t="shared" si="150"/>
        <v>42317.33258101852</v>
      </c>
      <c r="T1351" s="2">
        <f t="shared" si="151"/>
        <v>42354.290972222225</v>
      </c>
      <c r="U1351" s="1">
        <f t="shared" si="152"/>
        <v>37</v>
      </c>
    </row>
    <row r="1352" spans="1:21" ht="95" customHeight="1">
      <c r="A1352" s="1">
        <v>1350</v>
      </c>
      <c r="B1352" s="1" t="s">
        <v>1351</v>
      </c>
      <c r="C1352" s="1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4">
        <f t="shared" si="147"/>
        <v>104.05</v>
      </c>
      <c r="P1352" s="1">
        <f t="shared" si="148"/>
        <v>66.698717948717942</v>
      </c>
      <c r="Q1352" s="1" t="str">
        <f t="shared" si="149"/>
        <v>publishing</v>
      </c>
      <c r="R1352" s="1" t="str">
        <f t="shared" si="153"/>
        <v>nonfiction</v>
      </c>
      <c r="S1352" s="2">
        <f t="shared" si="150"/>
        <v>42334.013124999998</v>
      </c>
      <c r="T1352" s="2">
        <f t="shared" si="151"/>
        <v>42364.013124999998</v>
      </c>
      <c r="U1352" s="1">
        <f t="shared" si="152"/>
        <v>30</v>
      </c>
    </row>
    <row r="1353" spans="1:21" ht="95" customHeight="1">
      <c r="A1353" s="1">
        <v>1351</v>
      </c>
      <c r="B1353" s="1" t="s">
        <v>1352</v>
      </c>
      <c r="C1353" s="1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4">
        <f t="shared" si="147"/>
        <v>101.265</v>
      </c>
      <c r="P1353" s="1">
        <f t="shared" si="148"/>
        <v>168.77500000000001</v>
      </c>
      <c r="Q1353" s="1" t="str">
        <f t="shared" si="149"/>
        <v>publishing</v>
      </c>
      <c r="R1353" s="1" t="str">
        <f t="shared" si="153"/>
        <v>nonfiction</v>
      </c>
      <c r="S1353" s="2">
        <f t="shared" si="150"/>
        <v>42382.74009259259</v>
      </c>
      <c r="T1353" s="2">
        <f t="shared" si="151"/>
        <v>42412.74009259259</v>
      </c>
      <c r="U1353" s="1">
        <f t="shared" si="152"/>
        <v>30</v>
      </c>
    </row>
    <row r="1354" spans="1:21" ht="95" customHeight="1">
      <c r="A1354" s="1">
        <v>1352</v>
      </c>
      <c r="B1354" s="1" t="s">
        <v>1353</v>
      </c>
      <c r="C1354" s="1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4">
        <f t="shared" si="147"/>
        <v>136.13999999999999</v>
      </c>
      <c r="P1354" s="1">
        <f t="shared" si="148"/>
        <v>59.973568281938327</v>
      </c>
      <c r="Q1354" s="1" t="str">
        <f t="shared" si="149"/>
        <v>publishing</v>
      </c>
      <c r="R1354" s="1" t="str">
        <f t="shared" si="153"/>
        <v>nonfiction</v>
      </c>
      <c r="S1354" s="2">
        <f t="shared" si="150"/>
        <v>42200.578310185185</v>
      </c>
      <c r="T1354" s="2">
        <f t="shared" si="151"/>
        <v>42252.165972222225</v>
      </c>
      <c r="U1354" s="1">
        <f t="shared" si="152"/>
        <v>52</v>
      </c>
    </row>
    <row r="1355" spans="1:21" ht="95" customHeight="1">
      <c r="A1355" s="1">
        <v>1353</v>
      </c>
      <c r="B1355" s="1" t="s">
        <v>1354</v>
      </c>
      <c r="C1355" s="1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4">
        <f t="shared" si="147"/>
        <v>133.6</v>
      </c>
      <c r="P1355" s="1">
        <f t="shared" si="148"/>
        <v>31.80952380952381</v>
      </c>
      <c r="Q1355" s="1" t="str">
        <f t="shared" si="149"/>
        <v>publishing</v>
      </c>
      <c r="R1355" s="1" t="str">
        <f t="shared" si="153"/>
        <v>nonfiction</v>
      </c>
      <c r="S1355" s="2">
        <f t="shared" si="150"/>
        <v>41309.11791666667</v>
      </c>
      <c r="T1355" s="2">
        <f t="shared" si="151"/>
        <v>41344</v>
      </c>
      <c r="U1355" s="1">
        <f t="shared" si="152"/>
        <v>35</v>
      </c>
    </row>
    <row r="1356" spans="1:21" ht="95" customHeight="1">
      <c r="A1356" s="1">
        <v>1354</v>
      </c>
      <c r="B1356" s="1" t="s">
        <v>1355</v>
      </c>
      <c r="C1356" s="1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4">
        <f t="shared" si="147"/>
        <v>130.25</v>
      </c>
      <c r="P1356" s="1">
        <f t="shared" si="148"/>
        <v>24.421875</v>
      </c>
      <c r="Q1356" s="1" t="str">
        <f t="shared" si="149"/>
        <v>publishing</v>
      </c>
      <c r="R1356" s="1" t="str">
        <f t="shared" si="153"/>
        <v>nonfiction</v>
      </c>
      <c r="S1356" s="2">
        <f t="shared" si="150"/>
        <v>42502.807627314818</v>
      </c>
      <c r="T1356" s="2">
        <f t="shared" si="151"/>
        <v>42532.807627314818</v>
      </c>
      <c r="U1356" s="1">
        <f t="shared" si="152"/>
        <v>30</v>
      </c>
    </row>
    <row r="1357" spans="1:21" ht="95" customHeight="1">
      <c r="A1357" s="1">
        <v>1355</v>
      </c>
      <c r="B1357" s="1" t="s">
        <v>1356</v>
      </c>
      <c r="C1357" s="1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4">
        <f t="shared" si="147"/>
        <v>122.67999999999999</v>
      </c>
      <c r="P1357" s="1">
        <f t="shared" si="148"/>
        <v>25.347107438016529</v>
      </c>
      <c r="Q1357" s="1" t="str">
        <f t="shared" si="149"/>
        <v>publishing</v>
      </c>
      <c r="R1357" s="1" t="str">
        <f t="shared" si="153"/>
        <v>nonfiction</v>
      </c>
      <c r="S1357" s="2">
        <f t="shared" si="150"/>
        <v>41213.254687499997</v>
      </c>
      <c r="T1357" s="2">
        <f t="shared" si="151"/>
        <v>41243.416666666664</v>
      </c>
      <c r="U1357" s="1">
        <f t="shared" si="152"/>
        <v>31</v>
      </c>
    </row>
    <row r="1358" spans="1:21" ht="95" customHeight="1">
      <c r="A1358" s="1">
        <v>1356</v>
      </c>
      <c r="B1358" s="1" t="s">
        <v>1357</v>
      </c>
      <c r="C1358" s="1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4">
        <f t="shared" si="147"/>
        <v>182.81058823529412</v>
      </c>
      <c r="P1358" s="1">
        <f t="shared" si="148"/>
        <v>71.443218390804603</v>
      </c>
      <c r="Q1358" s="1" t="str">
        <f t="shared" si="149"/>
        <v>publishing</v>
      </c>
      <c r="R1358" s="1" t="str">
        <f t="shared" si="153"/>
        <v>nonfiction</v>
      </c>
      <c r="S1358" s="2">
        <f t="shared" si="150"/>
        <v>41430.038888888892</v>
      </c>
      <c r="T1358" s="2">
        <f t="shared" si="151"/>
        <v>41460.038888888892</v>
      </c>
      <c r="U1358" s="1">
        <f t="shared" si="152"/>
        <v>30</v>
      </c>
    </row>
    <row r="1359" spans="1:21" ht="95" customHeight="1">
      <c r="A1359" s="1">
        <v>1357</v>
      </c>
      <c r="B1359" s="1" t="s">
        <v>1358</v>
      </c>
      <c r="C1359" s="1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4">
        <f t="shared" si="147"/>
        <v>125.29999999999998</v>
      </c>
      <c r="P1359" s="1">
        <f t="shared" si="148"/>
        <v>38.553846153846152</v>
      </c>
      <c r="Q1359" s="1" t="str">
        <f t="shared" si="149"/>
        <v>publishing</v>
      </c>
      <c r="R1359" s="1" t="str">
        <f t="shared" si="153"/>
        <v>nonfiction</v>
      </c>
      <c r="S1359" s="2">
        <f t="shared" si="150"/>
        <v>41304.962233796294</v>
      </c>
      <c r="T1359" s="2">
        <f t="shared" si="151"/>
        <v>41334.249305555553</v>
      </c>
      <c r="U1359" s="1">
        <f t="shared" si="152"/>
        <v>30</v>
      </c>
    </row>
    <row r="1360" spans="1:21" ht="95" customHeight="1">
      <c r="A1360" s="1">
        <v>1358</v>
      </c>
      <c r="B1360" s="1" t="s">
        <v>1359</v>
      </c>
      <c r="C1360" s="1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4">
        <f t="shared" si="147"/>
        <v>111.66666666666667</v>
      </c>
      <c r="P1360" s="1">
        <f t="shared" si="148"/>
        <v>68.367346938775512</v>
      </c>
      <c r="Q1360" s="1" t="str">
        <f t="shared" si="149"/>
        <v>publishing</v>
      </c>
      <c r="R1360" s="1" t="str">
        <f t="shared" si="153"/>
        <v>nonfiction</v>
      </c>
      <c r="S1360" s="2">
        <f t="shared" si="150"/>
        <v>40689.570868055554</v>
      </c>
      <c r="T1360" s="2">
        <f t="shared" si="151"/>
        <v>40719.570868055554</v>
      </c>
      <c r="U1360" s="1">
        <f t="shared" si="152"/>
        <v>30</v>
      </c>
    </row>
    <row r="1361" spans="1:21" ht="95" customHeight="1">
      <c r="A1361" s="1">
        <v>1359</v>
      </c>
      <c r="B1361" s="1" t="s">
        <v>1360</v>
      </c>
      <c r="C1361" s="1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4">
        <f t="shared" si="147"/>
        <v>115.75757575757575</v>
      </c>
      <c r="P1361" s="1">
        <f t="shared" si="148"/>
        <v>40.210526315789473</v>
      </c>
      <c r="Q1361" s="1" t="str">
        <f t="shared" si="149"/>
        <v>publishing</v>
      </c>
      <c r="R1361" s="1" t="str">
        <f t="shared" si="153"/>
        <v>nonfiction</v>
      </c>
      <c r="S1361" s="2">
        <f t="shared" si="150"/>
        <v>40668.814699074072</v>
      </c>
      <c r="T1361" s="2">
        <f t="shared" si="151"/>
        <v>40730.814699074072</v>
      </c>
      <c r="U1361" s="1">
        <f t="shared" si="152"/>
        <v>62</v>
      </c>
    </row>
    <row r="1362" spans="1:21" ht="95" customHeight="1">
      <c r="A1362" s="1">
        <v>1360</v>
      </c>
      <c r="B1362" s="1" t="s">
        <v>1361</v>
      </c>
      <c r="C1362" s="1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4">
        <f t="shared" si="147"/>
        <v>173.2</v>
      </c>
      <c r="P1362" s="1">
        <f t="shared" si="148"/>
        <v>32.074074074074076</v>
      </c>
      <c r="Q1362" s="1" t="str">
        <f t="shared" si="149"/>
        <v>publishing</v>
      </c>
      <c r="R1362" s="1" t="str">
        <f t="shared" si="153"/>
        <v>nonfiction</v>
      </c>
      <c r="S1362" s="2">
        <f t="shared" si="150"/>
        <v>41095.900694444441</v>
      </c>
      <c r="T1362" s="2">
        <f t="shared" si="151"/>
        <v>41123.900694444441</v>
      </c>
      <c r="U1362" s="1">
        <f t="shared" si="152"/>
        <v>28</v>
      </c>
    </row>
    <row r="1363" spans="1:21" ht="95" customHeight="1">
      <c r="A1363" s="1">
        <v>1361</v>
      </c>
      <c r="B1363" s="1" t="s">
        <v>1362</v>
      </c>
      <c r="C1363" s="1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4">
        <f t="shared" si="147"/>
        <v>125.98333333333333</v>
      </c>
      <c r="P1363" s="1">
        <f t="shared" si="148"/>
        <v>28.632575757575758</v>
      </c>
      <c r="Q1363" s="1" t="str">
        <f t="shared" si="149"/>
        <v>publishing</v>
      </c>
      <c r="R1363" s="1" t="str">
        <f t="shared" si="153"/>
        <v>nonfiction</v>
      </c>
      <c r="S1363" s="2">
        <f t="shared" si="150"/>
        <v>41781.717268518521</v>
      </c>
      <c r="T1363" s="2">
        <f t="shared" si="151"/>
        <v>41811.717268518521</v>
      </c>
      <c r="U1363" s="1">
        <f t="shared" si="152"/>
        <v>30</v>
      </c>
    </row>
    <row r="1364" spans="1:21" ht="95" customHeight="1">
      <c r="A1364" s="1">
        <v>1362</v>
      </c>
      <c r="B1364" s="1" t="s">
        <v>1363</v>
      </c>
      <c r="C1364" s="1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4">
        <f t="shared" si="147"/>
        <v>109.1</v>
      </c>
      <c r="P1364" s="1">
        <f t="shared" si="148"/>
        <v>43.64</v>
      </c>
      <c r="Q1364" s="1" t="str">
        <f t="shared" si="149"/>
        <v>publishing</v>
      </c>
      <c r="R1364" s="1" t="str">
        <f t="shared" si="153"/>
        <v>nonfiction</v>
      </c>
      <c r="S1364" s="2">
        <f t="shared" si="150"/>
        <v>41464.934386574074</v>
      </c>
      <c r="T1364" s="2">
        <f t="shared" si="151"/>
        <v>41524.934386574074</v>
      </c>
      <c r="U1364" s="1">
        <f t="shared" si="152"/>
        <v>60</v>
      </c>
    </row>
    <row r="1365" spans="1:21" ht="95" customHeight="1">
      <c r="A1365" s="1">
        <v>1363</v>
      </c>
      <c r="B1365" s="1" t="s">
        <v>1364</v>
      </c>
      <c r="C1365" s="1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4">
        <f t="shared" si="147"/>
        <v>100</v>
      </c>
      <c r="P1365" s="1">
        <f t="shared" si="148"/>
        <v>40</v>
      </c>
      <c r="Q1365" s="1" t="str">
        <f t="shared" si="149"/>
        <v>publishing</v>
      </c>
      <c r="R1365" s="1" t="str">
        <f t="shared" si="153"/>
        <v>nonfiction</v>
      </c>
      <c r="S1365" s="2">
        <f t="shared" si="150"/>
        <v>42396.8440625</v>
      </c>
      <c r="T1365" s="2">
        <f t="shared" si="151"/>
        <v>42415.332638888889</v>
      </c>
      <c r="U1365" s="1">
        <f t="shared" si="152"/>
        <v>19</v>
      </c>
    </row>
    <row r="1366" spans="1:21" ht="95" customHeight="1">
      <c r="A1366" s="1">
        <v>1364</v>
      </c>
      <c r="B1366" s="1" t="s">
        <v>1365</v>
      </c>
      <c r="C1366" s="1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4">
        <f t="shared" si="147"/>
        <v>118.64285714285714</v>
      </c>
      <c r="P1366" s="1">
        <f t="shared" si="148"/>
        <v>346.04166666666669</v>
      </c>
      <c r="Q1366" s="1" t="str">
        <f t="shared" si="149"/>
        <v>music</v>
      </c>
      <c r="R1366" s="1" t="str">
        <f t="shared" si="153"/>
        <v>rock</v>
      </c>
      <c r="S1366" s="2">
        <f t="shared" si="150"/>
        <v>41951.695671296293</v>
      </c>
      <c r="T1366" s="2">
        <f t="shared" si="151"/>
        <v>42011.6956712963</v>
      </c>
      <c r="U1366" s="1">
        <f t="shared" si="152"/>
        <v>61</v>
      </c>
    </row>
    <row r="1367" spans="1:21" ht="95" customHeight="1">
      <c r="A1367" s="1">
        <v>1365</v>
      </c>
      <c r="B1367" s="1" t="s">
        <v>1366</v>
      </c>
      <c r="C1367" s="1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4">
        <f t="shared" si="147"/>
        <v>100.26666666666667</v>
      </c>
      <c r="P1367" s="1">
        <f t="shared" si="148"/>
        <v>81.739130434782609</v>
      </c>
      <c r="Q1367" s="1" t="str">
        <f t="shared" si="149"/>
        <v>music</v>
      </c>
      <c r="R1367" s="1" t="str">
        <f t="shared" si="153"/>
        <v>rock</v>
      </c>
      <c r="S1367" s="2">
        <f t="shared" si="150"/>
        <v>42049.733240740738</v>
      </c>
      <c r="T1367" s="2">
        <f t="shared" si="151"/>
        <v>42079.691574074073</v>
      </c>
      <c r="U1367" s="1">
        <f t="shared" si="152"/>
        <v>30</v>
      </c>
    </row>
    <row r="1368" spans="1:21" ht="95" customHeight="1">
      <c r="A1368" s="1">
        <v>1366</v>
      </c>
      <c r="B1368" s="1" t="s">
        <v>1367</v>
      </c>
      <c r="C1368" s="1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4">
        <f t="shared" si="147"/>
        <v>126.48920000000001</v>
      </c>
      <c r="P1368" s="1">
        <f t="shared" si="148"/>
        <v>64.535306122448986</v>
      </c>
      <c r="Q1368" s="1" t="str">
        <f t="shared" si="149"/>
        <v>music</v>
      </c>
      <c r="R1368" s="1" t="str">
        <f t="shared" si="153"/>
        <v>rock</v>
      </c>
      <c r="S1368" s="2">
        <f t="shared" si="150"/>
        <v>41924.996099537035</v>
      </c>
      <c r="T1368" s="2">
        <f t="shared" si="151"/>
        <v>41970.037766203706</v>
      </c>
      <c r="U1368" s="1">
        <f t="shared" si="152"/>
        <v>46</v>
      </c>
    </row>
    <row r="1369" spans="1:21" ht="95" customHeight="1">
      <c r="A1369" s="1">
        <v>1367</v>
      </c>
      <c r="B1369" s="1" t="s">
        <v>1368</v>
      </c>
      <c r="C1369" s="1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4">
        <f t="shared" si="147"/>
        <v>114.26</v>
      </c>
      <c r="P1369" s="1">
        <f t="shared" si="148"/>
        <v>63.477777777777774</v>
      </c>
      <c r="Q1369" s="1" t="str">
        <f t="shared" si="149"/>
        <v>music</v>
      </c>
      <c r="R1369" s="1" t="str">
        <f t="shared" si="153"/>
        <v>rock</v>
      </c>
      <c r="S1369" s="2">
        <f t="shared" si="150"/>
        <v>42292.002893518518</v>
      </c>
      <c r="T1369" s="2">
        <f t="shared" si="151"/>
        <v>42322.044560185182</v>
      </c>
      <c r="U1369" s="1">
        <f t="shared" si="152"/>
        <v>31</v>
      </c>
    </row>
    <row r="1370" spans="1:21" ht="95" customHeight="1">
      <c r="A1370" s="1">
        <v>1368</v>
      </c>
      <c r="B1370" s="1" t="s">
        <v>1369</v>
      </c>
      <c r="C1370" s="1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4">
        <f t="shared" si="147"/>
        <v>110.7</v>
      </c>
      <c r="P1370" s="1">
        <f t="shared" si="148"/>
        <v>63.620689655172413</v>
      </c>
      <c r="Q1370" s="1" t="str">
        <f t="shared" si="149"/>
        <v>music</v>
      </c>
      <c r="R1370" s="1" t="str">
        <f t="shared" si="153"/>
        <v>rock</v>
      </c>
      <c r="S1370" s="2">
        <f t="shared" si="150"/>
        <v>42146.190902777773</v>
      </c>
      <c r="T1370" s="2">
        <f t="shared" si="151"/>
        <v>42170.190902777773</v>
      </c>
      <c r="U1370" s="1">
        <f t="shared" si="152"/>
        <v>24</v>
      </c>
    </row>
    <row r="1371" spans="1:21" ht="95" customHeight="1">
      <c r="A1371" s="1">
        <v>1369</v>
      </c>
      <c r="B1371" s="1" t="s">
        <v>1370</v>
      </c>
      <c r="C1371" s="1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4">
        <f t="shared" si="147"/>
        <v>105.34805315203954</v>
      </c>
      <c r="P1371" s="1">
        <f t="shared" si="148"/>
        <v>83.967068965517228</v>
      </c>
      <c r="Q1371" s="1" t="str">
        <f t="shared" si="149"/>
        <v>music</v>
      </c>
      <c r="R1371" s="1" t="str">
        <f t="shared" si="153"/>
        <v>rock</v>
      </c>
      <c r="S1371" s="2">
        <f t="shared" si="150"/>
        <v>41710.594282407408</v>
      </c>
      <c r="T1371" s="2">
        <f t="shared" si="151"/>
        <v>41740.594282407408</v>
      </c>
      <c r="U1371" s="1">
        <f t="shared" si="152"/>
        <v>30</v>
      </c>
    </row>
    <row r="1372" spans="1:21" ht="95" customHeight="1">
      <c r="A1372" s="1">
        <v>1370</v>
      </c>
      <c r="B1372" s="1" t="s">
        <v>1371</v>
      </c>
      <c r="C1372" s="1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4">
        <f t="shared" si="147"/>
        <v>103.66666666666666</v>
      </c>
      <c r="P1372" s="1">
        <f t="shared" si="148"/>
        <v>77.75</v>
      </c>
      <c r="Q1372" s="1" t="str">
        <f t="shared" si="149"/>
        <v>music</v>
      </c>
      <c r="R1372" s="1" t="str">
        <f t="shared" si="153"/>
        <v>rock</v>
      </c>
      <c r="S1372" s="2">
        <f t="shared" si="150"/>
        <v>41548.00335648148</v>
      </c>
      <c r="T1372" s="2">
        <f t="shared" si="151"/>
        <v>41563.00335648148</v>
      </c>
      <c r="U1372" s="1">
        <f t="shared" si="152"/>
        <v>15</v>
      </c>
    </row>
    <row r="1373" spans="1:21" ht="95" customHeight="1">
      <c r="A1373" s="1">
        <v>1371</v>
      </c>
      <c r="B1373" s="1" t="s">
        <v>1372</v>
      </c>
      <c r="C1373" s="1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4">
        <f t="shared" si="147"/>
        <v>107.08672667523933</v>
      </c>
      <c r="P1373" s="1">
        <f t="shared" si="148"/>
        <v>107.07142857142857</v>
      </c>
      <c r="Q1373" s="1" t="str">
        <f t="shared" si="149"/>
        <v>music</v>
      </c>
      <c r="R1373" s="1" t="str">
        <f t="shared" si="153"/>
        <v>rock</v>
      </c>
      <c r="S1373" s="2">
        <f t="shared" si="150"/>
        <v>42101.758587962962</v>
      </c>
      <c r="T1373" s="2">
        <f t="shared" si="151"/>
        <v>42131.758587962962</v>
      </c>
      <c r="U1373" s="1">
        <f t="shared" si="152"/>
        <v>30</v>
      </c>
    </row>
    <row r="1374" spans="1:21" ht="95" customHeight="1">
      <c r="A1374" s="1">
        <v>1372</v>
      </c>
      <c r="B1374" s="1" t="s">
        <v>1373</v>
      </c>
      <c r="C1374" s="1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4">
        <f t="shared" si="147"/>
        <v>124</v>
      </c>
      <c r="P1374" s="1">
        <f t="shared" si="148"/>
        <v>38.75</v>
      </c>
      <c r="Q1374" s="1" t="str">
        <f t="shared" si="149"/>
        <v>music</v>
      </c>
      <c r="R1374" s="1" t="str">
        <f t="shared" si="153"/>
        <v>rock</v>
      </c>
      <c r="S1374" s="2">
        <f t="shared" si="150"/>
        <v>41072.739953703705</v>
      </c>
      <c r="T1374" s="2">
        <f t="shared" si="151"/>
        <v>41102.739953703705</v>
      </c>
      <c r="U1374" s="1">
        <f t="shared" si="152"/>
        <v>30</v>
      </c>
    </row>
    <row r="1375" spans="1:21" ht="95" customHeight="1">
      <c r="A1375" s="1">
        <v>1373</v>
      </c>
      <c r="B1375" s="1" t="s">
        <v>1374</v>
      </c>
      <c r="C1375" s="1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4">
        <f t="shared" si="147"/>
        <v>105.01</v>
      </c>
      <c r="P1375" s="1">
        <f t="shared" si="148"/>
        <v>201.94230769230768</v>
      </c>
      <c r="Q1375" s="1" t="str">
        <f t="shared" si="149"/>
        <v>music</v>
      </c>
      <c r="R1375" s="1" t="str">
        <f t="shared" si="153"/>
        <v>rock</v>
      </c>
      <c r="S1375" s="2">
        <f t="shared" si="150"/>
        <v>42704.95177083333</v>
      </c>
      <c r="T1375" s="2">
        <f t="shared" si="151"/>
        <v>42734.95177083333</v>
      </c>
      <c r="U1375" s="1">
        <f t="shared" si="152"/>
        <v>30</v>
      </c>
    </row>
    <row r="1376" spans="1:21" ht="95" customHeight="1">
      <c r="A1376" s="1">
        <v>1374</v>
      </c>
      <c r="B1376" s="1" t="s">
        <v>1375</v>
      </c>
      <c r="C1376" s="1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4">
        <f t="shared" si="147"/>
        <v>189.46666666666667</v>
      </c>
      <c r="P1376" s="1">
        <f t="shared" si="148"/>
        <v>43.060606060606062</v>
      </c>
      <c r="Q1376" s="1" t="str">
        <f t="shared" si="149"/>
        <v>music</v>
      </c>
      <c r="R1376" s="1" t="str">
        <f t="shared" si="153"/>
        <v>rock</v>
      </c>
      <c r="S1376" s="2">
        <f t="shared" si="150"/>
        <v>42424.161898148144</v>
      </c>
      <c r="T1376" s="2">
        <f t="shared" si="151"/>
        <v>42454.12023148148</v>
      </c>
      <c r="U1376" s="1">
        <f t="shared" si="152"/>
        <v>30</v>
      </c>
    </row>
    <row r="1377" spans="1:21" ht="95" customHeight="1">
      <c r="A1377" s="1">
        <v>1375</v>
      </c>
      <c r="B1377" s="1" t="s">
        <v>1376</v>
      </c>
      <c r="C1377" s="1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4">
        <f t="shared" si="147"/>
        <v>171.32499999999999</v>
      </c>
      <c r="P1377" s="1">
        <f t="shared" si="148"/>
        <v>62.871559633027523</v>
      </c>
      <c r="Q1377" s="1" t="str">
        <f t="shared" si="149"/>
        <v>music</v>
      </c>
      <c r="R1377" s="1" t="str">
        <f t="shared" si="153"/>
        <v>rock</v>
      </c>
      <c r="S1377" s="2">
        <f t="shared" si="150"/>
        <v>42720.066192129627</v>
      </c>
      <c r="T1377" s="2">
        <f t="shared" si="151"/>
        <v>42750.066192129627</v>
      </c>
      <c r="U1377" s="1">
        <f t="shared" si="152"/>
        <v>30</v>
      </c>
    </row>
    <row r="1378" spans="1:21" ht="95" customHeight="1">
      <c r="A1378" s="1">
        <v>1376</v>
      </c>
      <c r="B1378" s="1" t="s">
        <v>1377</v>
      </c>
      <c r="C1378" s="1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4">
        <f t="shared" si="147"/>
        <v>252.48648648648651</v>
      </c>
      <c r="P1378" s="1">
        <f t="shared" si="148"/>
        <v>55.607142857142854</v>
      </c>
      <c r="Q1378" s="1" t="str">
        <f t="shared" si="149"/>
        <v>music</v>
      </c>
      <c r="R1378" s="1" t="str">
        <f t="shared" si="153"/>
        <v>rock</v>
      </c>
      <c r="S1378" s="2">
        <f t="shared" si="150"/>
        <v>42677.669050925921</v>
      </c>
      <c r="T1378" s="2">
        <f t="shared" si="151"/>
        <v>42707.710717592592</v>
      </c>
      <c r="U1378" s="1">
        <f t="shared" si="152"/>
        <v>31</v>
      </c>
    </row>
    <row r="1379" spans="1:21" ht="95" customHeight="1">
      <c r="A1379" s="1">
        <v>1377</v>
      </c>
      <c r="B1379" s="1" t="s">
        <v>1378</v>
      </c>
      <c r="C1379" s="1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4">
        <f t="shared" si="147"/>
        <v>116.15384615384616</v>
      </c>
      <c r="P1379" s="1">
        <f t="shared" si="148"/>
        <v>48.70967741935484</v>
      </c>
      <c r="Q1379" s="1" t="str">
        <f t="shared" si="149"/>
        <v>music</v>
      </c>
      <c r="R1379" s="1" t="str">
        <f t="shared" si="153"/>
        <v>rock</v>
      </c>
      <c r="S1379" s="2">
        <f t="shared" si="150"/>
        <v>42747.219560185185</v>
      </c>
      <c r="T1379" s="2">
        <f t="shared" si="151"/>
        <v>42769.174305555556</v>
      </c>
      <c r="U1379" s="1">
        <f t="shared" si="152"/>
        <v>22</v>
      </c>
    </row>
    <row r="1380" spans="1:21" ht="95" customHeight="1">
      <c r="A1380" s="1">
        <v>1378</v>
      </c>
      <c r="B1380" s="1" t="s">
        <v>1379</v>
      </c>
      <c r="C1380" s="1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4">
        <f t="shared" si="147"/>
        <v>203.35000000000002</v>
      </c>
      <c r="P1380" s="1">
        <f t="shared" si="148"/>
        <v>30.578947368421051</v>
      </c>
      <c r="Q1380" s="1" t="str">
        <f t="shared" si="149"/>
        <v>music</v>
      </c>
      <c r="R1380" s="1" t="str">
        <f t="shared" si="153"/>
        <v>rock</v>
      </c>
      <c r="S1380" s="2">
        <f t="shared" si="150"/>
        <v>42568.759374999994</v>
      </c>
      <c r="T1380" s="2">
        <f t="shared" si="151"/>
        <v>42583.759374999994</v>
      </c>
      <c r="U1380" s="1">
        <f t="shared" si="152"/>
        <v>15</v>
      </c>
    </row>
    <row r="1381" spans="1:21" ht="95" customHeight="1">
      <c r="A1381" s="1">
        <v>1379</v>
      </c>
      <c r="B1381" s="1" t="s">
        <v>1380</v>
      </c>
      <c r="C1381" s="1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4">
        <f t="shared" si="147"/>
        <v>111.60000000000001</v>
      </c>
      <c r="P1381" s="1">
        <f t="shared" si="148"/>
        <v>73.907284768211923</v>
      </c>
      <c r="Q1381" s="1" t="str">
        <f t="shared" si="149"/>
        <v>music</v>
      </c>
      <c r="R1381" s="1" t="str">
        <f t="shared" si="153"/>
        <v>rock</v>
      </c>
      <c r="S1381" s="2">
        <f t="shared" si="150"/>
        <v>42130.491620370376</v>
      </c>
      <c r="T1381" s="2">
        <f t="shared" si="151"/>
        <v>42160.491620370376</v>
      </c>
      <c r="U1381" s="1">
        <f t="shared" si="152"/>
        <v>30</v>
      </c>
    </row>
    <row r="1382" spans="1:21" ht="95" customHeight="1">
      <c r="A1382" s="1">
        <v>1380</v>
      </c>
      <c r="B1382" s="1" t="s">
        <v>1381</v>
      </c>
      <c r="C1382" s="1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4">
        <f t="shared" si="147"/>
        <v>424</v>
      </c>
      <c r="P1382" s="1">
        <f t="shared" si="148"/>
        <v>21.2</v>
      </c>
      <c r="Q1382" s="1" t="str">
        <f t="shared" si="149"/>
        <v>music</v>
      </c>
      <c r="R1382" s="1" t="str">
        <f t="shared" si="153"/>
        <v>rock</v>
      </c>
      <c r="S1382" s="2">
        <f t="shared" si="150"/>
        <v>42141.762800925921</v>
      </c>
      <c r="T1382" s="2">
        <f t="shared" si="151"/>
        <v>42164.083333333328</v>
      </c>
      <c r="U1382" s="1">
        <f t="shared" si="152"/>
        <v>23</v>
      </c>
    </row>
    <row r="1383" spans="1:21" ht="95" customHeight="1">
      <c r="A1383" s="1">
        <v>1381</v>
      </c>
      <c r="B1383" s="1" t="s">
        <v>1382</v>
      </c>
      <c r="C1383" s="1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4">
        <f t="shared" si="147"/>
        <v>107.1</v>
      </c>
      <c r="P1383" s="1">
        <f t="shared" si="148"/>
        <v>73.356164383561648</v>
      </c>
      <c r="Q1383" s="1" t="str">
        <f t="shared" si="149"/>
        <v>music</v>
      </c>
      <c r="R1383" s="1" t="str">
        <f t="shared" si="153"/>
        <v>rock</v>
      </c>
      <c r="S1383" s="2">
        <f t="shared" si="150"/>
        <v>42703.214409722219</v>
      </c>
      <c r="T1383" s="2">
        <f t="shared" si="151"/>
        <v>42733.214409722219</v>
      </c>
      <c r="U1383" s="1">
        <f t="shared" si="152"/>
        <v>30</v>
      </c>
    </row>
    <row r="1384" spans="1:21" ht="95" customHeight="1">
      <c r="A1384" s="1">
        <v>1382</v>
      </c>
      <c r="B1384" s="1" t="s">
        <v>1383</v>
      </c>
      <c r="C1384" s="1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4">
        <f t="shared" si="147"/>
        <v>104.3625</v>
      </c>
      <c r="P1384" s="1">
        <f t="shared" si="148"/>
        <v>56.412162162162161</v>
      </c>
      <c r="Q1384" s="1" t="str">
        <f t="shared" si="149"/>
        <v>music</v>
      </c>
      <c r="R1384" s="1" t="str">
        <f t="shared" si="153"/>
        <v>rock</v>
      </c>
      <c r="S1384" s="2">
        <f t="shared" si="150"/>
        <v>41370.800185185188</v>
      </c>
      <c r="T1384" s="2">
        <f t="shared" si="151"/>
        <v>41400.800185185188</v>
      </c>
      <c r="U1384" s="1">
        <f t="shared" si="152"/>
        <v>30</v>
      </c>
    </row>
    <row r="1385" spans="1:21" ht="95" customHeight="1">
      <c r="A1385" s="1">
        <v>1383</v>
      </c>
      <c r="B1385" s="1" t="s">
        <v>1384</v>
      </c>
      <c r="C1385" s="1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4">
        <f t="shared" si="147"/>
        <v>212.40909090909091</v>
      </c>
      <c r="P1385" s="1">
        <f t="shared" si="148"/>
        <v>50.247311827956992</v>
      </c>
      <c r="Q1385" s="1" t="str">
        <f t="shared" si="149"/>
        <v>music</v>
      </c>
      <c r="R1385" s="1" t="str">
        <f t="shared" si="153"/>
        <v>rock</v>
      </c>
      <c r="S1385" s="2">
        <f t="shared" si="150"/>
        <v>42707.074976851851</v>
      </c>
      <c r="T1385" s="2">
        <f t="shared" si="151"/>
        <v>42727.074976851851</v>
      </c>
      <c r="U1385" s="1">
        <f t="shared" si="152"/>
        <v>20</v>
      </c>
    </row>
    <row r="1386" spans="1:21" ht="95" customHeight="1">
      <c r="A1386" s="1">
        <v>1384</v>
      </c>
      <c r="B1386" s="1" t="s">
        <v>1385</v>
      </c>
      <c r="C1386" s="1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4">
        <f t="shared" si="147"/>
        <v>124.08571428571429</v>
      </c>
      <c r="P1386" s="1">
        <f t="shared" si="148"/>
        <v>68.936507936507937</v>
      </c>
      <c r="Q1386" s="1" t="str">
        <f t="shared" si="149"/>
        <v>music</v>
      </c>
      <c r="R1386" s="1" t="str">
        <f t="shared" si="153"/>
        <v>rock</v>
      </c>
      <c r="S1386" s="2">
        <f t="shared" si="150"/>
        <v>42160.735208333332</v>
      </c>
      <c r="T1386" s="2">
        <f t="shared" si="151"/>
        <v>42190.735208333332</v>
      </c>
      <c r="U1386" s="1">
        <f t="shared" si="152"/>
        <v>30</v>
      </c>
    </row>
    <row r="1387" spans="1:21" ht="95" customHeight="1">
      <c r="A1387" s="1">
        <v>1385</v>
      </c>
      <c r="B1387" s="1" t="s">
        <v>1386</v>
      </c>
      <c r="C1387" s="1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4">
        <f t="shared" si="147"/>
        <v>110.406125</v>
      </c>
      <c r="P1387" s="1">
        <f t="shared" si="148"/>
        <v>65.914104477611943</v>
      </c>
      <c r="Q1387" s="1" t="str">
        <f t="shared" si="149"/>
        <v>music</v>
      </c>
      <c r="R1387" s="1" t="str">
        <f t="shared" si="153"/>
        <v>rock</v>
      </c>
      <c r="S1387" s="2">
        <f t="shared" si="150"/>
        <v>42433.688900462963</v>
      </c>
      <c r="T1387" s="2">
        <f t="shared" si="151"/>
        <v>42489.507638888885</v>
      </c>
      <c r="U1387" s="1">
        <f t="shared" si="152"/>
        <v>56</v>
      </c>
    </row>
    <row r="1388" spans="1:21" ht="95" customHeight="1">
      <c r="A1388" s="1">
        <v>1386</v>
      </c>
      <c r="B1388" s="1" t="s">
        <v>1387</v>
      </c>
      <c r="C1388" s="1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4">
        <f t="shared" si="147"/>
        <v>218.75</v>
      </c>
      <c r="P1388" s="1">
        <f t="shared" si="148"/>
        <v>62.5</v>
      </c>
      <c r="Q1388" s="1" t="str">
        <f t="shared" si="149"/>
        <v>music</v>
      </c>
      <c r="R1388" s="1" t="str">
        <f t="shared" si="153"/>
        <v>rock</v>
      </c>
      <c r="S1388" s="2">
        <f t="shared" si="150"/>
        <v>42184.646863425922</v>
      </c>
      <c r="T1388" s="2">
        <f t="shared" si="151"/>
        <v>42214.646863425922</v>
      </c>
      <c r="U1388" s="1">
        <f t="shared" si="152"/>
        <v>30</v>
      </c>
    </row>
    <row r="1389" spans="1:21" ht="95" customHeight="1">
      <c r="A1389" s="1">
        <v>1387</v>
      </c>
      <c r="B1389" s="1" t="s">
        <v>1388</v>
      </c>
      <c r="C1389" s="1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4">
        <f t="shared" si="147"/>
        <v>136.625</v>
      </c>
      <c r="P1389" s="1">
        <f t="shared" si="148"/>
        <v>70.064102564102569</v>
      </c>
      <c r="Q1389" s="1" t="str">
        <f t="shared" si="149"/>
        <v>music</v>
      </c>
      <c r="R1389" s="1" t="str">
        <f t="shared" si="153"/>
        <v>rock</v>
      </c>
      <c r="S1389" s="2">
        <f t="shared" si="150"/>
        <v>42126.92123842593</v>
      </c>
      <c r="T1389" s="2">
        <f t="shared" si="151"/>
        <v>42158.1875</v>
      </c>
      <c r="U1389" s="1">
        <f t="shared" si="152"/>
        <v>32</v>
      </c>
    </row>
    <row r="1390" spans="1:21" ht="95" customHeight="1">
      <c r="A1390" s="1">
        <v>1388</v>
      </c>
      <c r="B1390" s="1" t="s">
        <v>1389</v>
      </c>
      <c r="C1390" s="1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4">
        <f t="shared" si="147"/>
        <v>134.8074</v>
      </c>
      <c r="P1390" s="1">
        <f t="shared" si="148"/>
        <v>60.181874999999998</v>
      </c>
      <c r="Q1390" s="1" t="str">
        <f t="shared" si="149"/>
        <v>music</v>
      </c>
      <c r="R1390" s="1" t="str">
        <f t="shared" si="153"/>
        <v>rock</v>
      </c>
      <c r="S1390" s="2">
        <f t="shared" si="150"/>
        <v>42634.614780092597</v>
      </c>
      <c r="T1390" s="2">
        <f t="shared" si="151"/>
        <v>42660.676388888889</v>
      </c>
      <c r="U1390" s="1">
        <f t="shared" si="152"/>
        <v>27</v>
      </c>
    </row>
    <row r="1391" spans="1:21" ht="95" customHeight="1">
      <c r="A1391" s="1">
        <v>1389</v>
      </c>
      <c r="B1391" s="1" t="s">
        <v>1390</v>
      </c>
      <c r="C1391" s="1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4">
        <f t="shared" si="147"/>
        <v>145.4</v>
      </c>
      <c r="P1391" s="1">
        <f t="shared" si="148"/>
        <v>21.382352941176471</v>
      </c>
      <c r="Q1391" s="1" t="str">
        <f t="shared" si="149"/>
        <v>music</v>
      </c>
      <c r="R1391" s="1" t="str">
        <f t="shared" si="153"/>
        <v>rock</v>
      </c>
      <c r="S1391" s="2">
        <f t="shared" si="150"/>
        <v>42565.480983796297</v>
      </c>
      <c r="T1391" s="2">
        <f t="shared" si="151"/>
        <v>42595.480983796297</v>
      </c>
      <c r="U1391" s="1">
        <f t="shared" si="152"/>
        <v>30</v>
      </c>
    </row>
    <row r="1392" spans="1:21" ht="95" customHeight="1">
      <c r="A1392" s="1">
        <v>1390</v>
      </c>
      <c r="B1392" s="1" t="s">
        <v>1391</v>
      </c>
      <c r="C1392" s="1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4">
        <f t="shared" si="147"/>
        <v>109.10714285714285</v>
      </c>
      <c r="P1392" s="1">
        <f t="shared" si="148"/>
        <v>160.78947368421052</v>
      </c>
      <c r="Q1392" s="1" t="str">
        <f t="shared" si="149"/>
        <v>music</v>
      </c>
      <c r="R1392" s="1" t="str">
        <f t="shared" si="153"/>
        <v>rock</v>
      </c>
      <c r="S1392" s="2">
        <f t="shared" si="150"/>
        <v>42087.803310185183</v>
      </c>
      <c r="T1392" s="2">
        <f t="shared" si="151"/>
        <v>42121.716666666667</v>
      </c>
      <c r="U1392" s="1">
        <f t="shared" si="152"/>
        <v>34</v>
      </c>
    </row>
    <row r="1393" spans="1:21" ht="95" customHeight="1">
      <c r="A1393" s="1">
        <v>1391</v>
      </c>
      <c r="B1393" s="1" t="s">
        <v>1392</v>
      </c>
      <c r="C1393" s="1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4">
        <f t="shared" si="147"/>
        <v>110.2</v>
      </c>
      <c r="P1393" s="1">
        <f t="shared" si="148"/>
        <v>42.384615384615387</v>
      </c>
      <c r="Q1393" s="1" t="str">
        <f t="shared" si="149"/>
        <v>music</v>
      </c>
      <c r="R1393" s="1" t="str">
        <f t="shared" si="153"/>
        <v>rock</v>
      </c>
      <c r="S1393" s="2">
        <f t="shared" si="150"/>
        <v>42193.650671296295</v>
      </c>
      <c r="T1393" s="2">
        <f t="shared" si="151"/>
        <v>42238.207638888889</v>
      </c>
      <c r="U1393" s="1">
        <f t="shared" si="152"/>
        <v>45</v>
      </c>
    </row>
    <row r="1394" spans="1:21" ht="95" customHeight="1">
      <c r="A1394" s="1">
        <v>1392</v>
      </c>
      <c r="B1394" s="1" t="s">
        <v>1393</v>
      </c>
      <c r="C1394" s="1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4">
        <f t="shared" si="147"/>
        <v>113.64000000000001</v>
      </c>
      <c r="P1394" s="1">
        <f t="shared" si="148"/>
        <v>27.317307692307693</v>
      </c>
      <c r="Q1394" s="1" t="str">
        <f t="shared" si="149"/>
        <v>music</v>
      </c>
      <c r="R1394" s="1" t="str">
        <f t="shared" si="153"/>
        <v>rock</v>
      </c>
      <c r="S1394" s="2">
        <f t="shared" si="150"/>
        <v>42401.154930555553</v>
      </c>
      <c r="T1394" s="2">
        <f t="shared" si="151"/>
        <v>42432.154930555553</v>
      </c>
      <c r="U1394" s="1">
        <f t="shared" si="152"/>
        <v>31</v>
      </c>
    </row>
    <row r="1395" spans="1:21" ht="95" customHeight="1">
      <c r="A1395" s="1">
        <v>1393</v>
      </c>
      <c r="B1395" s="1" t="s">
        <v>1394</v>
      </c>
      <c r="C1395" s="1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4">
        <f t="shared" si="147"/>
        <v>102.35000000000001</v>
      </c>
      <c r="P1395" s="1">
        <f t="shared" si="148"/>
        <v>196.82692307692307</v>
      </c>
      <c r="Q1395" s="1" t="str">
        <f t="shared" si="149"/>
        <v>music</v>
      </c>
      <c r="R1395" s="1" t="str">
        <f t="shared" si="153"/>
        <v>rock</v>
      </c>
      <c r="S1395" s="2">
        <f t="shared" si="150"/>
        <v>42553.681979166664</v>
      </c>
      <c r="T1395" s="2">
        <f t="shared" si="151"/>
        <v>42583.681979166664</v>
      </c>
      <c r="U1395" s="1">
        <f t="shared" si="152"/>
        <v>30</v>
      </c>
    </row>
    <row r="1396" spans="1:21" ht="95" customHeight="1">
      <c r="A1396" s="1">
        <v>1394</v>
      </c>
      <c r="B1396" s="1" t="s">
        <v>1395</v>
      </c>
      <c r="C1396" s="1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4">
        <f t="shared" si="147"/>
        <v>122.13333333333334</v>
      </c>
      <c r="P1396" s="1">
        <f t="shared" si="148"/>
        <v>53.882352941176471</v>
      </c>
      <c r="Q1396" s="1" t="str">
        <f t="shared" si="149"/>
        <v>music</v>
      </c>
      <c r="R1396" s="1" t="str">
        <f t="shared" si="153"/>
        <v>rock</v>
      </c>
      <c r="S1396" s="2">
        <f t="shared" si="150"/>
        <v>42752.144976851851</v>
      </c>
      <c r="T1396" s="2">
        <f t="shared" si="151"/>
        <v>42795.125</v>
      </c>
      <c r="U1396" s="1">
        <f t="shared" si="152"/>
        <v>43</v>
      </c>
    </row>
    <row r="1397" spans="1:21" ht="95" customHeight="1">
      <c r="A1397" s="1">
        <v>1395</v>
      </c>
      <c r="B1397" s="1" t="s">
        <v>1396</v>
      </c>
      <c r="C1397" s="1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4">
        <f t="shared" si="147"/>
        <v>111.88571428571427</v>
      </c>
      <c r="P1397" s="1">
        <f t="shared" si="148"/>
        <v>47.756097560975611</v>
      </c>
      <c r="Q1397" s="1" t="str">
        <f t="shared" si="149"/>
        <v>music</v>
      </c>
      <c r="R1397" s="1" t="str">
        <f t="shared" si="153"/>
        <v>rock</v>
      </c>
      <c r="S1397" s="2">
        <f t="shared" si="150"/>
        <v>42719.90834490741</v>
      </c>
      <c r="T1397" s="2">
        <f t="shared" si="151"/>
        <v>42749.90834490741</v>
      </c>
      <c r="U1397" s="1">
        <f t="shared" si="152"/>
        <v>30</v>
      </c>
    </row>
    <row r="1398" spans="1:21" ht="95" customHeight="1">
      <c r="A1398" s="1">
        <v>1396</v>
      </c>
      <c r="B1398" s="1" t="s">
        <v>1397</v>
      </c>
      <c r="C1398" s="1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4">
        <f t="shared" si="147"/>
        <v>107.3</v>
      </c>
      <c r="P1398" s="1">
        <f t="shared" si="148"/>
        <v>88.191780821917803</v>
      </c>
      <c r="Q1398" s="1" t="str">
        <f t="shared" si="149"/>
        <v>music</v>
      </c>
      <c r="R1398" s="1" t="str">
        <f t="shared" si="153"/>
        <v>rock</v>
      </c>
      <c r="S1398" s="2">
        <f t="shared" si="150"/>
        <v>42018.99863425926</v>
      </c>
      <c r="T1398" s="2">
        <f t="shared" si="151"/>
        <v>42048.99863425926</v>
      </c>
      <c r="U1398" s="1">
        <f t="shared" si="152"/>
        <v>30</v>
      </c>
    </row>
    <row r="1399" spans="1:21" ht="95" customHeight="1">
      <c r="A1399" s="1">
        <v>1397</v>
      </c>
      <c r="B1399" s="1" t="s">
        <v>1398</v>
      </c>
      <c r="C1399" s="1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4">
        <f t="shared" si="147"/>
        <v>113.85000000000001</v>
      </c>
      <c r="P1399" s="1">
        <f t="shared" si="148"/>
        <v>72.056962025316452</v>
      </c>
      <c r="Q1399" s="1" t="str">
        <f t="shared" si="149"/>
        <v>music</v>
      </c>
      <c r="R1399" s="1" t="str">
        <f t="shared" si="153"/>
        <v>rock</v>
      </c>
      <c r="S1399" s="2">
        <f t="shared" si="150"/>
        <v>42640.917939814812</v>
      </c>
      <c r="T1399" s="2">
        <f t="shared" si="151"/>
        <v>42670.888194444444</v>
      </c>
      <c r="U1399" s="1">
        <f t="shared" si="152"/>
        <v>30</v>
      </c>
    </row>
    <row r="1400" spans="1:21" ht="95" customHeight="1">
      <c r="A1400" s="1">
        <v>1398</v>
      </c>
      <c r="B1400" s="1" t="s">
        <v>1399</v>
      </c>
      <c r="C1400" s="1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4">
        <f t="shared" si="147"/>
        <v>109.68181818181819</v>
      </c>
      <c r="P1400" s="1">
        <f t="shared" si="148"/>
        <v>74.246153846153845</v>
      </c>
      <c r="Q1400" s="1" t="str">
        <f t="shared" si="149"/>
        <v>music</v>
      </c>
      <c r="R1400" s="1" t="str">
        <f t="shared" si="153"/>
        <v>rock</v>
      </c>
      <c r="S1400" s="2">
        <f t="shared" si="150"/>
        <v>42526.874236111107</v>
      </c>
      <c r="T1400" s="2">
        <f t="shared" si="151"/>
        <v>42556.874236111107</v>
      </c>
      <c r="U1400" s="1">
        <f t="shared" si="152"/>
        <v>30</v>
      </c>
    </row>
    <row r="1401" spans="1:21" ht="95" customHeight="1">
      <c r="A1401" s="1">
        <v>1399</v>
      </c>
      <c r="B1401" s="1" t="s">
        <v>1400</v>
      </c>
      <c r="C1401" s="1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4">
        <f t="shared" si="147"/>
        <v>126.14444444444443</v>
      </c>
      <c r="P1401" s="1">
        <f t="shared" si="148"/>
        <v>61.701086956521742</v>
      </c>
      <c r="Q1401" s="1" t="str">
        <f t="shared" si="149"/>
        <v>music</v>
      </c>
      <c r="R1401" s="1" t="str">
        <f t="shared" si="153"/>
        <v>rock</v>
      </c>
      <c r="S1401" s="2">
        <f t="shared" si="150"/>
        <v>41889.004317129627</v>
      </c>
      <c r="T1401" s="2">
        <f t="shared" si="151"/>
        <v>41919.004317129627</v>
      </c>
      <c r="U1401" s="1">
        <f t="shared" si="152"/>
        <v>30</v>
      </c>
    </row>
    <row r="1402" spans="1:21" ht="95" customHeight="1">
      <c r="A1402" s="1">
        <v>1400</v>
      </c>
      <c r="B1402" s="1" t="s">
        <v>1401</v>
      </c>
      <c r="C1402" s="1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4">
        <f t="shared" si="147"/>
        <v>167.42857142857144</v>
      </c>
      <c r="P1402" s="1">
        <f t="shared" si="148"/>
        <v>17.235294117647058</v>
      </c>
      <c r="Q1402" s="1" t="str">
        <f t="shared" si="149"/>
        <v>music</v>
      </c>
      <c r="R1402" s="1" t="str">
        <f t="shared" si="153"/>
        <v>rock</v>
      </c>
      <c r="S1402" s="2">
        <f t="shared" si="150"/>
        <v>42498.341122685189</v>
      </c>
      <c r="T1402" s="2">
        <f t="shared" si="151"/>
        <v>42533.229166666672</v>
      </c>
      <c r="U1402" s="1">
        <f t="shared" si="152"/>
        <v>35</v>
      </c>
    </row>
    <row r="1403" spans="1:21" ht="95" customHeight="1">
      <c r="A1403" s="1">
        <v>1401</v>
      </c>
      <c r="B1403" s="1" t="s">
        <v>1402</v>
      </c>
      <c r="C1403" s="1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4">
        <f t="shared" si="147"/>
        <v>496.52000000000004</v>
      </c>
      <c r="P1403" s="1">
        <f t="shared" si="148"/>
        <v>51.720833333333331</v>
      </c>
      <c r="Q1403" s="1" t="str">
        <f t="shared" si="149"/>
        <v>music</v>
      </c>
      <c r="R1403" s="1" t="str">
        <f t="shared" si="153"/>
        <v>rock</v>
      </c>
      <c r="S1403" s="2">
        <f t="shared" si="150"/>
        <v>41399.99622685185</v>
      </c>
      <c r="T1403" s="2">
        <f t="shared" si="151"/>
        <v>41420.99622685185</v>
      </c>
      <c r="U1403" s="1">
        <f t="shared" si="152"/>
        <v>21</v>
      </c>
    </row>
    <row r="1404" spans="1:21" ht="95" customHeight="1">
      <c r="A1404" s="1">
        <v>1402</v>
      </c>
      <c r="B1404" s="1" t="s">
        <v>1403</v>
      </c>
      <c r="C1404" s="1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4">
        <f t="shared" si="147"/>
        <v>109.16</v>
      </c>
      <c r="P1404" s="1">
        <f t="shared" si="148"/>
        <v>24.150442477876105</v>
      </c>
      <c r="Q1404" s="1" t="str">
        <f t="shared" si="149"/>
        <v>music</v>
      </c>
      <c r="R1404" s="1" t="str">
        <f t="shared" si="153"/>
        <v>rock</v>
      </c>
      <c r="S1404" s="2">
        <f t="shared" si="150"/>
        <v>42065.053368055553</v>
      </c>
      <c r="T1404" s="2">
        <f t="shared" si="151"/>
        <v>42125.011701388896</v>
      </c>
      <c r="U1404" s="1">
        <f t="shared" si="152"/>
        <v>60</v>
      </c>
    </row>
    <row r="1405" spans="1:21" ht="95" customHeight="1">
      <c r="A1405" s="1">
        <v>1403</v>
      </c>
      <c r="B1405" s="1" t="s">
        <v>1404</v>
      </c>
      <c r="C1405" s="1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4">
        <f t="shared" si="147"/>
        <v>102.57499999999999</v>
      </c>
      <c r="P1405" s="1">
        <f t="shared" si="148"/>
        <v>62.166666666666664</v>
      </c>
      <c r="Q1405" s="1" t="str">
        <f t="shared" si="149"/>
        <v>music</v>
      </c>
      <c r="R1405" s="1" t="str">
        <f t="shared" si="153"/>
        <v>rock</v>
      </c>
      <c r="S1405" s="2">
        <f t="shared" si="150"/>
        <v>41451.062905092593</v>
      </c>
      <c r="T1405" s="2">
        <f t="shared" si="151"/>
        <v>41481.062905092593</v>
      </c>
      <c r="U1405" s="1">
        <f t="shared" si="152"/>
        <v>30</v>
      </c>
    </row>
    <row r="1406" spans="1:21" ht="95" customHeight="1">
      <c r="A1406" s="1">
        <v>1404</v>
      </c>
      <c r="B1406" s="1" t="s">
        <v>1405</v>
      </c>
      <c r="C1406" s="1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4">
        <f t="shared" si="147"/>
        <v>1.6620689655172414</v>
      </c>
      <c r="P1406" s="1">
        <f t="shared" si="148"/>
        <v>48.2</v>
      </c>
      <c r="Q1406" s="1" t="str">
        <f t="shared" si="149"/>
        <v>publishing</v>
      </c>
      <c r="R1406" s="1" t="str">
        <f t="shared" si="153"/>
        <v>translations</v>
      </c>
      <c r="S1406" s="2">
        <f t="shared" si="150"/>
        <v>42032.510243055556</v>
      </c>
      <c r="T1406" s="2">
        <f t="shared" si="151"/>
        <v>42057.510243055556</v>
      </c>
      <c r="U1406" s="1">
        <f t="shared" si="152"/>
        <v>25</v>
      </c>
    </row>
    <row r="1407" spans="1:21" ht="95" customHeight="1">
      <c r="A1407" s="1">
        <v>1405</v>
      </c>
      <c r="B1407" s="1" t="s">
        <v>1406</v>
      </c>
      <c r="C1407" s="1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4">
        <f t="shared" si="147"/>
        <v>0.42</v>
      </c>
      <c r="P1407" s="1">
        <f t="shared" si="148"/>
        <v>6.1764705882352944</v>
      </c>
      <c r="Q1407" s="1" t="str">
        <f t="shared" si="149"/>
        <v>publishing</v>
      </c>
      <c r="R1407" s="1" t="str">
        <f t="shared" si="153"/>
        <v>translations</v>
      </c>
      <c r="S1407" s="2">
        <f t="shared" si="150"/>
        <v>41941.680567129632</v>
      </c>
      <c r="T1407" s="2">
        <f t="shared" si="151"/>
        <v>41971.722233796296</v>
      </c>
      <c r="U1407" s="1">
        <f t="shared" si="152"/>
        <v>31</v>
      </c>
    </row>
    <row r="1408" spans="1:21" ht="95" customHeight="1">
      <c r="A1408" s="1">
        <v>1406</v>
      </c>
      <c r="B1408" s="1" t="s">
        <v>1407</v>
      </c>
      <c r="C1408" s="1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4">
        <f t="shared" si="147"/>
        <v>0.125</v>
      </c>
      <c r="P1408" s="1">
        <f t="shared" si="148"/>
        <v>5</v>
      </c>
      <c r="Q1408" s="1" t="str">
        <f t="shared" si="149"/>
        <v>publishing</v>
      </c>
      <c r="R1408" s="1" t="str">
        <f t="shared" si="153"/>
        <v>translations</v>
      </c>
      <c r="S1408" s="2">
        <f t="shared" si="150"/>
        <v>42297.432951388888</v>
      </c>
      <c r="T1408" s="2">
        <f t="shared" si="151"/>
        <v>42350.416666666672</v>
      </c>
      <c r="U1408" s="1">
        <f t="shared" si="152"/>
        <v>53</v>
      </c>
    </row>
    <row r="1409" spans="1:21" ht="95" customHeight="1">
      <c r="A1409" s="1">
        <v>1407</v>
      </c>
      <c r="B1409" s="1" t="s">
        <v>1408</v>
      </c>
      <c r="C1409" s="1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4">
        <f t="shared" si="147"/>
        <v>0.5</v>
      </c>
      <c r="P1409" s="1">
        <f t="shared" si="148"/>
        <v>7.5</v>
      </c>
      <c r="Q1409" s="1" t="str">
        <f t="shared" si="149"/>
        <v>publishing</v>
      </c>
      <c r="R1409" s="1" t="str">
        <f t="shared" si="153"/>
        <v>translations</v>
      </c>
      <c r="S1409" s="2">
        <f t="shared" si="150"/>
        <v>41838.536782407406</v>
      </c>
      <c r="T1409" s="2">
        <f t="shared" si="151"/>
        <v>41863.536782407406</v>
      </c>
      <c r="U1409" s="1">
        <f t="shared" si="152"/>
        <v>25</v>
      </c>
    </row>
    <row r="1410" spans="1:21" ht="95" customHeight="1">
      <c r="A1410" s="1">
        <v>1408</v>
      </c>
      <c r="B1410" s="1" t="s">
        <v>1409</v>
      </c>
      <c r="C1410" s="1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4">
        <f t="shared" si="147"/>
        <v>7.1999999999999993</v>
      </c>
      <c r="P1410" s="1">
        <f t="shared" si="148"/>
        <v>12</v>
      </c>
      <c r="Q1410" s="1" t="str">
        <f t="shared" si="149"/>
        <v>publishing</v>
      </c>
      <c r="R1410" s="1" t="str">
        <f t="shared" si="153"/>
        <v>translations</v>
      </c>
      <c r="S1410" s="2">
        <f t="shared" si="150"/>
        <v>42291.872175925921</v>
      </c>
      <c r="T1410" s="2">
        <f t="shared" si="151"/>
        <v>42321.913842592592</v>
      </c>
      <c r="U1410" s="1">
        <f t="shared" si="152"/>
        <v>31</v>
      </c>
    </row>
    <row r="1411" spans="1:21" ht="95" customHeight="1">
      <c r="A1411" s="1">
        <v>1409</v>
      </c>
      <c r="B1411" s="1" t="s">
        <v>1410</v>
      </c>
      <c r="C1411" s="1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4">
        <f t="shared" ref="O1411:O1474" si="154">E1411/D1411*100</f>
        <v>0</v>
      </c>
      <c r="P1411" s="1" t="e">
        <f t="shared" ref="P1411:P1474" si="155">E1411/L1411</f>
        <v>#DIV/0!</v>
      </c>
      <c r="Q1411" s="1" t="str">
        <f t="shared" ref="Q1411:Q1474" si="156">LEFT(N1411,FIND("/",N1411)-1)</f>
        <v>publishing</v>
      </c>
      <c r="R1411" s="1" t="str">
        <f t="shared" si="153"/>
        <v>translations</v>
      </c>
      <c r="S1411" s="2">
        <f t="shared" ref="S1411:S1474" si="157">(((J1411/60)/60)/24)+DATE(1970,1,1)</f>
        <v>41945.133506944447</v>
      </c>
      <c r="T1411" s="2">
        <f t="shared" ref="T1411:T1474" si="158">(((I1411/60)/60)/24)+DATE(1970,1,1)</f>
        <v>42005.175173611111</v>
      </c>
      <c r="U1411" s="1">
        <f t="shared" ref="U1411:U1474" si="159">ROUNDUP(T1411-S1411,0)</f>
        <v>61</v>
      </c>
    </row>
    <row r="1412" spans="1:21" ht="95" customHeight="1">
      <c r="A1412" s="1">
        <v>1410</v>
      </c>
      <c r="B1412" s="1" t="s">
        <v>1411</v>
      </c>
      <c r="C1412" s="1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4">
        <f t="shared" si="154"/>
        <v>1.6666666666666666E-2</v>
      </c>
      <c r="P1412" s="1">
        <f t="shared" si="155"/>
        <v>1</v>
      </c>
      <c r="Q1412" s="1" t="str">
        <f t="shared" si="156"/>
        <v>publishing</v>
      </c>
      <c r="R1412" s="1" t="str">
        <f t="shared" ref="R1412:R1475" si="160">RIGHT(N1412,LEN(N1412)-FIND("/",N1412))</f>
        <v>translations</v>
      </c>
      <c r="S1412" s="2">
        <f t="shared" si="157"/>
        <v>42479.318518518514</v>
      </c>
      <c r="T1412" s="2">
        <f t="shared" si="158"/>
        <v>42524.318518518514</v>
      </c>
      <c r="U1412" s="1">
        <f t="shared" si="159"/>
        <v>45</v>
      </c>
    </row>
    <row r="1413" spans="1:21" ht="95" customHeight="1">
      <c r="A1413" s="1">
        <v>1411</v>
      </c>
      <c r="B1413" s="1" t="s">
        <v>1412</v>
      </c>
      <c r="C1413" s="1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4">
        <f t="shared" si="154"/>
        <v>0.23333333333333336</v>
      </c>
      <c r="P1413" s="1">
        <f t="shared" si="155"/>
        <v>2.3333333333333335</v>
      </c>
      <c r="Q1413" s="1" t="str">
        <f t="shared" si="156"/>
        <v>publishing</v>
      </c>
      <c r="R1413" s="1" t="str">
        <f t="shared" si="160"/>
        <v>translations</v>
      </c>
      <c r="S1413" s="2">
        <f t="shared" si="157"/>
        <v>42013.059027777781</v>
      </c>
      <c r="T1413" s="2">
        <f t="shared" si="158"/>
        <v>42041.059027777781</v>
      </c>
      <c r="U1413" s="1">
        <f t="shared" si="159"/>
        <v>28</v>
      </c>
    </row>
    <row r="1414" spans="1:21" ht="95" customHeight="1">
      <c r="A1414" s="1">
        <v>1412</v>
      </c>
      <c r="B1414" s="1" t="s">
        <v>1413</v>
      </c>
      <c r="C1414" s="1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4">
        <f t="shared" si="154"/>
        <v>4.5714285714285712</v>
      </c>
      <c r="P1414" s="1">
        <f t="shared" si="155"/>
        <v>24.615384615384617</v>
      </c>
      <c r="Q1414" s="1" t="str">
        <f t="shared" si="156"/>
        <v>publishing</v>
      </c>
      <c r="R1414" s="1" t="str">
        <f t="shared" si="160"/>
        <v>translations</v>
      </c>
      <c r="S1414" s="2">
        <f t="shared" si="157"/>
        <v>41947.063645833332</v>
      </c>
      <c r="T1414" s="2">
        <f t="shared" si="158"/>
        <v>41977.063645833332</v>
      </c>
      <c r="U1414" s="1">
        <f t="shared" si="159"/>
        <v>30</v>
      </c>
    </row>
    <row r="1415" spans="1:21" ht="95" customHeight="1">
      <c r="A1415" s="1">
        <v>1413</v>
      </c>
      <c r="B1415" s="1" t="s">
        <v>1414</v>
      </c>
      <c r="C1415" s="1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4">
        <f t="shared" si="154"/>
        <v>5</v>
      </c>
      <c r="P1415" s="1">
        <f t="shared" si="155"/>
        <v>100</v>
      </c>
      <c r="Q1415" s="1" t="str">
        <f t="shared" si="156"/>
        <v>publishing</v>
      </c>
      <c r="R1415" s="1" t="str">
        <f t="shared" si="160"/>
        <v>translations</v>
      </c>
      <c r="S1415" s="2">
        <f t="shared" si="157"/>
        <v>42360.437152777777</v>
      </c>
      <c r="T1415" s="2">
        <f t="shared" si="158"/>
        <v>42420.437152777777</v>
      </c>
      <c r="U1415" s="1">
        <f t="shared" si="159"/>
        <v>60</v>
      </c>
    </row>
    <row r="1416" spans="1:21" ht="95" customHeight="1">
      <c r="A1416" s="1">
        <v>1414</v>
      </c>
      <c r="B1416" s="1" t="s">
        <v>1415</v>
      </c>
      <c r="C1416" s="1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4">
        <f t="shared" si="154"/>
        <v>0.2</v>
      </c>
      <c r="P1416" s="1">
        <f t="shared" si="155"/>
        <v>1</v>
      </c>
      <c r="Q1416" s="1" t="str">
        <f t="shared" si="156"/>
        <v>publishing</v>
      </c>
      <c r="R1416" s="1" t="str">
        <f t="shared" si="160"/>
        <v>translations</v>
      </c>
      <c r="S1416" s="2">
        <f t="shared" si="157"/>
        <v>42708.25309027778</v>
      </c>
      <c r="T1416" s="2">
        <f t="shared" si="158"/>
        <v>42738.25309027778</v>
      </c>
      <c r="U1416" s="1">
        <f t="shared" si="159"/>
        <v>30</v>
      </c>
    </row>
    <row r="1417" spans="1:21" ht="95" customHeight="1">
      <c r="A1417" s="1">
        <v>1415</v>
      </c>
      <c r="B1417" s="1" t="s">
        <v>1416</v>
      </c>
      <c r="C1417" s="1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4">
        <f t="shared" si="154"/>
        <v>18.181818181818183</v>
      </c>
      <c r="P1417" s="1">
        <f t="shared" si="155"/>
        <v>88.888888888888886</v>
      </c>
      <c r="Q1417" s="1" t="str">
        <f t="shared" si="156"/>
        <v>publishing</v>
      </c>
      <c r="R1417" s="1" t="str">
        <f t="shared" si="160"/>
        <v>translations</v>
      </c>
      <c r="S1417" s="2">
        <f t="shared" si="157"/>
        <v>42192.675821759258</v>
      </c>
      <c r="T1417" s="2">
        <f t="shared" si="158"/>
        <v>42232.675821759258</v>
      </c>
      <c r="U1417" s="1">
        <f t="shared" si="159"/>
        <v>40</v>
      </c>
    </row>
    <row r="1418" spans="1:21" ht="95" customHeight="1">
      <c r="A1418" s="1">
        <v>1416</v>
      </c>
      <c r="B1418" s="1" t="s">
        <v>1417</v>
      </c>
      <c r="C1418" s="1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4">
        <f t="shared" si="154"/>
        <v>0</v>
      </c>
      <c r="P1418" s="1" t="e">
        <f t="shared" si="155"/>
        <v>#DIV/0!</v>
      </c>
      <c r="Q1418" s="1" t="str">
        <f t="shared" si="156"/>
        <v>publishing</v>
      </c>
      <c r="R1418" s="1" t="str">
        <f t="shared" si="160"/>
        <v>translations</v>
      </c>
      <c r="S1418" s="2">
        <f t="shared" si="157"/>
        <v>42299.926145833335</v>
      </c>
      <c r="T1418" s="2">
        <f t="shared" si="158"/>
        <v>42329.967812499999</v>
      </c>
      <c r="U1418" s="1">
        <f t="shared" si="159"/>
        <v>31</v>
      </c>
    </row>
    <row r="1419" spans="1:21" ht="95" customHeight="1">
      <c r="A1419" s="1">
        <v>1417</v>
      </c>
      <c r="B1419" s="1" t="s">
        <v>1418</v>
      </c>
      <c r="C1419" s="1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4">
        <f t="shared" si="154"/>
        <v>1.2222222222222223</v>
      </c>
      <c r="P1419" s="1">
        <f t="shared" si="155"/>
        <v>27.5</v>
      </c>
      <c r="Q1419" s="1" t="str">
        <f t="shared" si="156"/>
        <v>publishing</v>
      </c>
      <c r="R1419" s="1" t="str">
        <f t="shared" si="160"/>
        <v>translations</v>
      </c>
      <c r="S1419" s="2">
        <f t="shared" si="157"/>
        <v>42232.15016203704</v>
      </c>
      <c r="T1419" s="2">
        <f t="shared" si="158"/>
        <v>42262.465972222228</v>
      </c>
      <c r="U1419" s="1">
        <f t="shared" si="159"/>
        <v>31</v>
      </c>
    </row>
    <row r="1420" spans="1:21" ht="95" customHeight="1">
      <c r="A1420" s="1">
        <v>1418</v>
      </c>
      <c r="B1420" s="1" t="s">
        <v>1419</v>
      </c>
      <c r="C1420" s="1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4">
        <f t="shared" si="154"/>
        <v>0.2</v>
      </c>
      <c r="P1420" s="1">
        <f t="shared" si="155"/>
        <v>6</v>
      </c>
      <c r="Q1420" s="1" t="str">
        <f t="shared" si="156"/>
        <v>publishing</v>
      </c>
      <c r="R1420" s="1" t="str">
        <f t="shared" si="160"/>
        <v>translations</v>
      </c>
      <c r="S1420" s="2">
        <f t="shared" si="157"/>
        <v>42395.456412037034</v>
      </c>
      <c r="T1420" s="2">
        <f t="shared" si="158"/>
        <v>42425.456412037034</v>
      </c>
      <c r="U1420" s="1">
        <f t="shared" si="159"/>
        <v>30</v>
      </c>
    </row>
    <row r="1421" spans="1:21" ht="95" customHeight="1">
      <c r="A1421" s="1">
        <v>1419</v>
      </c>
      <c r="B1421" s="1" t="s">
        <v>1420</v>
      </c>
      <c r="C1421" s="1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4">
        <f t="shared" si="154"/>
        <v>7.0634920634920633</v>
      </c>
      <c r="P1421" s="1">
        <f t="shared" si="155"/>
        <v>44.5</v>
      </c>
      <c r="Q1421" s="1" t="str">
        <f t="shared" si="156"/>
        <v>publishing</v>
      </c>
      <c r="R1421" s="1" t="str">
        <f t="shared" si="160"/>
        <v>translations</v>
      </c>
      <c r="S1421" s="2">
        <f t="shared" si="157"/>
        <v>42622.456238425926</v>
      </c>
      <c r="T1421" s="2">
        <f t="shared" si="158"/>
        <v>42652.456238425926</v>
      </c>
      <c r="U1421" s="1">
        <f t="shared" si="159"/>
        <v>30</v>
      </c>
    </row>
    <row r="1422" spans="1:21" ht="95" customHeight="1">
      <c r="A1422" s="1">
        <v>1420</v>
      </c>
      <c r="B1422" s="1" t="s">
        <v>1421</v>
      </c>
      <c r="C1422" s="1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4">
        <f t="shared" si="154"/>
        <v>2.7272727272727271</v>
      </c>
      <c r="P1422" s="1">
        <f t="shared" si="155"/>
        <v>1</v>
      </c>
      <c r="Q1422" s="1" t="str">
        <f t="shared" si="156"/>
        <v>publishing</v>
      </c>
      <c r="R1422" s="1" t="str">
        <f t="shared" si="160"/>
        <v>translations</v>
      </c>
      <c r="S1422" s="2">
        <f t="shared" si="157"/>
        <v>42524.667662037042</v>
      </c>
      <c r="T1422" s="2">
        <f t="shared" si="158"/>
        <v>42549.667662037042</v>
      </c>
      <c r="U1422" s="1">
        <f t="shared" si="159"/>
        <v>25</v>
      </c>
    </row>
    <row r="1423" spans="1:21" ht="95" customHeight="1">
      <c r="A1423" s="1">
        <v>1421</v>
      </c>
      <c r="B1423" s="1" t="s">
        <v>1422</v>
      </c>
      <c r="C1423" s="1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4">
        <f t="shared" si="154"/>
        <v>0.1</v>
      </c>
      <c r="P1423" s="1">
        <f t="shared" si="155"/>
        <v>100</v>
      </c>
      <c r="Q1423" s="1" t="str">
        <f t="shared" si="156"/>
        <v>publishing</v>
      </c>
      <c r="R1423" s="1" t="str">
        <f t="shared" si="160"/>
        <v>translations</v>
      </c>
      <c r="S1423" s="2">
        <f t="shared" si="157"/>
        <v>42013.915613425925</v>
      </c>
      <c r="T1423" s="2">
        <f t="shared" si="158"/>
        <v>42043.915613425925</v>
      </c>
      <c r="U1423" s="1">
        <f t="shared" si="159"/>
        <v>30</v>
      </c>
    </row>
    <row r="1424" spans="1:21" ht="95" customHeight="1">
      <c r="A1424" s="1">
        <v>1422</v>
      </c>
      <c r="B1424" s="1" t="s">
        <v>1423</v>
      </c>
      <c r="C1424" s="1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4">
        <f t="shared" si="154"/>
        <v>0.104</v>
      </c>
      <c r="P1424" s="1">
        <f t="shared" si="155"/>
        <v>13</v>
      </c>
      <c r="Q1424" s="1" t="str">
        <f t="shared" si="156"/>
        <v>publishing</v>
      </c>
      <c r="R1424" s="1" t="str">
        <f t="shared" si="160"/>
        <v>translations</v>
      </c>
      <c r="S1424" s="2">
        <f t="shared" si="157"/>
        <v>42604.239629629628</v>
      </c>
      <c r="T1424" s="2">
        <f t="shared" si="158"/>
        <v>42634.239629629628</v>
      </c>
      <c r="U1424" s="1">
        <f t="shared" si="159"/>
        <v>30</v>
      </c>
    </row>
    <row r="1425" spans="1:21" ht="95" customHeight="1">
      <c r="A1425" s="1">
        <v>1423</v>
      </c>
      <c r="B1425" s="1" t="s">
        <v>1424</v>
      </c>
      <c r="C1425" s="1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4">
        <f t="shared" si="154"/>
        <v>0.33333333333333337</v>
      </c>
      <c r="P1425" s="1">
        <f t="shared" si="155"/>
        <v>100</v>
      </c>
      <c r="Q1425" s="1" t="str">
        <f t="shared" si="156"/>
        <v>publishing</v>
      </c>
      <c r="R1425" s="1" t="str">
        <f t="shared" si="160"/>
        <v>translations</v>
      </c>
      <c r="S1425" s="2">
        <f t="shared" si="157"/>
        <v>42340.360312500001</v>
      </c>
      <c r="T1425" s="2">
        <f t="shared" si="158"/>
        <v>42370.360312500001</v>
      </c>
      <c r="U1425" s="1">
        <f t="shared" si="159"/>
        <v>30</v>
      </c>
    </row>
    <row r="1426" spans="1:21" ht="95" customHeight="1">
      <c r="A1426" s="1">
        <v>1424</v>
      </c>
      <c r="B1426" s="1" t="s">
        <v>1425</v>
      </c>
      <c r="C1426" s="1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4">
        <f t="shared" si="154"/>
        <v>20.36</v>
      </c>
      <c r="P1426" s="1">
        <f t="shared" si="155"/>
        <v>109.07142857142857</v>
      </c>
      <c r="Q1426" s="1" t="str">
        <f t="shared" si="156"/>
        <v>publishing</v>
      </c>
      <c r="R1426" s="1" t="str">
        <f t="shared" si="160"/>
        <v>translations</v>
      </c>
      <c r="S1426" s="2">
        <f t="shared" si="157"/>
        <v>42676.717615740738</v>
      </c>
      <c r="T1426" s="2">
        <f t="shared" si="158"/>
        <v>42689.759282407409</v>
      </c>
      <c r="U1426" s="1">
        <f t="shared" si="159"/>
        <v>14</v>
      </c>
    </row>
    <row r="1427" spans="1:21" ht="95" customHeight="1">
      <c r="A1427" s="1">
        <v>1425</v>
      </c>
      <c r="B1427" s="1" t="s">
        <v>1426</v>
      </c>
      <c r="C1427" s="1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4">
        <f t="shared" si="154"/>
        <v>0</v>
      </c>
      <c r="P1427" s="1" t="e">
        <f t="shared" si="155"/>
        <v>#DIV/0!</v>
      </c>
      <c r="Q1427" s="1" t="str">
        <f t="shared" si="156"/>
        <v>publishing</v>
      </c>
      <c r="R1427" s="1" t="str">
        <f t="shared" si="160"/>
        <v>translations</v>
      </c>
      <c r="S1427" s="2">
        <f t="shared" si="157"/>
        <v>42093.131469907406</v>
      </c>
      <c r="T1427" s="2">
        <f t="shared" si="158"/>
        <v>42123.131469907406</v>
      </c>
      <c r="U1427" s="1">
        <f t="shared" si="159"/>
        <v>30</v>
      </c>
    </row>
    <row r="1428" spans="1:21" ht="95" customHeight="1">
      <c r="A1428" s="1">
        <v>1426</v>
      </c>
      <c r="B1428" s="1" t="s">
        <v>1427</v>
      </c>
      <c r="C1428" s="1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4">
        <f t="shared" si="154"/>
        <v>0</v>
      </c>
      <c r="P1428" s="1" t="e">
        <f t="shared" si="155"/>
        <v>#DIV/0!</v>
      </c>
      <c r="Q1428" s="1" t="str">
        <f t="shared" si="156"/>
        <v>publishing</v>
      </c>
      <c r="R1428" s="1" t="str">
        <f t="shared" si="160"/>
        <v>translations</v>
      </c>
      <c r="S1428" s="2">
        <f t="shared" si="157"/>
        <v>42180.390277777777</v>
      </c>
      <c r="T1428" s="2">
        <f t="shared" si="158"/>
        <v>42240.390277777777</v>
      </c>
      <c r="U1428" s="1">
        <f t="shared" si="159"/>
        <v>60</v>
      </c>
    </row>
    <row r="1429" spans="1:21" ht="95" customHeight="1">
      <c r="A1429" s="1">
        <v>1427</v>
      </c>
      <c r="B1429" s="1" t="s">
        <v>1428</v>
      </c>
      <c r="C1429" s="1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4">
        <f t="shared" si="154"/>
        <v>8.3800000000000008</v>
      </c>
      <c r="P1429" s="1">
        <f t="shared" si="155"/>
        <v>104.75</v>
      </c>
      <c r="Q1429" s="1" t="str">
        <f t="shared" si="156"/>
        <v>publishing</v>
      </c>
      <c r="R1429" s="1" t="str">
        <f t="shared" si="160"/>
        <v>translations</v>
      </c>
      <c r="S1429" s="2">
        <f t="shared" si="157"/>
        <v>42601.851678240739</v>
      </c>
      <c r="T1429" s="2">
        <f t="shared" si="158"/>
        <v>42631.851678240739</v>
      </c>
      <c r="U1429" s="1">
        <f t="shared" si="159"/>
        <v>30</v>
      </c>
    </row>
    <row r="1430" spans="1:21" ht="95" customHeight="1">
      <c r="A1430" s="1">
        <v>1428</v>
      </c>
      <c r="B1430" s="1" t="s">
        <v>1429</v>
      </c>
      <c r="C1430" s="1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4">
        <f t="shared" si="154"/>
        <v>4.5</v>
      </c>
      <c r="P1430" s="1">
        <f t="shared" si="155"/>
        <v>15</v>
      </c>
      <c r="Q1430" s="1" t="str">
        <f t="shared" si="156"/>
        <v>publishing</v>
      </c>
      <c r="R1430" s="1" t="str">
        <f t="shared" si="160"/>
        <v>translations</v>
      </c>
      <c r="S1430" s="2">
        <f t="shared" si="157"/>
        <v>42432.379826388889</v>
      </c>
      <c r="T1430" s="2">
        <f t="shared" si="158"/>
        <v>42462.338159722218</v>
      </c>
      <c r="U1430" s="1">
        <f t="shared" si="159"/>
        <v>30</v>
      </c>
    </row>
    <row r="1431" spans="1:21" ht="95" customHeight="1">
      <c r="A1431" s="1">
        <v>1429</v>
      </c>
      <c r="B1431" s="1" t="s">
        <v>1430</v>
      </c>
      <c r="C1431" s="1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4">
        <f t="shared" si="154"/>
        <v>0</v>
      </c>
      <c r="P1431" s="1" t="e">
        <f t="shared" si="155"/>
        <v>#DIV/0!</v>
      </c>
      <c r="Q1431" s="1" t="str">
        <f t="shared" si="156"/>
        <v>publishing</v>
      </c>
      <c r="R1431" s="1" t="str">
        <f t="shared" si="160"/>
        <v>translations</v>
      </c>
      <c r="S1431" s="2">
        <f t="shared" si="157"/>
        <v>42074.060671296291</v>
      </c>
      <c r="T1431" s="2">
        <f t="shared" si="158"/>
        <v>42104.060671296291</v>
      </c>
      <c r="U1431" s="1">
        <f t="shared" si="159"/>
        <v>30</v>
      </c>
    </row>
    <row r="1432" spans="1:21" ht="95" customHeight="1">
      <c r="A1432" s="1">
        <v>1430</v>
      </c>
      <c r="B1432" s="1" t="s">
        <v>1431</v>
      </c>
      <c r="C1432" s="1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4">
        <f t="shared" si="154"/>
        <v>8.06</v>
      </c>
      <c r="P1432" s="1">
        <f t="shared" si="155"/>
        <v>80.599999999999994</v>
      </c>
      <c r="Q1432" s="1" t="str">
        <f t="shared" si="156"/>
        <v>publishing</v>
      </c>
      <c r="R1432" s="1" t="str">
        <f t="shared" si="160"/>
        <v>translations</v>
      </c>
      <c r="S1432" s="2">
        <f t="shared" si="157"/>
        <v>41961.813518518517</v>
      </c>
      <c r="T1432" s="2">
        <f t="shared" si="158"/>
        <v>41992.813518518517</v>
      </c>
      <c r="U1432" s="1">
        <f t="shared" si="159"/>
        <v>31</v>
      </c>
    </row>
    <row r="1433" spans="1:21" ht="95" customHeight="1">
      <c r="A1433" s="1">
        <v>1431</v>
      </c>
      <c r="B1433" s="1" t="s">
        <v>1432</v>
      </c>
      <c r="C1433" s="1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4">
        <f t="shared" si="154"/>
        <v>31.94705882352941</v>
      </c>
      <c r="P1433" s="1">
        <f t="shared" si="155"/>
        <v>115.55319148936171</v>
      </c>
      <c r="Q1433" s="1" t="str">
        <f t="shared" si="156"/>
        <v>publishing</v>
      </c>
      <c r="R1433" s="1" t="str">
        <f t="shared" si="160"/>
        <v>translations</v>
      </c>
      <c r="S1433" s="2">
        <f t="shared" si="157"/>
        <v>42304.210833333331</v>
      </c>
      <c r="T1433" s="2">
        <f t="shared" si="158"/>
        <v>42334.252500000002</v>
      </c>
      <c r="U1433" s="1">
        <f t="shared" si="159"/>
        <v>31</v>
      </c>
    </row>
    <row r="1434" spans="1:21" ht="95" customHeight="1">
      <c r="A1434" s="1">
        <v>1432</v>
      </c>
      <c r="B1434" s="1" t="s">
        <v>1433</v>
      </c>
      <c r="C1434" s="1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4">
        <f t="shared" si="154"/>
        <v>0</v>
      </c>
      <c r="P1434" s="1" t="e">
        <f t="shared" si="155"/>
        <v>#DIV/0!</v>
      </c>
      <c r="Q1434" s="1" t="str">
        <f t="shared" si="156"/>
        <v>publishing</v>
      </c>
      <c r="R1434" s="1" t="str">
        <f t="shared" si="160"/>
        <v>translations</v>
      </c>
      <c r="S1434" s="2">
        <f t="shared" si="157"/>
        <v>42175.780416666668</v>
      </c>
      <c r="T1434" s="2">
        <f t="shared" si="158"/>
        <v>42205.780416666668</v>
      </c>
      <c r="U1434" s="1">
        <f t="shared" si="159"/>
        <v>30</v>
      </c>
    </row>
    <row r="1435" spans="1:21" ht="95" customHeight="1">
      <c r="A1435" s="1">
        <v>1433</v>
      </c>
      <c r="B1435" s="1" t="s">
        <v>1434</v>
      </c>
      <c r="C1435" s="1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4">
        <f t="shared" si="154"/>
        <v>6.708333333333333</v>
      </c>
      <c r="P1435" s="1">
        <f t="shared" si="155"/>
        <v>80.5</v>
      </c>
      <c r="Q1435" s="1" t="str">
        <f t="shared" si="156"/>
        <v>publishing</v>
      </c>
      <c r="R1435" s="1" t="str">
        <f t="shared" si="160"/>
        <v>translations</v>
      </c>
      <c r="S1435" s="2">
        <f t="shared" si="157"/>
        <v>42673.625868055555</v>
      </c>
      <c r="T1435" s="2">
        <f t="shared" si="158"/>
        <v>42714.458333333328</v>
      </c>
      <c r="U1435" s="1">
        <f t="shared" si="159"/>
        <v>41</v>
      </c>
    </row>
    <row r="1436" spans="1:21" ht="95" customHeight="1">
      <c r="A1436" s="1">
        <v>1434</v>
      </c>
      <c r="B1436" s="1" t="s">
        <v>1435</v>
      </c>
      <c r="C1436" s="1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4">
        <f t="shared" si="154"/>
        <v>9.9878048780487809</v>
      </c>
      <c r="P1436" s="1">
        <f t="shared" si="155"/>
        <v>744.5454545454545</v>
      </c>
      <c r="Q1436" s="1" t="str">
        <f t="shared" si="156"/>
        <v>publishing</v>
      </c>
      <c r="R1436" s="1" t="str">
        <f t="shared" si="160"/>
        <v>translations</v>
      </c>
      <c r="S1436" s="2">
        <f t="shared" si="157"/>
        <v>42142.767106481479</v>
      </c>
      <c r="T1436" s="2">
        <f t="shared" si="158"/>
        <v>42163.625</v>
      </c>
      <c r="U1436" s="1">
        <f t="shared" si="159"/>
        <v>21</v>
      </c>
    </row>
    <row r="1437" spans="1:21" ht="95" customHeight="1">
      <c r="A1437" s="1">
        <v>1435</v>
      </c>
      <c r="B1437" s="1" t="s">
        <v>1436</v>
      </c>
      <c r="C1437" s="1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4">
        <f t="shared" si="154"/>
        <v>0.1</v>
      </c>
      <c r="P1437" s="1">
        <f t="shared" si="155"/>
        <v>7.5</v>
      </c>
      <c r="Q1437" s="1" t="str">
        <f t="shared" si="156"/>
        <v>publishing</v>
      </c>
      <c r="R1437" s="1" t="str">
        <f t="shared" si="160"/>
        <v>translations</v>
      </c>
      <c r="S1437" s="2">
        <f t="shared" si="157"/>
        <v>42258.780324074076</v>
      </c>
      <c r="T1437" s="2">
        <f t="shared" si="158"/>
        <v>42288.780324074076</v>
      </c>
      <c r="U1437" s="1">
        <f t="shared" si="159"/>
        <v>30</v>
      </c>
    </row>
    <row r="1438" spans="1:21" ht="95" customHeight="1">
      <c r="A1438" s="1">
        <v>1436</v>
      </c>
      <c r="B1438" s="1" t="s">
        <v>1437</v>
      </c>
      <c r="C1438" s="1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4">
        <f t="shared" si="154"/>
        <v>0.77</v>
      </c>
      <c r="P1438" s="1">
        <f t="shared" si="155"/>
        <v>38.5</v>
      </c>
      <c r="Q1438" s="1" t="str">
        <f t="shared" si="156"/>
        <v>publishing</v>
      </c>
      <c r="R1438" s="1" t="str">
        <f t="shared" si="160"/>
        <v>translations</v>
      </c>
      <c r="S1438" s="2">
        <f t="shared" si="157"/>
        <v>42391.35019675926</v>
      </c>
      <c r="T1438" s="2">
        <f t="shared" si="158"/>
        <v>42421.35019675926</v>
      </c>
      <c r="U1438" s="1">
        <f t="shared" si="159"/>
        <v>30</v>
      </c>
    </row>
    <row r="1439" spans="1:21" ht="95" customHeight="1">
      <c r="A1439" s="1">
        <v>1437</v>
      </c>
      <c r="B1439" s="1" t="s">
        <v>1438</v>
      </c>
      <c r="C1439" s="1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4">
        <f t="shared" si="154"/>
        <v>26.900000000000002</v>
      </c>
      <c r="P1439" s="1">
        <f t="shared" si="155"/>
        <v>36.68181818181818</v>
      </c>
      <c r="Q1439" s="1" t="str">
        <f t="shared" si="156"/>
        <v>publishing</v>
      </c>
      <c r="R1439" s="1" t="str">
        <f t="shared" si="160"/>
        <v>translations</v>
      </c>
      <c r="S1439" s="2">
        <f t="shared" si="157"/>
        <v>41796.531701388885</v>
      </c>
      <c r="T1439" s="2">
        <f t="shared" si="158"/>
        <v>41833.207638888889</v>
      </c>
      <c r="U1439" s="1">
        <f t="shared" si="159"/>
        <v>37</v>
      </c>
    </row>
    <row r="1440" spans="1:21" ht="95" customHeight="1">
      <c r="A1440" s="1">
        <v>1438</v>
      </c>
      <c r="B1440" s="1" t="s">
        <v>1439</v>
      </c>
      <c r="C1440" s="1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4">
        <f t="shared" si="154"/>
        <v>3</v>
      </c>
      <c r="P1440" s="1">
        <f t="shared" si="155"/>
        <v>75</v>
      </c>
      <c r="Q1440" s="1" t="str">
        <f t="shared" si="156"/>
        <v>publishing</v>
      </c>
      <c r="R1440" s="1" t="str">
        <f t="shared" si="160"/>
        <v>translations</v>
      </c>
      <c r="S1440" s="2">
        <f t="shared" si="157"/>
        <v>42457.871516203704</v>
      </c>
      <c r="T1440" s="2">
        <f t="shared" si="158"/>
        <v>42487.579861111109</v>
      </c>
      <c r="U1440" s="1">
        <f t="shared" si="159"/>
        <v>30</v>
      </c>
    </row>
    <row r="1441" spans="1:21" ht="95" customHeight="1">
      <c r="A1441" s="1">
        <v>1439</v>
      </c>
      <c r="B1441" s="1" t="s">
        <v>1440</v>
      </c>
      <c r="C1441" s="1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4">
        <f t="shared" si="154"/>
        <v>6.6055045871559637</v>
      </c>
      <c r="P1441" s="1">
        <f t="shared" si="155"/>
        <v>30</v>
      </c>
      <c r="Q1441" s="1" t="str">
        <f t="shared" si="156"/>
        <v>publishing</v>
      </c>
      <c r="R1441" s="1" t="str">
        <f t="shared" si="160"/>
        <v>translations</v>
      </c>
      <c r="S1441" s="2">
        <f t="shared" si="157"/>
        <v>42040.829872685179</v>
      </c>
      <c r="T1441" s="2">
        <f t="shared" si="158"/>
        <v>42070.829872685179</v>
      </c>
      <c r="U1441" s="1">
        <f t="shared" si="159"/>
        <v>30</v>
      </c>
    </row>
    <row r="1442" spans="1:21" ht="95" customHeight="1">
      <c r="A1442" s="1">
        <v>1440</v>
      </c>
      <c r="B1442" s="1" t="s">
        <v>1441</v>
      </c>
      <c r="C1442" s="1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4">
        <f t="shared" si="154"/>
        <v>7.6923076923076927E-3</v>
      </c>
      <c r="P1442" s="1">
        <f t="shared" si="155"/>
        <v>1</v>
      </c>
      <c r="Q1442" s="1" t="str">
        <f t="shared" si="156"/>
        <v>publishing</v>
      </c>
      <c r="R1442" s="1" t="str">
        <f t="shared" si="160"/>
        <v>translations</v>
      </c>
      <c r="S1442" s="2">
        <f t="shared" si="157"/>
        <v>42486.748414351852</v>
      </c>
      <c r="T1442" s="2">
        <f t="shared" si="158"/>
        <v>42516.748414351852</v>
      </c>
      <c r="U1442" s="1">
        <f t="shared" si="159"/>
        <v>30</v>
      </c>
    </row>
    <row r="1443" spans="1:21" ht="95" customHeight="1">
      <c r="A1443" s="1">
        <v>1441</v>
      </c>
      <c r="B1443" s="1" t="s">
        <v>1442</v>
      </c>
      <c r="C1443" s="1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4">
        <f t="shared" si="154"/>
        <v>1.1222222222222222</v>
      </c>
      <c r="P1443" s="1">
        <f t="shared" si="155"/>
        <v>673.33333333333337</v>
      </c>
      <c r="Q1443" s="1" t="str">
        <f t="shared" si="156"/>
        <v>publishing</v>
      </c>
      <c r="R1443" s="1" t="str">
        <f t="shared" si="160"/>
        <v>translations</v>
      </c>
      <c r="S1443" s="2">
        <f t="shared" si="157"/>
        <v>42198.765844907408</v>
      </c>
      <c r="T1443" s="2">
        <f t="shared" si="158"/>
        <v>42258.765844907408</v>
      </c>
      <c r="U1443" s="1">
        <f t="shared" si="159"/>
        <v>60</v>
      </c>
    </row>
    <row r="1444" spans="1:21" ht="95" customHeight="1">
      <c r="A1444" s="1">
        <v>1442</v>
      </c>
      <c r="B1444" s="1" t="s">
        <v>1443</v>
      </c>
      <c r="C1444" s="1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4">
        <f t="shared" si="154"/>
        <v>0</v>
      </c>
      <c r="P1444" s="1" t="e">
        <f t="shared" si="155"/>
        <v>#DIV/0!</v>
      </c>
      <c r="Q1444" s="1" t="str">
        <f t="shared" si="156"/>
        <v>publishing</v>
      </c>
      <c r="R1444" s="1" t="str">
        <f t="shared" si="160"/>
        <v>translations</v>
      </c>
      <c r="S1444" s="2">
        <f t="shared" si="157"/>
        <v>42485.64534722222</v>
      </c>
      <c r="T1444" s="2">
        <f t="shared" si="158"/>
        <v>42515.64534722222</v>
      </c>
      <c r="U1444" s="1">
        <f t="shared" si="159"/>
        <v>30</v>
      </c>
    </row>
    <row r="1445" spans="1:21" ht="95" customHeight="1">
      <c r="A1445" s="1">
        <v>1443</v>
      </c>
      <c r="B1445" s="1" t="s">
        <v>1444</v>
      </c>
      <c r="C1445" s="1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4">
        <f t="shared" si="154"/>
        <v>0</v>
      </c>
      <c r="P1445" s="1" t="e">
        <f t="shared" si="155"/>
        <v>#DIV/0!</v>
      </c>
      <c r="Q1445" s="1" t="str">
        <f t="shared" si="156"/>
        <v>publishing</v>
      </c>
      <c r="R1445" s="1" t="str">
        <f t="shared" si="160"/>
        <v>translations</v>
      </c>
      <c r="S1445" s="2">
        <f t="shared" si="157"/>
        <v>42707.926030092596</v>
      </c>
      <c r="T1445" s="2">
        <f t="shared" si="158"/>
        <v>42737.926030092596</v>
      </c>
      <c r="U1445" s="1">
        <f t="shared" si="159"/>
        <v>30</v>
      </c>
    </row>
    <row r="1446" spans="1:21" ht="95" customHeight="1">
      <c r="A1446" s="1">
        <v>1444</v>
      </c>
      <c r="B1446" s="1" t="s">
        <v>1445</v>
      </c>
      <c r="C1446" s="1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4">
        <f t="shared" si="154"/>
        <v>0</v>
      </c>
      <c r="P1446" s="1" t="e">
        <f t="shared" si="155"/>
        <v>#DIV/0!</v>
      </c>
      <c r="Q1446" s="1" t="str">
        <f t="shared" si="156"/>
        <v>publishing</v>
      </c>
      <c r="R1446" s="1" t="str">
        <f t="shared" si="160"/>
        <v>translations</v>
      </c>
      <c r="S1446" s="2">
        <f t="shared" si="157"/>
        <v>42199.873402777783</v>
      </c>
      <c r="T1446" s="2">
        <f t="shared" si="158"/>
        <v>42259.873402777783</v>
      </c>
      <c r="U1446" s="1">
        <f t="shared" si="159"/>
        <v>60</v>
      </c>
    </row>
    <row r="1447" spans="1:21" ht="95" customHeight="1">
      <c r="A1447" s="1">
        <v>1445</v>
      </c>
      <c r="B1447" s="1" t="s">
        <v>1446</v>
      </c>
      <c r="C1447" s="1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4">
        <f t="shared" si="154"/>
        <v>0</v>
      </c>
      <c r="P1447" s="1" t="e">
        <f t="shared" si="155"/>
        <v>#DIV/0!</v>
      </c>
      <c r="Q1447" s="1" t="str">
        <f t="shared" si="156"/>
        <v>publishing</v>
      </c>
      <c r="R1447" s="1" t="str">
        <f t="shared" si="160"/>
        <v>translations</v>
      </c>
      <c r="S1447" s="2">
        <f t="shared" si="157"/>
        <v>42139.542303240742</v>
      </c>
      <c r="T1447" s="2">
        <f t="shared" si="158"/>
        <v>42169.542303240742</v>
      </c>
      <c r="U1447" s="1">
        <f t="shared" si="159"/>
        <v>30</v>
      </c>
    </row>
    <row r="1448" spans="1:21" ht="95" customHeight="1">
      <c r="A1448" s="1">
        <v>1446</v>
      </c>
      <c r="B1448" s="1" t="s">
        <v>1447</v>
      </c>
      <c r="C1448" s="1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4">
        <f t="shared" si="154"/>
        <v>0</v>
      </c>
      <c r="P1448" s="1" t="e">
        <f t="shared" si="155"/>
        <v>#DIV/0!</v>
      </c>
      <c r="Q1448" s="1" t="str">
        <f t="shared" si="156"/>
        <v>publishing</v>
      </c>
      <c r="R1448" s="1" t="str">
        <f t="shared" si="160"/>
        <v>translations</v>
      </c>
      <c r="S1448" s="2">
        <f t="shared" si="157"/>
        <v>42461.447662037041</v>
      </c>
      <c r="T1448" s="2">
        <f t="shared" si="158"/>
        <v>42481.447662037041</v>
      </c>
      <c r="U1448" s="1">
        <f t="shared" si="159"/>
        <v>20</v>
      </c>
    </row>
    <row r="1449" spans="1:21" ht="95" customHeight="1">
      <c r="A1449" s="1">
        <v>1447</v>
      </c>
      <c r="B1449" s="1" t="s">
        <v>1448</v>
      </c>
      <c r="C1449" s="1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4">
        <f t="shared" si="154"/>
        <v>1.4999999999999999E-2</v>
      </c>
      <c r="P1449" s="1">
        <f t="shared" si="155"/>
        <v>25</v>
      </c>
      <c r="Q1449" s="1" t="str">
        <f t="shared" si="156"/>
        <v>publishing</v>
      </c>
      <c r="R1449" s="1" t="str">
        <f t="shared" si="160"/>
        <v>translations</v>
      </c>
      <c r="S1449" s="2">
        <f t="shared" si="157"/>
        <v>42529.730717592596</v>
      </c>
      <c r="T1449" s="2">
        <f t="shared" si="158"/>
        <v>42559.730717592596</v>
      </c>
      <c r="U1449" s="1">
        <f t="shared" si="159"/>
        <v>30</v>
      </c>
    </row>
    <row r="1450" spans="1:21" ht="95" customHeight="1">
      <c r="A1450" s="1">
        <v>1448</v>
      </c>
      <c r="B1450" s="1" t="s">
        <v>1449</v>
      </c>
      <c r="C1450" s="1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4">
        <f t="shared" si="154"/>
        <v>0</v>
      </c>
      <c r="P1450" s="1" t="e">
        <f t="shared" si="155"/>
        <v>#DIV/0!</v>
      </c>
      <c r="Q1450" s="1" t="str">
        <f t="shared" si="156"/>
        <v>publishing</v>
      </c>
      <c r="R1450" s="1" t="str">
        <f t="shared" si="160"/>
        <v>translations</v>
      </c>
      <c r="S1450" s="2">
        <f t="shared" si="157"/>
        <v>42115.936550925922</v>
      </c>
      <c r="T1450" s="2">
        <f t="shared" si="158"/>
        <v>42146.225694444445</v>
      </c>
      <c r="U1450" s="1">
        <f t="shared" si="159"/>
        <v>31</v>
      </c>
    </row>
    <row r="1451" spans="1:21" ht="95" customHeight="1">
      <c r="A1451" s="1">
        <v>1449</v>
      </c>
      <c r="B1451" s="1" t="s">
        <v>1450</v>
      </c>
      <c r="C1451" s="1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4">
        <f t="shared" si="154"/>
        <v>0</v>
      </c>
      <c r="P1451" s="1" t="e">
        <f t="shared" si="155"/>
        <v>#DIV/0!</v>
      </c>
      <c r="Q1451" s="1" t="str">
        <f t="shared" si="156"/>
        <v>publishing</v>
      </c>
      <c r="R1451" s="1" t="str">
        <f t="shared" si="160"/>
        <v>translations</v>
      </c>
      <c r="S1451" s="2">
        <f t="shared" si="157"/>
        <v>42086.811400462961</v>
      </c>
      <c r="T1451" s="2">
        <f t="shared" si="158"/>
        <v>42134.811400462961</v>
      </c>
      <c r="U1451" s="1">
        <f t="shared" si="159"/>
        <v>48</v>
      </c>
    </row>
    <row r="1452" spans="1:21" ht="95" customHeight="1">
      <c r="A1452" s="1">
        <v>1450</v>
      </c>
      <c r="B1452" s="1" t="s">
        <v>1451</v>
      </c>
      <c r="C1452" s="1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4">
        <f t="shared" si="154"/>
        <v>1E-3</v>
      </c>
      <c r="P1452" s="1">
        <f t="shared" si="155"/>
        <v>1</v>
      </c>
      <c r="Q1452" s="1" t="str">
        <f t="shared" si="156"/>
        <v>publishing</v>
      </c>
      <c r="R1452" s="1" t="str">
        <f t="shared" si="160"/>
        <v>translations</v>
      </c>
      <c r="S1452" s="2">
        <f t="shared" si="157"/>
        <v>42390.171261574069</v>
      </c>
      <c r="T1452" s="2">
        <f t="shared" si="158"/>
        <v>42420.171261574069</v>
      </c>
      <c r="U1452" s="1">
        <f t="shared" si="159"/>
        <v>30</v>
      </c>
    </row>
    <row r="1453" spans="1:21" ht="95" customHeight="1">
      <c r="A1453" s="1">
        <v>1451</v>
      </c>
      <c r="B1453" s="1" t="s">
        <v>1452</v>
      </c>
      <c r="C1453" s="1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4">
        <f t="shared" si="154"/>
        <v>1.0554089709762533E-2</v>
      </c>
      <c r="P1453" s="1">
        <f t="shared" si="155"/>
        <v>1</v>
      </c>
      <c r="Q1453" s="1" t="str">
        <f t="shared" si="156"/>
        <v>publishing</v>
      </c>
      <c r="R1453" s="1" t="str">
        <f t="shared" si="160"/>
        <v>translations</v>
      </c>
      <c r="S1453" s="2">
        <f t="shared" si="157"/>
        <v>41931.959016203706</v>
      </c>
      <c r="T1453" s="2">
        <f t="shared" si="158"/>
        <v>41962.00068287037</v>
      </c>
      <c r="U1453" s="1">
        <f t="shared" si="159"/>
        <v>31</v>
      </c>
    </row>
    <row r="1454" spans="1:21" ht="95" customHeight="1">
      <c r="A1454" s="1">
        <v>1452</v>
      </c>
      <c r="B1454" s="1" t="s">
        <v>1453</v>
      </c>
      <c r="C1454" s="1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4">
        <f t="shared" si="154"/>
        <v>0</v>
      </c>
      <c r="P1454" s="1" t="e">
        <f t="shared" si="155"/>
        <v>#DIV/0!</v>
      </c>
      <c r="Q1454" s="1" t="str">
        <f t="shared" si="156"/>
        <v>publishing</v>
      </c>
      <c r="R1454" s="1" t="str">
        <f t="shared" si="160"/>
        <v>translations</v>
      </c>
      <c r="S1454" s="2">
        <f t="shared" si="157"/>
        <v>41818.703275462962</v>
      </c>
      <c r="T1454" s="2">
        <f t="shared" si="158"/>
        <v>41848.703275462962</v>
      </c>
      <c r="U1454" s="1">
        <f t="shared" si="159"/>
        <v>30</v>
      </c>
    </row>
    <row r="1455" spans="1:21" ht="95" customHeight="1">
      <c r="A1455" s="1">
        <v>1453</v>
      </c>
      <c r="B1455" s="1" t="s">
        <v>1454</v>
      </c>
      <c r="C1455" s="1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4">
        <f t="shared" si="154"/>
        <v>0</v>
      </c>
      <c r="P1455" s="1" t="e">
        <f t="shared" si="155"/>
        <v>#DIV/0!</v>
      </c>
      <c r="Q1455" s="1" t="str">
        <f t="shared" si="156"/>
        <v>publishing</v>
      </c>
      <c r="R1455" s="1" t="str">
        <f t="shared" si="160"/>
        <v>translations</v>
      </c>
      <c r="S1455" s="2">
        <f t="shared" si="157"/>
        <v>42795.696145833332</v>
      </c>
      <c r="T1455" s="2">
        <f t="shared" si="158"/>
        <v>42840.654479166667</v>
      </c>
      <c r="U1455" s="1">
        <f t="shared" si="159"/>
        <v>45</v>
      </c>
    </row>
    <row r="1456" spans="1:21" ht="95" customHeight="1">
      <c r="A1456" s="1">
        <v>1454</v>
      </c>
      <c r="B1456" s="1" t="s">
        <v>1455</v>
      </c>
      <c r="C1456" s="1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4">
        <f t="shared" si="154"/>
        <v>0.85714285714285721</v>
      </c>
      <c r="P1456" s="1">
        <f t="shared" si="155"/>
        <v>15</v>
      </c>
      <c r="Q1456" s="1" t="str">
        <f t="shared" si="156"/>
        <v>publishing</v>
      </c>
      <c r="R1456" s="1" t="str">
        <f t="shared" si="160"/>
        <v>translations</v>
      </c>
      <c r="S1456" s="2">
        <f t="shared" si="157"/>
        <v>42463.866666666669</v>
      </c>
      <c r="T1456" s="2">
        <f t="shared" si="158"/>
        <v>42484.915972222225</v>
      </c>
      <c r="U1456" s="1">
        <f t="shared" si="159"/>
        <v>22</v>
      </c>
    </row>
    <row r="1457" spans="1:21" ht="95" customHeight="1">
      <c r="A1457" s="1">
        <v>1455</v>
      </c>
      <c r="B1457" s="1" t="s">
        <v>1456</v>
      </c>
      <c r="C1457" s="1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4">
        <f t="shared" si="154"/>
        <v>10.5</v>
      </c>
      <c r="P1457" s="1">
        <f t="shared" si="155"/>
        <v>225</v>
      </c>
      <c r="Q1457" s="1" t="str">
        <f t="shared" si="156"/>
        <v>publishing</v>
      </c>
      <c r="R1457" s="1" t="str">
        <f t="shared" si="160"/>
        <v>translations</v>
      </c>
      <c r="S1457" s="2">
        <f t="shared" si="157"/>
        <v>41832.672685185185</v>
      </c>
      <c r="T1457" s="2">
        <f t="shared" si="158"/>
        <v>41887.568749999999</v>
      </c>
      <c r="U1457" s="1">
        <f t="shared" si="159"/>
        <v>55</v>
      </c>
    </row>
    <row r="1458" spans="1:21" ht="95" customHeight="1">
      <c r="A1458" s="1">
        <v>1456</v>
      </c>
      <c r="B1458" s="1" t="s">
        <v>1457</v>
      </c>
      <c r="C1458" s="1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4">
        <f t="shared" si="154"/>
        <v>2.9000000000000004</v>
      </c>
      <c r="P1458" s="1">
        <f t="shared" si="155"/>
        <v>48.333333333333336</v>
      </c>
      <c r="Q1458" s="1" t="str">
        <f t="shared" si="156"/>
        <v>publishing</v>
      </c>
      <c r="R1458" s="1" t="str">
        <f t="shared" si="160"/>
        <v>translations</v>
      </c>
      <c r="S1458" s="2">
        <f t="shared" si="157"/>
        <v>42708.668576388889</v>
      </c>
      <c r="T1458" s="2">
        <f t="shared" si="158"/>
        <v>42738.668576388889</v>
      </c>
      <c r="U1458" s="1">
        <f t="shared" si="159"/>
        <v>30</v>
      </c>
    </row>
    <row r="1459" spans="1:21" ht="95" customHeight="1">
      <c r="A1459" s="1">
        <v>1457</v>
      </c>
      <c r="B1459" s="1" t="s">
        <v>1458</v>
      </c>
      <c r="C1459" s="1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4">
        <f t="shared" si="154"/>
        <v>0</v>
      </c>
      <c r="P1459" s="1" t="e">
        <f t="shared" si="155"/>
        <v>#DIV/0!</v>
      </c>
      <c r="Q1459" s="1" t="str">
        <f t="shared" si="156"/>
        <v>publishing</v>
      </c>
      <c r="R1459" s="1" t="str">
        <f t="shared" si="160"/>
        <v>translations</v>
      </c>
      <c r="S1459" s="2">
        <f t="shared" si="157"/>
        <v>42289.89634259259</v>
      </c>
      <c r="T1459" s="2">
        <f t="shared" si="158"/>
        <v>42319.938009259262</v>
      </c>
      <c r="U1459" s="1">
        <f t="shared" si="159"/>
        <v>31</v>
      </c>
    </row>
    <row r="1460" spans="1:21" ht="95" customHeight="1">
      <c r="A1460" s="1">
        <v>1458</v>
      </c>
      <c r="B1460" s="1" t="s">
        <v>1459</v>
      </c>
      <c r="C1460" s="1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4">
        <f t="shared" si="154"/>
        <v>0</v>
      </c>
      <c r="P1460" s="1" t="e">
        <f t="shared" si="155"/>
        <v>#DIV/0!</v>
      </c>
      <c r="Q1460" s="1" t="str">
        <f t="shared" si="156"/>
        <v>publishing</v>
      </c>
      <c r="R1460" s="1" t="str">
        <f t="shared" si="160"/>
        <v>translations</v>
      </c>
      <c r="S1460" s="2">
        <f t="shared" si="157"/>
        <v>41831.705555555556</v>
      </c>
      <c r="T1460" s="2">
        <f t="shared" si="158"/>
        <v>41862.166666666664</v>
      </c>
      <c r="U1460" s="1">
        <f t="shared" si="159"/>
        <v>31</v>
      </c>
    </row>
    <row r="1461" spans="1:21" ht="95" customHeight="1">
      <c r="A1461" s="1">
        <v>1459</v>
      </c>
      <c r="B1461" s="1" t="s">
        <v>1460</v>
      </c>
      <c r="C1461" s="1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4">
        <f t="shared" si="154"/>
        <v>0</v>
      </c>
      <c r="P1461" s="1" t="e">
        <f t="shared" si="155"/>
        <v>#DIV/0!</v>
      </c>
      <c r="Q1461" s="1" t="str">
        <f t="shared" si="156"/>
        <v>publishing</v>
      </c>
      <c r="R1461" s="1" t="str">
        <f t="shared" si="160"/>
        <v>translations</v>
      </c>
      <c r="S1461" s="2">
        <f t="shared" si="157"/>
        <v>42312.204814814817</v>
      </c>
      <c r="T1461" s="2">
        <f t="shared" si="158"/>
        <v>42340.725694444445</v>
      </c>
      <c r="U1461" s="1">
        <f t="shared" si="159"/>
        <v>29</v>
      </c>
    </row>
    <row r="1462" spans="1:21" ht="95" customHeight="1">
      <c r="A1462" s="1">
        <v>1460</v>
      </c>
      <c r="B1462" s="1" t="s">
        <v>1461</v>
      </c>
      <c r="C1462" s="1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4">
        <f t="shared" si="154"/>
        <v>0</v>
      </c>
      <c r="P1462" s="1" t="e">
        <f t="shared" si="155"/>
        <v>#DIV/0!</v>
      </c>
      <c r="Q1462" s="1" t="str">
        <f t="shared" si="156"/>
        <v>publishing</v>
      </c>
      <c r="R1462" s="1" t="str">
        <f t="shared" si="160"/>
        <v>translations</v>
      </c>
      <c r="S1462" s="2">
        <f t="shared" si="157"/>
        <v>41915.896967592591</v>
      </c>
      <c r="T1462" s="2">
        <f t="shared" si="158"/>
        <v>41973.989583333328</v>
      </c>
      <c r="U1462" s="1">
        <f t="shared" si="159"/>
        <v>59</v>
      </c>
    </row>
    <row r="1463" spans="1:21" ht="95" customHeight="1">
      <c r="A1463" s="1">
        <v>1461</v>
      </c>
      <c r="B1463" s="1" t="s">
        <v>1462</v>
      </c>
      <c r="C1463" s="1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4">
        <f t="shared" si="154"/>
        <v>101.24459999999999</v>
      </c>
      <c r="P1463" s="1">
        <f t="shared" si="155"/>
        <v>44.66673529411765</v>
      </c>
      <c r="Q1463" s="1" t="str">
        <f t="shared" si="156"/>
        <v>publishing</v>
      </c>
      <c r="R1463" s="1" t="str">
        <f t="shared" si="160"/>
        <v>radio &amp; podcasts</v>
      </c>
      <c r="S1463" s="2">
        <f t="shared" si="157"/>
        <v>41899.645300925928</v>
      </c>
      <c r="T1463" s="2">
        <f t="shared" si="158"/>
        <v>41933</v>
      </c>
      <c r="U1463" s="1">
        <f t="shared" si="159"/>
        <v>34</v>
      </c>
    </row>
    <row r="1464" spans="1:21" ht="95" customHeight="1">
      <c r="A1464" s="1">
        <v>1462</v>
      </c>
      <c r="B1464" s="1" t="s">
        <v>1463</v>
      </c>
      <c r="C1464" s="1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4">
        <f t="shared" si="154"/>
        <v>108.5175</v>
      </c>
      <c r="P1464" s="1">
        <f t="shared" si="155"/>
        <v>28.937999999999999</v>
      </c>
      <c r="Q1464" s="1" t="str">
        <f t="shared" si="156"/>
        <v>publishing</v>
      </c>
      <c r="R1464" s="1" t="str">
        <f t="shared" si="160"/>
        <v>radio &amp; podcasts</v>
      </c>
      <c r="S1464" s="2">
        <f t="shared" si="157"/>
        <v>41344.662858796299</v>
      </c>
      <c r="T1464" s="2">
        <f t="shared" si="158"/>
        <v>41374.662858796299</v>
      </c>
      <c r="U1464" s="1">
        <f t="shared" si="159"/>
        <v>30</v>
      </c>
    </row>
    <row r="1465" spans="1:21" ht="95" customHeight="1">
      <c r="A1465" s="1">
        <v>1463</v>
      </c>
      <c r="B1465" s="1" t="s">
        <v>1464</v>
      </c>
      <c r="C1465" s="1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4">
        <f t="shared" si="154"/>
        <v>147.66666666666666</v>
      </c>
      <c r="P1465" s="1">
        <f t="shared" si="155"/>
        <v>35.44</v>
      </c>
      <c r="Q1465" s="1" t="str">
        <f t="shared" si="156"/>
        <v>publishing</v>
      </c>
      <c r="R1465" s="1" t="str">
        <f t="shared" si="160"/>
        <v>radio &amp; podcasts</v>
      </c>
      <c r="S1465" s="2">
        <f t="shared" si="157"/>
        <v>41326.911319444444</v>
      </c>
      <c r="T1465" s="2">
        <f t="shared" si="158"/>
        <v>41371.869652777779</v>
      </c>
      <c r="U1465" s="1">
        <f t="shared" si="159"/>
        <v>45</v>
      </c>
    </row>
    <row r="1466" spans="1:21" ht="95" customHeight="1">
      <c r="A1466" s="1">
        <v>1464</v>
      </c>
      <c r="B1466" s="1" t="s">
        <v>1465</v>
      </c>
      <c r="C1466" s="1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4">
        <f t="shared" si="154"/>
        <v>163.19999999999999</v>
      </c>
      <c r="P1466" s="1">
        <f t="shared" si="155"/>
        <v>34.871794871794869</v>
      </c>
      <c r="Q1466" s="1" t="str">
        <f t="shared" si="156"/>
        <v>publishing</v>
      </c>
      <c r="R1466" s="1" t="str">
        <f t="shared" si="160"/>
        <v>radio &amp; podcasts</v>
      </c>
      <c r="S1466" s="2">
        <f t="shared" si="157"/>
        <v>41291.661550925928</v>
      </c>
      <c r="T1466" s="2">
        <f t="shared" si="158"/>
        <v>41321.661550925928</v>
      </c>
      <c r="U1466" s="1">
        <f t="shared" si="159"/>
        <v>30</v>
      </c>
    </row>
    <row r="1467" spans="1:21" ht="95" customHeight="1">
      <c r="A1467" s="1">
        <v>1465</v>
      </c>
      <c r="B1467" s="1" t="s">
        <v>1466</v>
      </c>
      <c r="C1467" s="1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4">
        <f t="shared" si="154"/>
        <v>456.41449999999998</v>
      </c>
      <c r="P1467" s="1">
        <f t="shared" si="155"/>
        <v>52.622732513451197</v>
      </c>
      <c r="Q1467" s="1" t="str">
        <f t="shared" si="156"/>
        <v>publishing</v>
      </c>
      <c r="R1467" s="1" t="str">
        <f t="shared" si="160"/>
        <v>radio &amp; podcasts</v>
      </c>
      <c r="S1467" s="2">
        <f t="shared" si="157"/>
        <v>40959.734398148146</v>
      </c>
      <c r="T1467" s="2">
        <f t="shared" si="158"/>
        <v>40990.125</v>
      </c>
      <c r="U1467" s="1">
        <f t="shared" si="159"/>
        <v>31</v>
      </c>
    </row>
    <row r="1468" spans="1:21" ht="95" customHeight="1">
      <c r="A1468" s="1">
        <v>1466</v>
      </c>
      <c r="B1468" s="1" t="s">
        <v>1467</v>
      </c>
      <c r="C1468" s="1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4">
        <f t="shared" si="154"/>
        <v>107.87731249999999</v>
      </c>
      <c r="P1468" s="1">
        <f t="shared" si="155"/>
        <v>69.598266129032254</v>
      </c>
      <c r="Q1468" s="1" t="str">
        <f t="shared" si="156"/>
        <v>publishing</v>
      </c>
      <c r="R1468" s="1" t="str">
        <f t="shared" si="160"/>
        <v>radio &amp; podcasts</v>
      </c>
      <c r="S1468" s="2">
        <f t="shared" si="157"/>
        <v>42340.172060185185</v>
      </c>
      <c r="T1468" s="2">
        <f t="shared" si="158"/>
        <v>42381.208333333328</v>
      </c>
      <c r="U1468" s="1">
        <f t="shared" si="159"/>
        <v>42</v>
      </c>
    </row>
    <row r="1469" spans="1:21" ht="95" customHeight="1">
      <c r="A1469" s="1">
        <v>1467</v>
      </c>
      <c r="B1469" s="1" t="s">
        <v>1468</v>
      </c>
      <c r="C1469" s="1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4">
        <f t="shared" si="154"/>
        <v>115.08</v>
      </c>
      <c r="P1469" s="1">
        <f t="shared" si="155"/>
        <v>76.72</v>
      </c>
      <c r="Q1469" s="1" t="str">
        <f t="shared" si="156"/>
        <v>publishing</v>
      </c>
      <c r="R1469" s="1" t="str">
        <f t="shared" si="160"/>
        <v>radio &amp; podcasts</v>
      </c>
      <c r="S1469" s="2">
        <f t="shared" si="157"/>
        <v>40933.80190972222</v>
      </c>
      <c r="T1469" s="2">
        <f t="shared" si="158"/>
        <v>40993.760243055556</v>
      </c>
      <c r="U1469" s="1">
        <f t="shared" si="159"/>
        <v>60</v>
      </c>
    </row>
    <row r="1470" spans="1:21" ht="95" customHeight="1">
      <c r="A1470" s="1">
        <v>1468</v>
      </c>
      <c r="B1470" s="1" t="s">
        <v>1469</v>
      </c>
      <c r="C1470" s="1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4">
        <f t="shared" si="154"/>
        <v>102.36842105263158</v>
      </c>
      <c r="P1470" s="1">
        <f t="shared" si="155"/>
        <v>33.191126279863482</v>
      </c>
      <c r="Q1470" s="1" t="str">
        <f t="shared" si="156"/>
        <v>publishing</v>
      </c>
      <c r="R1470" s="1" t="str">
        <f t="shared" si="160"/>
        <v>radio &amp; podcasts</v>
      </c>
      <c r="S1470" s="2">
        <f t="shared" si="157"/>
        <v>40646.014456018522</v>
      </c>
      <c r="T1470" s="2">
        <f t="shared" si="158"/>
        <v>40706.014456018522</v>
      </c>
      <c r="U1470" s="1">
        <f t="shared" si="159"/>
        <v>60</v>
      </c>
    </row>
    <row r="1471" spans="1:21" ht="95" customHeight="1">
      <c r="A1471" s="1">
        <v>1469</v>
      </c>
      <c r="B1471" s="1" t="s">
        <v>1470</v>
      </c>
      <c r="C1471" s="1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4">
        <f t="shared" si="154"/>
        <v>108.42485875706214</v>
      </c>
      <c r="P1471" s="1">
        <f t="shared" si="155"/>
        <v>149.46417445482865</v>
      </c>
      <c r="Q1471" s="1" t="str">
        <f t="shared" si="156"/>
        <v>publishing</v>
      </c>
      <c r="R1471" s="1" t="str">
        <f t="shared" si="160"/>
        <v>radio &amp; podcasts</v>
      </c>
      <c r="S1471" s="2">
        <f t="shared" si="157"/>
        <v>41290.598483796297</v>
      </c>
      <c r="T1471" s="2">
        <f t="shared" si="158"/>
        <v>41320.598483796297</v>
      </c>
      <c r="U1471" s="1">
        <f t="shared" si="159"/>
        <v>30</v>
      </c>
    </row>
    <row r="1472" spans="1:21" ht="95" customHeight="1">
      <c r="A1472" s="1">
        <v>1470</v>
      </c>
      <c r="B1472" s="1" t="s">
        <v>1471</v>
      </c>
      <c r="C1472" s="1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4">
        <f t="shared" si="154"/>
        <v>125.13333333333334</v>
      </c>
      <c r="P1472" s="1">
        <f t="shared" si="155"/>
        <v>23.172839506172838</v>
      </c>
      <c r="Q1472" s="1" t="str">
        <f t="shared" si="156"/>
        <v>publishing</v>
      </c>
      <c r="R1472" s="1" t="str">
        <f t="shared" si="160"/>
        <v>radio &amp; podcasts</v>
      </c>
      <c r="S1472" s="2">
        <f t="shared" si="157"/>
        <v>41250.827118055553</v>
      </c>
      <c r="T1472" s="2">
        <f t="shared" si="158"/>
        <v>41271.827118055553</v>
      </c>
      <c r="U1472" s="1">
        <f t="shared" si="159"/>
        <v>21</v>
      </c>
    </row>
    <row r="1473" spans="1:21" ht="95" customHeight="1">
      <c r="A1473" s="1">
        <v>1471</v>
      </c>
      <c r="B1473" s="1" t="s">
        <v>1472</v>
      </c>
      <c r="C1473" s="1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4">
        <f t="shared" si="154"/>
        <v>103.840625</v>
      </c>
      <c r="P1473" s="1">
        <f t="shared" si="155"/>
        <v>96.877551020408163</v>
      </c>
      <c r="Q1473" s="1" t="str">
        <f t="shared" si="156"/>
        <v>publishing</v>
      </c>
      <c r="R1473" s="1" t="str">
        <f t="shared" si="160"/>
        <v>radio &amp; podcasts</v>
      </c>
      <c r="S1473" s="2">
        <f t="shared" si="157"/>
        <v>42073.957569444443</v>
      </c>
      <c r="T1473" s="2">
        <f t="shared" si="158"/>
        <v>42103.957569444443</v>
      </c>
      <c r="U1473" s="1">
        <f t="shared" si="159"/>
        <v>30</v>
      </c>
    </row>
    <row r="1474" spans="1:21" ht="95" customHeight="1">
      <c r="A1474" s="1">
        <v>1472</v>
      </c>
      <c r="B1474" s="1" t="s">
        <v>1473</v>
      </c>
      <c r="C1474" s="1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4">
        <f t="shared" si="154"/>
        <v>138.70400000000001</v>
      </c>
      <c r="P1474" s="1">
        <f t="shared" si="155"/>
        <v>103.20238095238095</v>
      </c>
      <c r="Q1474" s="1" t="str">
        <f t="shared" si="156"/>
        <v>publishing</v>
      </c>
      <c r="R1474" s="1" t="str">
        <f t="shared" si="160"/>
        <v>radio &amp; podcasts</v>
      </c>
      <c r="S1474" s="2">
        <f t="shared" si="157"/>
        <v>41533.542858796296</v>
      </c>
      <c r="T1474" s="2">
        <f t="shared" si="158"/>
        <v>41563.542858796296</v>
      </c>
      <c r="U1474" s="1">
        <f t="shared" si="159"/>
        <v>30</v>
      </c>
    </row>
    <row r="1475" spans="1:21" ht="95" customHeight="1">
      <c r="A1475" s="1">
        <v>1473</v>
      </c>
      <c r="B1475" s="1" t="s">
        <v>1474</v>
      </c>
      <c r="C1475" s="1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4">
        <f t="shared" ref="O1475:O1538" si="161">E1475/D1475*100</f>
        <v>120.51600000000001</v>
      </c>
      <c r="P1475" s="1">
        <f t="shared" ref="P1475:P1538" si="162">E1475/L1475</f>
        <v>38.462553191489363</v>
      </c>
      <c r="Q1475" s="1" t="str">
        <f t="shared" ref="Q1475:Q1538" si="163">LEFT(N1475,FIND("/",N1475)-1)</f>
        <v>publishing</v>
      </c>
      <c r="R1475" s="1" t="str">
        <f t="shared" si="160"/>
        <v>radio &amp; podcasts</v>
      </c>
      <c r="S1475" s="2">
        <f t="shared" ref="S1475:S1538" si="164">(((J1475/60)/60)/24)+DATE(1970,1,1)</f>
        <v>40939.979618055557</v>
      </c>
      <c r="T1475" s="2">
        <f t="shared" ref="T1475:T1538" si="165">(((I1475/60)/60)/24)+DATE(1970,1,1)</f>
        <v>40969.979618055557</v>
      </c>
      <c r="U1475" s="1">
        <f t="shared" ref="U1475:U1538" si="166">ROUNDUP(T1475-S1475,0)</f>
        <v>30</v>
      </c>
    </row>
    <row r="1476" spans="1:21" ht="95" customHeight="1">
      <c r="A1476" s="1">
        <v>1474</v>
      </c>
      <c r="B1476" s="1" t="s">
        <v>1475</v>
      </c>
      <c r="C1476" s="1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4">
        <f t="shared" si="161"/>
        <v>112.26666666666667</v>
      </c>
      <c r="P1476" s="1">
        <f t="shared" si="162"/>
        <v>44.315789473684212</v>
      </c>
      <c r="Q1476" s="1" t="str">
        <f t="shared" si="163"/>
        <v>publishing</v>
      </c>
      <c r="R1476" s="1" t="str">
        <f t="shared" ref="R1476:R1539" si="167">RIGHT(N1476,LEN(N1476)-FIND("/",N1476))</f>
        <v>radio &amp; podcasts</v>
      </c>
      <c r="S1476" s="2">
        <f t="shared" si="164"/>
        <v>41500.727916666663</v>
      </c>
      <c r="T1476" s="2">
        <f t="shared" si="165"/>
        <v>41530.727916666663</v>
      </c>
      <c r="U1476" s="1">
        <f t="shared" si="166"/>
        <v>30</v>
      </c>
    </row>
    <row r="1477" spans="1:21" ht="95" customHeight="1">
      <c r="A1477" s="1">
        <v>1475</v>
      </c>
      <c r="B1477" s="1" t="s">
        <v>1476</v>
      </c>
      <c r="C1477" s="1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4">
        <f t="shared" si="161"/>
        <v>188.66966666666667</v>
      </c>
      <c r="P1477" s="1">
        <f t="shared" si="162"/>
        <v>64.173356009070289</v>
      </c>
      <c r="Q1477" s="1" t="str">
        <f t="shared" si="163"/>
        <v>publishing</v>
      </c>
      <c r="R1477" s="1" t="str">
        <f t="shared" si="167"/>
        <v>radio &amp; podcasts</v>
      </c>
      <c r="S1477" s="2">
        <f t="shared" si="164"/>
        <v>41960.722951388889</v>
      </c>
      <c r="T1477" s="2">
        <f t="shared" si="165"/>
        <v>41993.207638888889</v>
      </c>
      <c r="U1477" s="1">
        <f t="shared" si="166"/>
        <v>33</v>
      </c>
    </row>
    <row r="1478" spans="1:21" ht="95" customHeight="1">
      <c r="A1478" s="1">
        <v>1476</v>
      </c>
      <c r="B1478" s="1" t="s">
        <v>1477</v>
      </c>
      <c r="C1478" s="1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4">
        <f t="shared" si="161"/>
        <v>661.55466666666666</v>
      </c>
      <c r="P1478" s="1">
        <f t="shared" si="162"/>
        <v>43.333275109170302</v>
      </c>
      <c r="Q1478" s="1" t="str">
        <f t="shared" si="163"/>
        <v>publishing</v>
      </c>
      <c r="R1478" s="1" t="str">
        <f t="shared" si="167"/>
        <v>radio &amp; podcasts</v>
      </c>
      <c r="S1478" s="2">
        <f t="shared" si="164"/>
        <v>40766.041921296295</v>
      </c>
      <c r="T1478" s="2">
        <f t="shared" si="165"/>
        <v>40796.041921296295</v>
      </c>
      <c r="U1478" s="1">
        <f t="shared" si="166"/>
        <v>30</v>
      </c>
    </row>
    <row r="1479" spans="1:21" ht="95" customHeight="1">
      <c r="A1479" s="1">
        <v>1477</v>
      </c>
      <c r="B1479" s="1" t="s">
        <v>1478</v>
      </c>
      <c r="C1479" s="1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4">
        <f t="shared" si="161"/>
        <v>111.31</v>
      </c>
      <c r="P1479" s="1">
        <f t="shared" si="162"/>
        <v>90.495934959349597</v>
      </c>
      <c r="Q1479" s="1" t="str">
        <f t="shared" si="163"/>
        <v>publishing</v>
      </c>
      <c r="R1479" s="1" t="str">
        <f t="shared" si="167"/>
        <v>radio &amp; podcasts</v>
      </c>
      <c r="S1479" s="2">
        <f t="shared" si="164"/>
        <v>40840.615787037037</v>
      </c>
      <c r="T1479" s="2">
        <f t="shared" si="165"/>
        <v>40900.125</v>
      </c>
      <c r="U1479" s="1">
        <f t="shared" si="166"/>
        <v>60</v>
      </c>
    </row>
    <row r="1480" spans="1:21" ht="95" customHeight="1">
      <c r="A1480" s="1">
        <v>1478</v>
      </c>
      <c r="B1480" s="1" t="s">
        <v>1479</v>
      </c>
      <c r="C1480" s="1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4">
        <f t="shared" si="161"/>
        <v>1181.6142199999999</v>
      </c>
      <c r="P1480" s="1">
        <f t="shared" si="162"/>
        <v>29.187190495010373</v>
      </c>
      <c r="Q1480" s="1" t="str">
        <f t="shared" si="163"/>
        <v>publishing</v>
      </c>
      <c r="R1480" s="1" t="str">
        <f t="shared" si="167"/>
        <v>radio &amp; podcasts</v>
      </c>
      <c r="S1480" s="2">
        <f t="shared" si="164"/>
        <v>41394.871678240743</v>
      </c>
      <c r="T1480" s="2">
        <f t="shared" si="165"/>
        <v>41408.871678240743</v>
      </c>
      <c r="U1480" s="1">
        <f t="shared" si="166"/>
        <v>14</v>
      </c>
    </row>
    <row r="1481" spans="1:21" ht="95" customHeight="1">
      <c r="A1481" s="1">
        <v>1479</v>
      </c>
      <c r="B1481" s="1" t="s">
        <v>1480</v>
      </c>
      <c r="C1481" s="1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4">
        <f t="shared" si="161"/>
        <v>137.375</v>
      </c>
      <c r="P1481" s="1">
        <f t="shared" si="162"/>
        <v>30.95774647887324</v>
      </c>
      <c r="Q1481" s="1" t="str">
        <f t="shared" si="163"/>
        <v>publishing</v>
      </c>
      <c r="R1481" s="1" t="str">
        <f t="shared" si="167"/>
        <v>radio &amp; podcasts</v>
      </c>
      <c r="S1481" s="2">
        <f t="shared" si="164"/>
        <v>41754.745243055557</v>
      </c>
      <c r="T1481" s="2">
        <f t="shared" si="165"/>
        <v>41769.165972222225</v>
      </c>
      <c r="U1481" s="1">
        <f t="shared" si="166"/>
        <v>15</v>
      </c>
    </row>
    <row r="1482" spans="1:21" ht="95" customHeight="1">
      <c r="A1482" s="1">
        <v>1480</v>
      </c>
      <c r="B1482" s="1" t="s">
        <v>1481</v>
      </c>
      <c r="C1482" s="1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4">
        <f t="shared" si="161"/>
        <v>117.04040000000001</v>
      </c>
      <c r="P1482" s="1">
        <f t="shared" si="162"/>
        <v>92.157795275590544</v>
      </c>
      <c r="Q1482" s="1" t="str">
        <f t="shared" si="163"/>
        <v>publishing</v>
      </c>
      <c r="R1482" s="1" t="str">
        <f t="shared" si="167"/>
        <v>radio &amp; podcasts</v>
      </c>
      <c r="S1482" s="2">
        <f t="shared" si="164"/>
        <v>41464.934016203704</v>
      </c>
      <c r="T1482" s="2">
        <f t="shared" si="165"/>
        <v>41481.708333333336</v>
      </c>
      <c r="U1482" s="1">
        <f t="shared" si="166"/>
        <v>17</v>
      </c>
    </row>
    <row r="1483" spans="1:21" ht="95" customHeight="1">
      <c r="A1483" s="1">
        <v>1481</v>
      </c>
      <c r="B1483" s="1" t="s">
        <v>1482</v>
      </c>
      <c r="C1483" s="1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4">
        <f t="shared" si="161"/>
        <v>2.1</v>
      </c>
      <c r="P1483" s="1">
        <f t="shared" si="162"/>
        <v>17.5</v>
      </c>
      <c r="Q1483" s="1" t="str">
        <f t="shared" si="163"/>
        <v>publishing</v>
      </c>
      <c r="R1483" s="1" t="str">
        <f t="shared" si="167"/>
        <v>fiction</v>
      </c>
      <c r="S1483" s="2">
        <f t="shared" si="164"/>
        <v>41550.922974537039</v>
      </c>
      <c r="T1483" s="2">
        <f t="shared" si="165"/>
        <v>41580.922974537039</v>
      </c>
      <c r="U1483" s="1">
        <f t="shared" si="166"/>
        <v>30</v>
      </c>
    </row>
    <row r="1484" spans="1:21" ht="95" customHeight="1">
      <c r="A1484" s="1">
        <v>1482</v>
      </c>
      <c r="B1484" s="1" t="s">
        <v>1483</v>
      </c>
      <c r="C1484" s="1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4">
        <f t="shared" si="161"/>
        <v>0.1</v>
      </c>
      <c r="P1484" s="1">
        <f t="shared" si="162"/>
        <v>5</v>
      </c>
      <c r="Q1484" s="1" t="str">
        <f t="shared" si="163"/>
        <v>publishing</v>
      </c>
      <c r="R1484" s="1" t="str">
        <f t="shared" si="167"/>
        <v>fiction</v>
      </c>
      <c r="S1484" s="2">
        <f t="shared" si="164"/>
        <v>41136.85805555556</v>
      </c>
      <c r="T1484" s="2">
        <f t="shared" si="165"/>
        <v>41159.32708333333</v>
      </c>
      <c r="U1484" s="1">
        <f t="shared" si="166"/>
        <v>23</v>
      </c>
    </row>
    <row r="1485" spans="1:21" ht="95" customHeight="1">
      <c r="A1485" s="1">
        <v>1483</v>
      </c>
      <c r="B1485" s="1" t="s">
        <v>1484</v>
      </c>
      <c r="C1485" s="1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4">
        <f t="shared" si="161"/>
        <v>0.7142857142857143</v>
      </c>
      <c r="P1485" s="1">
        <f t="shared" si="162"/>
        <v>25</v>
      </c>
      <c r="Q1485" s="1" t="str">
        <f t="shared" si="163"/>
        <v>publishing</v>
      </c>
      <c r="R1485" s="1" t="str">
        <f t="shared" si="167"/>
        <v>fiction</v>
      </c>
      <c r="S1485" s="2">
        <f t="shared" si="164"/>
        <v>42548.192997685182</v>
      </c>
      <c r="T1485" s="2">
        <f t="shared" si="165"/>
        <v>42573.192997685182</v>
      </c>
      <c r="U1485" s="1">
        <f t="shared" si="166"/>
        <v>25</v>
      </c>
    </row>
    <row r="1486" spans="1:21" ht="95" customHeight="1">
      <c r="A1486" s="1">
        <v>1484</v>
      </c>
      <c r="B1486" s="1" t="s">
        <v>1485</v>
      </c>
      <c r="C1486" s="1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4">
        <f t="shared" si="161"/>
        <v>0</v>
      </c>
      <c r="P1486" s="1" t="e">
        <f t="shared" si="162"/>
        <v>#DIV/0!</v>
      </c>
      <c r="Q1486" s="1" t="str">
        <f t="shared" si="163"/>
        <v>publishing</v>
      </c>
      <c r="R1486" s="1" t="str">
        <f t="shared" si="167"/>
        <v>fiction</v>
      </c>
      <c r="S1486" s="2">
        <f t="shared" si="164"/>
        <v>41053.200960648144</v>
      </c>
      <c r="T1486" s="2">
        <f t="shared" si="165"/>
        <v>41111.618750000001</v>
      </c>
      <c r="U1486" s="1">
        <f t="shared" si="166"/>
        <v>59</v>
      </c>
    </row>
    <row r="1487" spans="1:21" ht="95" customHeight="1">
      <c r="A1487" s="1">
        <v>1485</v>
      </c>
      <c r="B1487" s="1" t="s">
        <v>1486</v>
      </c>
      <c r="C1487" s="1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4">
        <f t="shared" si="161"/>
        <v>2.2388059701492535</v>
      </c>
      <c r="P1487" s="1">
        <f t="shared" si="162"/>
        <v>50</v>
      </c>
      <c r="Q1487" s="1" t="str">
        <f t="shared" si="163"/>
        <v>publishing</v>
      </c>
      <c r="R1487" s="1" t="str">
        <f t="shared" si="167"/>
        <v>fiction</v>
      </c>
      <c r="S1487" s="2">
        <f t="shared" si="164"/>
        <v>42130.795983796299</v>
      </c>
      <c r="T1487" s="2">
        <f t="shared" si="165"/>
        <v>42175.795983796299</v>
      </c>
      <c r="U1487" s="1">
        <f t="shared" si="166"/>
        <v>45</v>
      </c>
    </row>
    <row r="1488" spans="1:21" ht="95" customHeight="1">
      <c r="A1488" s="1">
        <v>1486</v>
      </c>
      <c r="B1488" s="1" t="s">
        <v>1487</v>
      </c>
      <c r="C1488" s="1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4">
        <f t="shared" si="161"/>
        <v>0.24</v>
      </c>
      <c r="P1488" s="1">
        <f t="shared" si="162"/>
        <v>16</v>
      </c>
      <c r="Q1488" s="1" t="str">
        <f t="shared" si="163"/>
        <v>publishing</v>
      </c>
      <c r="R1488" s="1" t="str">
        <f t="shared" si="167"/>
        <v>fiction</v>
      </c>
      <c r="S1488" s="2">
        <f t="shared" si="164"/>
        <v>42032.168530092589</v>
      </c>
      <c r="T1488" s="2">
        <f t="shared" si="165"/>
        <v>42062.168530092589</v>
      </c>
      <c r="U1488" s="1">
        <f t="shared" si="166"/>
        <v>30</v>
      </c>
    </row>
    <row r="1489" spans="1:21" ht="95" customHeight="1">
      <c r="A1489" s="1">
        <v>1487</v>
      </c>
      <c r="B1489" s="1" t="s">
        <v>1488</v>
      </c>
      <c r="C1489" s="1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4">
        <f t="shared" si="161"/>
        <v>0</v>
      </c>
      <c r="P1489" s="1" t="e">
        <f t="shared" si="162"/>
        <v>#DIV/0!</v>
      </c>
      <c r="Q1489" s="1" t="str">
        <f t="shared" si="163"/>
        <v>publishing</v>
      </c>
      <c r="R1489" s="1" t="str">
        <f t="shared" si="167"/>
        <v>fiction</v>
      </c>
      <c r="S1489" s="2">
        <f t="shared" si="164"/>
        <v>42554.917488425926</v>
      </c>
      <c r="T1489" s="2">
        <f t="shared" si="165"/>
        <v>42584.917488425926</v>
      </c>
      <c r="U1489" s="1">
        <f t="shared" si="166"/>
        <v>30</v>
      </c>
    </row>
    <row r="1490" spans="1:21" ht="95" customHeight="1">
      <c r="A1490" s="1">
        <v>1488</v>
      </c>
      <c r="B1490" s="1" t="s">
        <v>1489</v>
      </c>
      <c r="C1490" s="1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4">
        <f t="shared" si="161"/>
        <v>2.4</v>
      </c>
      <c r="P1490" s="1">
        <f t="shared" si="162"/>
        <v>60</v>
      </c>
      <c r="Q1490" s="1" t="str">
        <f t="shared" si="163"/>
        <v>publishing</v>
      </c>
      <c r="R1490" s="1" t="str">
        <f t="shared" si="167"/>
        <v>fiction</v>
      </c>
      <c r="S1490" s="2">
        <f t="shared" si="164"/>
        <v>41614.563194444447</v>
      </c>
      <c r="T1490" s="2">
        <f t="shared" si="165"/>
        <v>41644.563194444447</v>
      </c>
      <c r="U1490" s="1">
        <f t="shared" si="166"/>
        <v>30</v>
      </c>
    </row>
    <row r="1491" spans="1:21" ht="95" customHeight="1">
      <c r="A1491" s="1">
        <v>1489</v>
      </c>
      <c r="B1491" s="1" t="s">
        <v>1490</v>
      </c>
      <c r="C1491" s="1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4">
        <f t="shared" si="161"/>
        <v>0</v>
      </c>
      <c r="P1491" s="1" t="e">
        <f t="shared" si="162"/>
        <v>#DIV/0!</v>
      </c>
      <c r="Q1491" s="1" t="str">
        <f t="shared" si="163"/>
        <v>publishing</v>
      </c>
      <c r="R1491" s="1" t="str">
        <f t="shared" si="167"/>
        <v>fiction</v>
      </c>
      <c r="S1491" s="2">
        <f t="shared" si="164"/>
        <v>41198.611712962964</v>
      </c>
      <c r="T1491" s="2">
        <f t="shared" si="165"/>
        <v>41228.653379629628</v>
      </c>
      <c r="U1491" s="1">
        <f t="shared" si="166"/>
        <v>31</v>
      </c>
    </row>
    <row r="1492" spans="1:21" ht="95" customHeight="1">
      <c r="A1492" s="1">
        <v>1490</v>
      </c>
      <c r="B1492" s="1" t="s">
        <v>1491</v>
      </c>
      <c r="C1492" s="1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4">
        <f t="shared" si="161"/>
        <v>30.862068965517242</v>
      </c>
      <c r="P1492" s="1">
        <f t="shared" si="162"/>
        <v>47.10526315789474</v>
      </c>
      <c r="Q1492" s="1" t="str">
        <f t="shared" si="163"/>
        <v>publishing</v>
      </c>
      <c r="R1492" s="1" t="str">
        <f t="shared" si="167"/>
        <v>fiction</v>
      </c>
      <c r="S1492" s="2">
        <f t="shared" si="164"/>
        <v>41520.561041666668</v>
      </c>
      <c r="T1492" s="2">
        <f t="shared" si="165"/>
        <v>41549.561041666668</v>
      </c>
      <c r="U1492" s="1">
        <f t="shared" si="166"/>
        <v>29</v>
      </c>
    </row>
    <row r="1493" spans="1:21" ht="95" customHeight="1">
      <c r="A1493" s="1">
        <v>1491</v>
      </c>
      <c r="B1493" s="1" t="s">
        <v>1492</v>
      </c>
      <c r="C1493" s="1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4">
        <f t="shared" si="161"/>
        <v>8.3333333333333321</v>
      </c>
      <c r="P1493" s="1">
        <f t="shared" si="162"/>
        <v>100</v>
      </c>
      <c r="Q1493" s="1" t="str">
        <f t="shared" si="163"/>
        <v>publishing</v>
      </c>
      <c r="R1493" s="1" t="str">
        <f t="shared" si="167"/>
        <v>fiction</v>
      </c>
      <c r="S1493" s="2">
        <f t="shared" si="164"/>
        <v>41991.713460648149</v>
      </c>
      <c r="T1493" s="2">
        <f t="shared" si="165"/>
        <v>42050.651388888888</v>
      </c>
      <c r="U1493" s="1">
        <f t="shared" si="166"/>
        <v>59</v>
      </c>
    </row>
    <row r="1494" spans="1:21" ht="95" customHeight="1">
      <c r="A1494" s="1">
        <v>1492</v>
      </c>
      <c r="B1494" s="1" t="s">
        <v>1493</v>
      </c>
      <c r="C1494" s="1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4">
        <f t="shared" si="161"/>
        <v>0.75</v>
      </c>
      <c r="P1494" s="1">
        <f t="shared" si="162"/>
        <v>15</v>
      </c>
      <c r="Q1494" s="1" t="str">
        <f t="shared" si="163"/>
        <v>publishing</v>
      </c>
      <c r="R1494" s="1" t="str">
        <f t="shared" si="167"/>
        <v>fiction</v>
      </c>
      <c r="S1494" s="2">
        <f t="shared" si="164"/>
        <v>40682.884791666671</v>
      </c>
      <c r="T1494" s="2">
        <f t="shared" si="165"/>
        <v>40712.884791666671</v>
      </c>
      <c r="U1494" s="1">
        <f t="shared" si="166"/>
        <v>30</v>
      </c>
    </row>
    <row r="1495" spans="1:21" ht="95" customHeight="1">
      <c r="A1495" s="1">
        <v>1493</v>
      </c>
      <c r="B1495" s="1" t="s">
        <v>1494</v>
      </c>
      <c r="C1495" s="1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4">
        <f t="shared" si="161"/>
        <v>0</v>
      </c>
      <c r="P1495" s="1" t="e">
        <f t="shared" si="162"/>
        <v>#DIV/0!</v>
      </c>
      <c r="Q1495" s="1" t="str">
        <f t="shared" si="163"/>
        <v>publishing</v>
      </c>
      <c r="R1495" s="1" t="str">
        <f t="shared" si="167"/>
        <v>fiction</v>
      </c>
      <c r="S1495" s="2">
        <f t="shared" si="164"/>
        <v>41411.866608796299</v>
      </c>
      <c r="T1495" s="2">
        <f t="shared" si="165"/>
        <v>41441.866608796299</v>
      </c>
      <c r="U1495" s="1">
        <f t="shared" si="166"/>
        <v>30</v>
      </c>
    </row>
    <row r="1496" spans="1:21" ht="95" customHeight="1">
      <c r="A1496" s="1">
        <v>1494</v>
      </c>
      <c r="B1496" s="1" t="s">
        <v>1495</v>
      </c>
      <c r="C1496" s="1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4">
        <f t="shared" si="161"/>
        <v>8.9</v>
      </c>
      <c r="P1496" s="1">
        <f t="shared" si="162"/>
        <v>40.454545454545453</v>
      </c>
      <c r="Q1496" s="1" t="str">
        <f t="shared" si="163"/>
        <v>publishing</v>
      </c>
      <c r="R1496" s="1" t="str">
        <f t="shared" si="167"/>
        <v>fiction</v>
      </c>
      <c r="S1496" s="2">
        <f t="shared" si="164"/>
        <v>42067.722372685181</v>
      </c>
      <c r="T1496" s="2">
        <f t="shared" si="165"/>
        <v>42097.651388888888</v>
      </c>
      <c r="U1496" s="1">
        <f t="shared" si="166"/>
        <v>30</v>
      </c>
    </row>
    <row r="1497" spans="1:21" ht="95" customHeight="1">
      <c r="A1497" s="1">
        <v>1495</v>
      </c>
      <c r="B1497" s="1" t="s">
        <v>1496</v>
      </c>
      <c r="C1497" s="1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4">
        <f t="shared" si="161"/>
        <v>0</v>
      </c>
      <c r="P1497" s="1" t="e">
        <f t="shared" si="162"/>
        <v>#DIV/0!</v>
      </c>
      <c r="Q1497" s="1" t="str">
        <f t="shared" si="163"/>
        <v>publishing</v>
      </c>
      <c r="R1497" s="1" t="str">
        <f t="shared" si="167"/>
        <v>fiction</v>
      </c>
      <c r="S1497" s="2">
        <f t="shared" si="164"/>
        <v>40752.789710648147</v>
      </c>
      <c r="T1497" s="2">
        <f t="shared" si="165"/>
        <v>40782.789710648147</v>
      </c>
      <c r="U1497" s="1">
        <f t="shared" si="166"/>
        <v>30</v>
      </c>
    </row>
    <row r="1498" spans="1:21" ht="95" customHeight="1">
      <c r="A1498" s="1">
        <v>1496</v>
      </c>
      <c r="B1498" s="1" t="s">
        <v>1497</v>
      </c>
      <c r="C1498" s="1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4">
        <f t="shared" si="161"/>
        <v>0</v>
      </c>
      <c r="P1498" s="1" t="e">
        <f t="shared" si="162"/>
        <v>#DIV/0!</v>
      </c>
      <c r="Q1498" s="1" t="str">
        <f t="shared" si="163"/>
        <v>publishing</v>
      </c>
      <c r="R1498" s="1" t="str">
        <f t="shared" si="167"/>
        <v>fiction</v>
      </c>
      <c r="S1498" s="2">
        <f t="shared" si="164"/>
        <v>41838.475219907406</v>
      </c>
      <c r="T1498" s="2">
        <f t="shared" si="165"/>
        <v>41898.475219907406</v>
      </c>
      <c r="U1498" s="1">
        <f t="shared" si="166"/>
        <v>60</v>
      </c>
    </row>
    <row r="1499" spans="1:21" ht="95" customHeight="1">
      <c r="A1499" s="1">
        <v>1497</v>
      </c>
      <c r="B1499" s="1" t="s">
        <v>1498</v>
      </c>
      <c r="C1499" s="1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4">
        <f t="shared" si="161"/>
        <v>6.6666666666666671E-3</v>
      </c>
      <c r="P1499" s="1">
        <f t="shared" si="162"/>
        <v>1</v>
      </c>
      <c r="Q1499" s="1" t="str">
        <f t="shared" si="163"/>
        <v>publishing</v>
      </c>
      <c r="R1499" s="1" t="str">
        <f t="shared" si="167"/>
        <v>fiction</v>
      </c>
      <c r="S1499" s="2">
        <f t="shared" si="164"/>
        <v>41444.64261574074</v>
      </c>
      <c r="T1499" s="2">
        <f t="shared" si="165"/>
        <v>41486.821527777778</v>
      </c>
      <c r="U1499" s="1">
        <f t="shared" si="166"/>
        <v>43</v>
      </c>
    </row>
    <row r="1500" spans="1:21" ht="95" customHeight="1">
      <c r="A1500" s="1">
        <v>1498</v>
      </c>
      <c r="B1500" s="1" t="s">
        <v>1499</v>
      </c>
      <c r="C1500" s="1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4">
        <f t="shared" si="161"/>
        <v>1.9</v>
      </c>
      <c r="P1500" s="1">
        <f t="shared" si="162"/>
        <v>19</v>
      </c>
      <c r="Q1500" s="1" t="str">
        <f t="shared" si="163"/>
        <v>publishing</v>
      </c>
      <c r="R1500" s="1" t="str">
        <f t="shared" si="167"/>
        <v>fiction</v>
      </c>
      <c r="S1500" s="2">
        <f t="shared" si="164"/>
        <v>41840.983541666668</v>
      </c>
      <c r="T1500" s="2">
        <f t="shared" si="165"/>
        <v>41885.983541666668</v>
      </c>
      <c r="U1500" s="1">
        <f t="shared" si="166"/>
        <v>45</v>
      </c>
    </row>
    <row r="1501" spans="1:21" ht="95" customHeight="1">
      <c r="A1501" s="1">
        <v>1499</v>
      </c>
      <c r="B1501" s="1" t="s">
        <v>1500</v>
      </c>
      <c r="C1501" s="1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4">
        <f t="shared" si="161"/>
        <v>0.25</v>
      </c>
      <c r="P1501" s="1">
        <f t="shared" si="162"/>
        <v>5</v>
      </c>
      <c r="Q1501" s="1" t="str">
        <f t="shared" si="163"/>
        <v>publishing</v>
      </c>
      <c r="R1501" s="1" t="str">
        <f t="shared" si="167"/>
        <v>fiction</v>
      </c>
      <c r="S1501" s="2">
        <f t="shared" si="164"/>
        <v>42527.007326388892</v>
      </c>
      <c r="T1501" s="2">
        <f t="shared" si="165"/>
        <v>42587.007326388892</v>
      </c>
      <c r="U1501" s="1">
        <f t="shared" si="166"/>
        <v>60</v>
      </c>
    </row>
    <row r="1502" spans="1:21" ht="95" customHeight="1">
      <c r="A1502" s="1">
        <v>1500</v>
      </c>
      <c r="B1502" s="1" t="s">
        <v>1501</v>
      </c>
      <c r="C1502" s="1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4">
        <f t="shared" si="161"/>
        <v>25.035714285714285</v>
      </c>
      <c r="P1502" s="1">
        <f t="shared" si="162"/>
        <v>46.733333333333334</v>
      </c>
      <c r="Q1502" s="1" t="str">
        <f t="shared" si="163"/>
        <v>publishing</v>
      </c>
      <c r="R1502" s="1" t="str">
        <f t="shared" si="167"/>
        <v>fiction</v>
      </c>
      <c r="S1502" s="2">
        <f t="shared" si="164"/>
        <v>41365.904594907406</v>
      </c>
      <c r="T1502" s="2">
        <f t="shared" si="165"/>
        <v>41395.904594907406</v>
      </c>
      <c r="U1502" s="1">
        <f t="shared" si="166"/>
        <v>30</v>
      </c>
    </row>
    <row r="1503" spans="1:21" ht="95" customHeight="1">
      <c r="A1503" s="1">
        <v>1501</v>
      </c>
      <c r="B1503" s="1" t="s">
        <v>1502</v>
      </c>
      <c r="C1503" s="1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4">
        <f t="shared" si="161"/>
        <v>166.33076923076925</v>
      </c>
      <c r="P1503" s="1">
        <f t="shared" si="162"/>
        <v>97.731073446327684</v>
      </c>
      <c r="Q1503" s="1" t="str">
        <f t="shared" si="163"/>
        <v>photography</v>
      </c>
      <c r="R1503" s="1" t="str">
        <f t="shared" si="167"/>
        <v>photobooks</v>
      </c>
      <c r="S1503" s="2">
        <f t="shared" si="164"/>
        <v>42163.583599537036</v>
      </c>
      <c r="T1503" s="2">
        <f t="shared" si="165"/>
        <v>42193.583599537036</v>
      </c>
      <c r="U1503" s="1">
        <f t="shared" si="166"/>
        <v>30</v>
      </c>
    </row>
    <row r="1504" spans="1:21" ht="95" customHeight="1">
      <c r="A1504" s="1">
        <v>1502</v>
      </c>
      <c r="B1504" s="1" t="s">
        <v>1503</v>
      </c>
      <c r="C1504" s="1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4">
        <f t="shared" si="161"/>
        <v>101.44545454545455</v>
      </c>
      <c r="P1504" s="1">
        <f t="shared" si="162"/>
        <v>67.835866261398181</v>
      </c>
      <c r="Q1504" s="1" t="str">
        <f t="shared" si="163"/>
        <v>photography</v>
      </c>
      <c r="R1504" s="1" t="str">
        <f t="shared" si="167"/>
        <v>photobooks</v>
      </c>
      <c r="S1504" s="2">
        <f t="shared" si="164"/>
        <v>42426.542592592596</v>
      </c>
      <c r="T1504" s="2">
        <f t="shared" si="165"/>
        <v>42454.916666666672</v>
      </c>
      <c r="U1504" s="1">
        <f t="shared" si="166"/>
        <v>29</v>
      </c>
    </row>
    <row r="1505" spans="1:21" ht="95" customHeight="1">
      <c r="A1505" s="1">
        <v>1503</v>
      </c>
      <c r="B1505" s="1" t="s">
        <v>1504</v>
      </c>
      <c r="C1505" s="1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4">
        <f t="shared" si="161"/>
        <v>107.89146666666667</v>
      </c>
      <c r="P1505" s="1">
        <f t="shared" si="162"/>
        <v>56.98492957746479</v>
      </c>
      <c r="Q1505" s="1" t="str">
        <f t="shared" si="163"/>
        <v>photography</v>
      </c>
      <c r="R1505" s="1" t="str">
        <f t="shared" si="167"/>
        <v>photobooks</v>
      </c>
      <c r="S1505" s="2">
        <f t="shared" si="164"/>
        <v>42606.347233796296</v>
      </c>
      <c r="T1505" s="2">
        <f t="shared" si="165"/>
        <v>42666.347233796296</v>
      </c>
      <c r="U1505" s="1">
        <f t="shared" si="166"/>
        <v>60</v>
      </c>
    </row>
    <row r="1506" spans="1:21" ht="95" customHeight="1">
      <c r="A1506" s="1">
        <v>1504</v>
      </c>
      <c r="B1506" s="1" t="s">
        <v>1505</v>
      </c>
      <c r="C1506" s="1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4">
        <f t="shared" si="161"/>
        <v>277.93846153846158</v>
      </c>
      <c r="P1506" s="1">
        <f t="shared" si="162"/>
        <v>67.159851301115239</v>
      </c>
      <c r="Q1506" s="1" t="str">
        <f t="shared" si="163"/>
        <v>photography</v>
      </c>
      <c r="R1506" s="1" t="str">
        <f t="shared" si="167"/>
        <v>photobooks</v>
      </c>
      <c r="S1506" s="2">
        <f t="shared" si="164"/>
        <v>41772.657685185186</v>
      </c>
      <c r="T1506" s="2">
        <f t="shared" si="165"/>
        <v>41800.356249999997</v>
      </c>
      <c r="U1506" s="1">
        <f t="shared" si="166"/>
        <v>28</v>
      </c>
    </row>
    <row r="1507" spans="1:21" ht="95" customHeight="1">
      <c r="A1507" s="1">
        <v>1505</v>
      </c>
      <c r="B1507" s="1" t="s">
        <v>1506</v>
      </c>
      <c r="C1507" s="1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4">
        <f t="shared" si="161"/>
        <v>103.58125</v>
      </c>
      <c r="P1507" s="1">
        <f t="shared" si="162"/>
        <v>48.037681159420288</v>
      </c>
      <c r="Q1507" s="1" t="str">
        <f t="shared" si="163"/>
        <v>photography</v>
      </c>
      <c r="R1507" s="1" t="str">
        <f t="shared" si="167"/>
        <v>photobooks</v>
      </c>
      <c r="S1507" s="2">
        <f t="shared" si="164"/>
        <v>42414.44332175926</v>
      </c>
      <c r="T1507" s="2">
        <f t="shared" si="165"/>
        <v>42451.834027777775</v>
      </c>
      <c r="U1507" s="1">
        <f t="shared" si="166"/>
        <v>38</v>
      </c>
    </row>
    <row r="1508" spans="1:21" ht="95" customHeight="1">
      <c r="A1508" s="1">
        <v>1506</v>
      </c>
      <c r="B1508" s="1" t="s">
        <v>1507</v>
      </c>
      <c r="C1508" s="1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4">
        <f t="shared" si="161"/>
        <v>111.4</v>
      </c>
      <c r="P1508" s="1">
        <f t="shared" si="162"/>
        <v>38.860465116279073</v>
      </c>
      <c r="Q1508" s="1" t="str">
        <f t="shared" si="163"/>
        <v>photography</v>
      </c>
      <c r="R1508" s="1" t="str">
        <f t="shared" si="167"/>
        <v>photobooks</v>
      </c>
      <c r="S1508" s="2">
        <f t="shared" si="164"/>
        <v>41814.785925925928</v>
      </c>
      <c r="T1508" s="2">
        <f t="shared" si="165"/>
        <v>41844.785925925928</v>
      </c>
      <c r="U1508" s="1">
        <f t="shared" si="166"/>
        <v>30</v>
      </c>
    </row>
    <row r="1509" spans="1:21" ht="95" customHeight="1">
      <c r="A1509" s="1">
        <v>1507</v>
      </c>
      <c r="B1509" s="1" t="s">
        <v>1508</v>
      </c>
      <c r="C1509" s="1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4">
        <f t="shared" si="161"/>
        <v>215</v>
      </c>
      <c r="P1509" s="1">
        <f t="shared" si="162"/>
        <v>78.181818181818187</v>
      </c>
      <c r="Q1509" s="1" t="str">
        <f t="shared" si="163"/>
        <v>photography</v>
      </c>
      <c r="R1509" s="1" t="str">
        <f t="shared" si="167"/>
        <v>photobooks</v>
      </c>
      <c r="S1509" s="2">
        <f t="shared" si="164"/>
        <v>40254.450335648151</v>
      </c>
      <c r="T1509" s="2">
        <f t="shared" si="165"/>
        <v>40313.340277777781</v>
      </c>
      <c r="U1509" s="1">
        <f t="shared" si="166"/>
        <v>59</v>
      </c>
    </row>
    <row r="1510" spans="1:21" ht="95" customHeight="1">
      <c r="A1510" s="1">
        <v>1508</v>
      </c>
      <c r="B1510" s="1" t="s">
        <v>1509</v>
      </c>
      <c r="C1510" s="1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4">
        <f t="shared" si="161"/>
        <v>110.76216216216217</v>
      </c>
      <c r="P1510" s="1">
        <f t="shared" si="162"/>
        <v>97.113744075829388</v>
      </c>
      <c r="Q1510" s="1" t="str">
        <f t="shared" si="163"/>
        <v>photography</v>
      </c>
      <c r="R1510" s="1" t="str">
        <f t="shared" si="167"/>
        <v>photobooks</v>
      </c>
      <c r="S1510" s="2">
        <f t="shared" si="164"/>
        <v>41786.614363425928</v>
      </c>
      <c r="T1510" s="2">
        <f t="shared" si="165"/>
        <v>41817.614363425928</v>
      </c>
      <c r="U1510" s="1">
        <f t="shared" si="166"/>
        <v>31</v>
      </c>
    </row>
    <row r="1511" spans="1:21" ht="95" customHeight="1">
      <c r="A1511" s="1">
        <v>1509</v>
      </c>
      <c r="B1511" s="1" t="s">
        <v>1510</v>
      </c>
      <c r="C1511" s="1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4">
        <f t="shared" si="161"/>
        <v>123.64125714285714</v>
      </c>
      <c r="P1511" s="1">
        <f t="shared" si="162"/>
        <v>110.39397959183674</v>
      </c>
      <c r="Q1511" s="1" t="str">
        <f t="shared" si="163"/>
        <v>photography</v>
      </c>
      <c r="R1511" s="1" t="str">
        <f t="shared" si="167"/>
        <v>photobooks</v>
      </c>
      <c r="S1511" s="2">
        <f t="shared" si="164"/>
        <v>42751.533391203702</v>
      </c>
      <c r="T1511" s="2">
        <f t="shared" si="165"/>
        <v>42780.957638888889</v>
      </c>
      <c r="U1511" s="1">
        <f t="shared" si="166"/>
        <v>30</v>
      </c>
    </row>
    <row r="1512" spans="1:21" ht="95" customHeight="1">
      <c r="A1512" s="1">
        <v>1510</v>
      </c>
      <c r="B1512" s="1" t="s">
        <v>1511</v>
      </c>
      <c r="C1512" s="1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4">
        <f t="shared" si="161"/>
        <v>101.03500000000001</v>
      </c>
      <c r="P1512" s="1">
        <f t="shared" si="162"/>
        <v>39.91506172839506</v>
      </c>
      <c r="Q1512" s="1" t="str">
        <f t="shared" si="163"/>
        <v>photography</v>
      </c>
      <c r="R1512" s="1" t="str">
        <f t="shared" si="167"/>
        <v>photobooks</v>
      </c>
      <c r="S1512" s="2">
        <f t="shared" si="164"/>
        <v>41809.385162037033</v>
      </c>
      <c r="T1512" s="2">
        <f t="shared" si="165"/>
        <v>41839.385162037033</v>
      </c>
      <c r="U1512" s="1">
        <f t="shared" si="166"/>
        <v>30</v>
      </c>
    </row>
    <row r="1513" spans="1:21" ht="95" customHeight="1">
      <c r="A1513" s="1">
        <v>1511</v>
      </c>
      <c r="B1513" s="1" t="s">
        <v>1512</v>
      </c>
      <c r="C1513" s="1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4">
        <f t="shared" si="161"/>
        <v>111.79285714285714</v>
      </c>
      <c r="P1513" s="1">
        <f t="shared" si="162"/>
        <v>75.975728155339809</v>
      </c>
      <c r="Q1513" s="1" t="str">
        <f t="shared" si="163"/>
        <v>photography</v>
      </c>
      <c r="R1513" s="1" t="str">
        <f t="shared" si="167"/>
        <v>photobooks</v>
      </c>
      <c r="S1513" s="2">
        <f t="shared" si="164"/>
        <v>42296.583379629628</v>
      </c>
      <c r="T1513" s="2">
        <f t="shared" si="165"/>
        <v>42326.625046296293</v>
      </c>
      <c r="U1513" s="1">
        <f t="shared" si="166"/>
        <v>31</v>
      </c>
    </row>
    <row r="1514" spans="1:21" ht="95" customHeight="1">
      <c r="A1514" s="1">
        <v>1512</v>
      </c>
      <c r="B1514" s="1" t="s">
        <v>1513</v>
      </c>
      <c r="C1514" s="1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4">
        <f t="shared" si="161"/>
        <v>558.7714285714286</v>
      </c>
      <c r="P1514" s="1">
        <f t="shared" si="162"/>
        <v>58.379104477611939</v>
      </c>
      <c r="Q1514" s="1" t="str">
        <f t="shared" si="163"/>
        <v>photography</v>
      </c>
      <c r="R1514" s="1" t="str">
        <f t="shared" si="167"/>
        <v>photobooks</v>
      </c>
      <c r="S1514" s="2">
        <f t="shared" si="164"/>
        <v>42741.684479166666</v>
      </c>
      <c r="T1514" s="2">
        <f t="shared" si="165"/>
        <v>42771.684479166666</v>
      </c>
      <c r="U1514" s="1">
        <f t="shared" si="166"/>
        <v>30</v>
      </c>
    </row>
    <row r="1515" spans="1:21" ht="95" customHeight="1">
      <c r="A1515" s="1">
        <v>1513</v>
      </c>
      <c r="B1515" s="1" t="s">
        <v>1514</v>
      </c>
      <c r="C1515" s="1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4">
        <f t="shared" si="161"/>
        <v>150.01875000000001</v>
      </c>
      <c r="P1515" s="1">
        <f t="shared" si="162"/>
        <v>55.82093023255814</v>
      </c>
      <c r="Q1515" s="1" t="str">
        <f t="shared" si="163"/>
        <v>photography</v>
      </c>
      <c r="R1515" s="1" t="str">
        <f t="shared" si="167"/>
        <v>photobooks</v>
      </c>
      <c r="S1515" s="2">
        <f t="shared" si="164"/>
        <v>41806.637337962966</v>
      </c>
      <c r="T1515" s="2">
        <f t="shared" si="165"/>
        <v>41836.637337962966</v>
      </c>
      <c r="U1515" s="1">
        <f t="shared" si="166"/>
        <v>30</v>
      </c>
    </row>
    <row r="1516" spans="1:21" ht="95" customHeight="1">
      <c r="A1516" s="1">
        <v>1514</v>
      </c>
      <c r="B1516" s="1" t="s">
        <v>1515</v>
      </c>
      <c r="C1516" s="1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4">
        <f t="shared" si="161"/>
        <v>106.476</v>
      </c>
      <c r="P1516" s="1">
        <f t="shared" si="162"/>
        <v>151.24431818181819</v>
      </c>
      <c r="Q1516" s="1" t="str">
        <f t="shared" si="163"/>
        <v>photography</v>
      </c>
      <c r="R1516" s="1" t="str">
        <f t="shared" si="167"/>
        <v>photobooks</v>
      </c>
      <c r="S1516" s="2">
        <f t="shared" si="164"/>
        <v>42234.597685185188</v>
      </c>
      <c r="T1516" s="2">
        <f t="shared" si="165"/>
        <v>42274.597685185188</v>
      </c>
      <c r="U1516" s="1">
        <f t="shared" si="166"/>
        <v>40</v>
      </c>
    </row>
    <row r="1517" spans="1:21" ht="95" customHeight="1">
      <c r="A1517" s="1">
        <v>1515</v>
      </c>
      <c r="B1517" s="1" t="s">
        <v>1516</v>
      </c>
      <c r="C1517" s="1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4">
        <f t="shared" si="161"/>
        <v>157.18899999999999</v>
      </c>
      <c r="P1517" s="1">
        <f t="shared" si="162"/>
        <v>849.67027027027029</v>
      </c>
      <c r="Q1517" s="1" t="str">
        <f t="shared" si="163"/>
        <v>photography</v>
      </c>
      <c r="R1517" s="1" t="str">
        <f t="shared" si="167"/>
        <v>photobooks</v>
      </c>
      <c r="S1517" s="2">
        <f t="shared" si="164"/>
        <v>42415.253437499996</v>
      </c>
      <c r="T1517" s="2">
        <f t="shared" si="165"/>
        <v>42445.211770833332</v>
      </c>
      <c r="U1517" s="1">
        <f t="shared" si="166"/>
        <v>30</v>
      </c>
    </row>
    <row r="1518" spans="1:21" ht="95" customHeight="1">
      <c r="A1518" s="1">
        <v>1516</v>
      </c>
      <c r="B1518" s="1" t="s">
        <v>1517</v>
      </c>
      <c r="C1518" s="1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4">
        <f t="shared" si="161"/>
        <v>108.65882352941176</v>
      </c>
      <c r="P1518" s="1">
        <f t="shared" si="162"/>
        <v>159.24137931034483</v>
      </c>
      <c r="Q1518" s="1" t="str">
        <f t="shared" si="163"/>
        <v>photography</v>
      </c>
      <c r="R1518" s="1" t="str">
        <f t="shared" si="167"/>
        <v>photobooks</v>
      </c>
      <c r="S1518" s="2">
        <f t="shared" si="164"/>
        <v>42619.466342592597</v>
      </c>
      <c r="T1518" s="2">
        <f t="shared" si="165"/>
        <v>42649.583333333328</v>
      </c>
      <c r="U1518" s="1">
        <f t="shared" si="166"/>
        <v>31</v>
      </c>
    </row>
    <row r="1519" spans="1:21" ht="95" customHeight="1">
      <c r="A1519" s="1">
        <v>1517</v>
      </c>
      <c r="B1519" s="1" t="s">
        <v>1518</v>
      </c>
      <c r="C1519" s="1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4">
        <f t="shared" si="161"/>
        <v>161.97999999999999</v>
      </c>
      <c r="P1519" s="1">
        <f t="shared" si="162"/>
        <v>39.507317073170732</v>
      </c>
      <c r="Q1519" s="1" t="str">
        <f t="shared" si="163"/>
        <v>photography</v>
      </c>
      <c r="R1519" s="1" t="str">
        <f t="shared" si="167"/>
        <v>photobooks</v>
      </c>
      <c r="S1519" s="2">
        <f t="shared" si="164"/>
        <v>41948.56658564815</v>
      </c>
      <c r="T1519" s="2">
        <f t="shared" si="165"/>
        <v>41979.25</v>
      </c>
      <c r="U1519" s="1">
        <f t="shared" si="166"/>
        <v>31</v>
      </c>
    </row>
    <row r="1520" spans="1:21" ht="95" customHeight="1">
      <c r="A1520" s="1">
        <v>1518</v>
      </c>
      <c r="B1520" s="1" t="s">
        <v>1519</v>
      </c>
      <c r="C1520" s="1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4">
        <f t="shared" si="161"/>
        <v>205.36666666666665</v>
      </c>
      <c r="P1520" s="1">
        <f t="shared" si="162"/>
        <v>130.52966101694915</v>
      </c>
      <c r="Q1520" s="1" t="str">
        <f t="shared" si="163"/>
        <v>photography</v>
      </c>
      <c r="R1520" s="1" t="str">
        <f t="shared" si="167"/>
        <v>photobooks</v>
      </c>
      <c r="S1520" s="2">
        <f t="shared" si="164"/>
        <v>41760.8200462963</v>
      </c>
      <c r="T1520" s="2">
        <f t="shared" si="165"/>
        <v>41790.8200462963</v>
      </c>
      <c r="U1520" s="1">
        <f t="shared" si="166"/>
        <v>30</v>
      </c>
    </row>
    <row r="1521" spans="1:21" ht="95" customHeight="1">
      <c r="A1521" s="1">
        <v>1519</v>
      </c>
      <c r="B1521" s="1" t="s">
        <v>1520</v>
      </c>
      <c r="C1521" s="1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4">
        <f t="shared" si="161"/>
        <v>103.36388888888889</v>
      </c>
      <c r="P1521" s="1">
        <f t="shared" si="162"/>
        <v>64.156896551724131</v>
      </c>
      <c r="Q1521" s="1" t="str">
        <f t="shared" si="163"/>
        <v>photography</v>
      </c>
      <c r="R1521" s="1" t="str">
        <f t="shared" si="167"/>
        <v>photobooks</v>
      </c>
      <c r="S1521" s="2">
        <f t="shared" si="164"/>
        <v>41782.741701388892</v>
      </c>
      <c r="T1521" s="2">
        <f t="shared" si="165"/>
        <v>41810.915972222225</v>
      </c>
      <c r="U1521" s="1">
        <f t="shared" si="166"/>
        <v>29</v>
      </c>
    </row>
    <row r="1522" spans="1:21" ht="95" customHeight="1">
      <c r="A1522" s="1">
        <v>1520</v>
      </c>
      <c r="B1522" s="1" t="s">
        <v>1521</v>
      </c>
      <c r="C1522" s="1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4">
        <f t="shared" si="161"/>
        <v>103.47222222222223</v>
      </c>
      <c r="P1522" s="1">
        <f t="shared" si="162"/>
        <v>111.52694610778443</v>
      </c>
      <c r="Q1522" s="1" t="str">
        <f t="shared" si="163"/>
        <v>photography</v>
      </c>
      <c r="R1522" s="1" t="str">
        <f t="shared" si="167"/>
        <v>photobooks</v>
      </c>
      <c r="S1522" s="2">
        <f t="shared" si="164"/>
        <v>41955.857789351852</v>
      </c>
      <c r="T1522" s="2">
        <f t="shared" si="165"/>
        <v>41992.166666666672</v>
      </c>
      <c r="U1522" s="1">
        <f t="shared" si="166"/>
        <v>37</v>
      </c>
    </row>
    <row r="1523" spans="1:21" ht="95" customHeight="1">
      <c r="A1523" s="1">
        <v>1521</v>
      </c>
      <c r="B1523" s="1" t="s">
        <v>1522</v>
      </c>
      <c r="C1523" s="1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4">
        <f t="shared" si="161"/>
        <v>106.81333333333333</v>
      </c>
      <c r="P1523" s="1">
        <f t="shared" si="162"/>
        <v>170.44680851063831</v>
      </c>
      <c r="Q1523" s="1" t="str">
        <f t="shared" si="163"/>
        <v>photography</v>
      </c>
      <c r="R1523" s="1" t="str">
        <f t="shared" si="167"/>
        <v>photobooks</v>
      </c>
      <c r="S1523" s="2">
        <f t="shared" si="164"/>
        <v>42493.167719907404</v>
      </c>
      <c r="T1523" s="2">
        <f t="shared" si="165"/>
        <v>42528.167719907404</v>
      </c>
      <c r="U1523" s="1">
        <f t="shared" si="166"/>
        <v>35</v>
      </c>
    </row>
    <row r="1524" spans="1:21" ht="95" customHeight="1">
      <c r="A1524" s="1">
        <v>1522</v>
      </c>
      <c r="B1524" s="1" t="s">
        <v>1523</v>
      </c>
      <c r="C1524" s="1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4">
        <f t="shared" si="161"/>
        <v>138.96574712643678</v>
      </c>
      <c r="P1524" s="1">
        <f t="shared" si="162"/>
        <v>133.7391592920354</v>
      </c>
      <c r="Q1524" s="1" t="str">
        <f t="shared" si="163"/>
        <v>photography</v>
      </c>
      <c r="R1524" s="1" t="str">
        <f t="shared" si="167"/>
        <v>photobooks</v>
      </c>
      <c r="S1524" s="2">
        <f t="shared" si="164"/>
        <v>41899.830312500002</v>
      </c>
      <c r="T1524" s="2">
        <f t="shared" si="165"/>
        <v>41929.830312500002</v>
      </c>
      <c r="U1524" s="1">
        <f t="shared" si="166"/>
        <v>30</v>
      </c>
    </row>
    <row r="1525" spans="1:21" ht="95" customHeight="1">
      <c r="A1525" s="1">
        <v>1523</v>
      </c>
      <c r="B1525" s="1" t="s">
        <v>1524</v>
      </c>
      <c r="C1525" s="1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4">
        <f t="shared" si="161"/>
        <v>124.84324324324325</v>
      </c>
      <c r="P1525" s="1">
        <f t="shared" si="162"/>
        <v>95.834024896265561</v>
      </c>
      <c r="Q1525" s="1" t="str">
        <f t="shared" si="163"/>
        <v>photography</v>
      </c>
      <c r="R1525" s="1" t="str">
        <f t="shared" si="167"/>
        <v>photobooks</v>
      </c>
      <c r="S1525" s="2">
        <f t="shared" si="164"/>
        <v>41964.751342592594</v>
      </c>
      <c r="T1525" s="2">
        <f t="shared" si="165"/>
        <v>41996</v>
      </c>
      <c r="U1525" s="1">
        <f t="shared" si="166"/>
        <v>32</v>
      </c>
    </row>
    <row r="1526" spans="1:21" ht="95" customHeight="1">
      <c r="A1526" s="1">
        <v>1524</v>
      </c>
      <c r="B1526" s="1" t="s">
        <v>1525</v>
      </c>
      <c r="C1526" s="1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4">
        <f t="shared" si="161"/>
        <v>206.99999999999997</v>
      </c>
      <c r="P1526" s="1">
        <f t="shared" si="162"/>
        <v>221.78571428571428</v>
      </c>
      <c r="Q1526" s="1" t="str">
        <f t="shared" si="163"/>
        <v>photography</v>
      </c>
      <c r="R1526" s="1" t="str">
        <f t="shared" si="167"/>
        <v>photobooks</v>
      </c>
      <c r="S1526" s="2">
        <f t="shared" si="164"/>
        <v>42756.501041666663</v>
      </c>
      <c r="T1526" s="2">
        <f t="shared" si="165"/>
        <v>42786.501041666663</v>
      </c>
      <c r="U1526" s="1">
        <f t="shared" si="166"/>
        <v>30</v>
      </c>
    </row>
    <row r="1527" spans="1:21" ht="95" customHeight="1">
      <c r="A1527" s="1">
        <v>1525</v>
      </c>
      <c r="B1527" s="1" t="s">
        <v>1526</v>
      </c>
      <c r="C1527" s="1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4">
        <f t="shared" si="161"/>
        <v>174.00576923076923</v>
      </c>
      <c r="P1527" s="1">
        <f t="shared" si="162"/>
        <v>32.315357142857138</v>
      </c>
      <c r="Q1527" s="1" t="str">
        <f t="shared" si="163"/>
        <v>photography</v>
      </c>
      <c r="R1527" s="1" t="str">
        <f t="shared" si="167"/>
        <v>photobooks</v>
      </c>
      <c r="S1527" s="2">
        <f t="shared" si="164"/>
        <v>42570.702986111108</v>
      </c>
      <c r="T1527" s="2">
        <f t="shared" si="165"/>
        <v>42600.702986111108</v>
      </c>
      <c r="U1527" s="1">
        <f t="shared" si="166"/>
        <v>30</v>
      </c>
    </row>
    <row r="1528" spans="1:21" ht="95" customHeight="1">
      <c r="A1528" s="1">
        <v>1526</v>
      </c>
      <c r="B1528" s="1" t="s">
        <v>1527</v>
      </c>
      <c r="C1528" s="1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4">
        <f t="shared" si="161"/>
        <v>120.32608695652173</v>
      </c>
      <c r="P1528" s="1">
        <f t="shared" si="162"/>
        <v>98.839285714285708</v>
      </c>
      <c r="Q1528" s="1" t="str">
        <f t="shared" si="163"/>
        <v>photography</v>
      </c>
      <c r="R1528" s="1" t="str">
        <f t="shared" si="167"/>
        <v>photobooks</v>
      </c>
      <c r="S1528" s="2">
        <f t="shared" si="164"/>
        <v>42339.276006944448</v>
      </c>
      <c r="T1528" s="2">
        <f t="shared" si="165"/>
        <v>42388.276006944448</v>
      </c>
      <c r="U1528" s="1">
        <f t="shared" si="166"/>
        <v>49</v>
      </c>
    </row>
    <row r="1529" spans="1:21" ht="95" customHeight="1">
      <c r="A1529" s="1">
        <v>1527</v>
      </c>
      <c r="B1529" s="1" t="s">
        <v>1528</v>
      </c>
      <c r="C1529" s="1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4">
        <f t="shared" si="161"/>
        <v>110.44428571428573</v>
      </c>
      <c r="P1529" s="1">
        <f t="shared" si="162"/>
        <v>55.222142857142863</v>
      </c>
      <c r="Q1529" s="1" t="str">
        <f t="shared" si="163"/>
        <v>photography</v>
      </c>
      <c r="R1529" s="1" t="str">
        <f t="shared" si="167"/>
        <v>photobooks</v>
      </c>
      <c r="S1529" s="2">
        <f t="shared" si="164"/>
        <v>42780.600532407407</v>
      </c>
      <c r="T1529" s="2">
        <f t="shared" si="165"/>
        <v>42808.558865740735</v>
      </c>
      <c r="U1529" s="1">
        <f t="shared" si="166"/>
        <v>28</v>
      </c>
    </row>
    <row r="1530" spans="1:21" ht="95" customHeight="1">
      <c r="A1530" s="1">
        <v>1528</v>
      </c>
      <c r="B1530" s="1" t="s">
        <v>1529</v>
      </c>
      <c r="C1530" s="1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4">
        <f t="shared" si="161"/>
        <v>281.56666666666666</v>
      </c>
      <c r="P1530" s="1">
        <f t="shared" si="162"/>
        <v>52.793750000000003</v>
      </c>
      <c r="Q1530" s="1" t="str">
        <f t="shared" si="163"/>
        <v>photography</v>
      </c>
      <c r="R1530" s="1" t="str">
        <f t="shared" si="167"/>
        <v>photobooks</v>
      </c>
      <c r="S1530" s="2">
        <f t="shared" si="164"/>
        <v>42736.732893518521</v>
      </c>
      <c r="T1530" s="2">
        <f t="shared" si="165"/>
        <v>42767</v>
      </c>
      <c r="U1530" s="1">
        <f t="shared" si="166"/>
        <v>31</v>
      </c>
    </row>
    <row r="1531" spans="1:21" ht="95" customHeight="1">
      <c r="A1531" s="1">
        <v>1529</v>
      </c>
      <c r="B1531" s="1" t="s">
        <v>1530</v>
      </c>
      <c r="C1531" s="1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4">
        <f t="shared" si="161"/>
        <v>100.67894736842105</v>
      </c>
      <c r="P1531" s="1">
        <f t="shared" si="162"/>
        <v>135.66666666666666</v>
      </c>
      <c r="Q1531" s="1" t="str">
        <f t="shared" si="163"/>
        <v>photography</v>
      </c>
      <c r="R1531" s="1" t="str">
        <f t="shared" si="167"/>
        <v>photobooks</v>
      </c>
      <c r="S1531" s="2">
        <f t="shared" si="164"/>
        <v>42052.628703703704</v>
      </c>
      <c r="T1531" s="2">
        <f t="shared" si="165"/>
        <v>42082.587037037039</v>
      </c>
      <c r="U1531" s="1">
        <f t="shared" si="166"/>
        <v>30</v>
      </c>
    </row>
    <row r="1532" spans="1:21" ht="95" customHeight="1">
      <c r="A1532" s="1">
        <v>1530</v>
      </c>
      <c r="B1532" s="1" t="s">
        <v>1531</v>
      </c>
      <c r="C1532" s="1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4">
        <f t="shared" si="161"/>
        <v>134.82571428571427</v>
      </c>
      <c r="P1532" s="1">
        <f t="shared" si="162"/>
        <v>53.991990846681922</v>
      </c>
      <c r="Q1532" s="1" t="str">
        <f t="shared" si="163"/>
        <v>photography</v>
      </c>
      <c r="R1532" s="1" t="str">
        <f t="shared" si="167"/>
        <v>photobooks</v>
      </c>
      <c r="S1532" s="2">
        <f t="shared" si="164"/>
        <v>42275.767303240747</v>
      </c>
      <c r="T1532" s="2">
        <f t="shared" si="165"/>
        <v>42300.767303240747</v>
      </c>
      <c r="U1532" s="1">
        <f t="shared" si="166"/>
        <v>25</v>
      </c>
    </row>
    <row r="1533" spans="1:21" ht="95" customHeight="1">
      <c r="A1533" s="1">
        <v>1531</v>
      </c>
      <c r="B1533" s="1" t="s">
        <v>1532</v>
      </c>
      <c r="C1533" s="1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4">
        <f t="shared" si="161"/>
        <v>175.95744680851064</v>
      </c>
      <c r="P1533" s="1">
        <f t="shared" si="162"/>
        <v>56.643835616438359</v>
      </c>
      <c r="Q1533" s="1" t="str">
        <f t="shared" si="163"/>
        <v>photography</v>
      </c>
      <c r="R1533" s="1" t="str">
        <f t="shared" si="167"/>
        <v>photobooks</v>
      </c>
      <c r="S1533" s="2">
        <f t="shared" si="164"/>
        <v>41941.802384259259</v>
      </c>
      <c r="T1533" s="2">
        <f t="shared" si="165"/>
        <v>41974.125</v>
      </c>
      <c r="U1533" s="1">
        <f t="shared" si="166"/>
        <v>33</v>
      </c>
    </row>
    <row r="1534" spans="1:21" ht="95" customHeight="1">
      <c r="A1534" s="1">
        <v>1532</v>
      </c>
      <c r="B1534" s="1" t="s">
        <v>1533</v>
      </c>
      <c r="C1534" s="1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4">
        <f t="shared" si="161"/>
        <v>484.02000000000004</v>
      </c>
      <c r="P1534" s="1">
        <f t="shared" si="162"/>
        <v>82.316326530612244</v>
      </c>
      <c r="Q1534" s="1" t="str">
        <f t="shared" si="163"/>
        <v>photography</v>
      </c>
      <c r="R1534" s="1" t="str">
        <f t="shared" si="167"/>
        <v>photobooks</v>
      </c>
      <c r="S1534" s="2">
        <f t="shared" si="164"/>
        <v>42391.475289351853</v>
      </c>
      <c r="T1534" s="2">
        <f t="shared" si="165"/>
        <v>42415.625</v>
      </c>
      <c r="U1534" s="1">
        <f t="shared" si="166"/>
        <v>25</v>
      </c>
    </row>
    <row r="1535" spans="1:21" ht="95" customHeight="1">
      <c r="A1535" s="1">
        <v>1533</v>
      </c>
      <c r="B1535" s="1" t="s">
        <v>1534</v>
      </c>
      <c r="C1535" s="1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4">
        <f t="shared" si="161"/>
        <v>145.14000000000001</v>
      </c>
      <c r="P1535" s="1">
        <f t="shared" si="162"/>
        <v>88.26081081081081</v>
      </c>
      <c r="Q1535" s="1" t="str">
        <f t="shared" si="163"/>
        <v>photography</v>
      </c>
      <c r="R1535" s="1" t="str">
        <f t="shared" si="167"/>
        <v>photobooks</v>
      </c>
      <c r="S1535" s="2">
        <f t="shared" si="164"/>
        <v>42443.00204861111</v>
      </c>
      <c r="T1535" s="2">
        <f t="shared" si="165"/>
        <v>42492.165972222225</v>
      </c>
      <c r="U1535" s="1">
        <f t="shared" si="166"/>
        <v>50</v>
      </c>
    </row>
    <row r="1536" spans="1:21" ht="95" customHeight="1">
      <c r="A1536" s="1">
        <v>1534</v>
      </c>
      <c r="B1536" s="1" t="s">
        <v>1535</v>
      </c>
      <c r="C1536" s="1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4">
        <f t="shared" si="161"/>
        <v>417.73333333333335</v>
      </c>
      <c r="P1536" s="1">
        <f t="shared" si="162"/>
        <v>84.905149051490511</v>
      </c>
      <c r="Q1536" s="1" t="str">
        <f t="shared" si="163"/>
        <v>photography</v>
      </c>
      <c r="R1536" s="1" t="str">
        <f t="shared" si="167"/>
        <v>photobooks</v>
      </c>
      <c r="S1536" s="2">
        <f t="shared" si="164"/>
        <v>42221.67432870371</v>
      </c>
      <c r="T1536" s="2">
        <f t="shared" si="165"/>
        <v>42251.67432870371</v>
      </c>
      <c r="U1536" s="1">
        <f t="shared" si="166"/>
        <v>30</v>
      </c>
    </row>
    <row r="1537" spans="1:21" ht="95" customHeight="1">
      <c r="A1537" s="1">
        <v>1535</v>
      </c>
      <c r="B1537" s="1" t="s">
        <v>1536</v>
      </c>
      <c r="C1537" s="1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4">
        <f t="shared" si="161"/>
        <v>132.42499999999998</v>
      </c>
      <c r="P1537" s="1">
        <f t="shared" si="162"/>
        <v>48.154545454545456</v>
      </c>
      <c r="Q1537" s="1" t="str">
        <f t="shared" si="163"/>
        <v>photography</v>
      </c>
      <c r="R1537" s="1" t="str">
        <f t="shared" si="167"/>
        <v>photobooks</v>
      </c>
      <c r="S1537" s="2">
        <f t="shared" si="164"/>
        <v>42484.829062500001</v>
      </c>
      <c r="T1537" s="2">
        <f t="shared" si="165"/>
        <v>42513.916666666672</v>
      </c>
      <c r="U1537" s="1">
        <f t="shared" si="166"/>
        <v>30</v>
      </c>
    </row>
    <row r="1538" spans="1:21" ht="95" customHeight="1">
      <c r="A1538" s="1">
        <v>1536</v>
      </c>
      <c r="B1538" s="1" t="s">
        <v>1537</v>
      </c>
      <c r="C1538" s="1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4">
        <f t="shared" si="161"/>
        <v>250.30841666666666</v>
      </c>
      <c r="P1538" s="1">
        <f t="shared" si="162"/>
        <v>66.015406593406595</v>
      </c>
      <c r="Q1538" s="1" t="str">
        <f t="shared" si="163"/>
        <v>photography</v>
      </c>
      <c r="R1538" s="1" t="str">
        <f t="shared" si="167"/>
        <v>photobooks</v>
      </c>
      <c r="S1538" s="2">
        <f t="shared" si="164"/>
        <v>42213.802199074074</v>
      </c>
      <c r="T1538" s="2">
        <f t="shared" si="165"/>
        <v>42243.802199074074</v>
      </c>
      <c r="U1538" s="1">
        <f t="shared" si="166"/>
        <v>30</v>
      </c>
    </row>
    <row r="1539" spans="1:21" ht="95" customHeight="1">
      <c r="A1539" s="1">
        <v>1537</v>
      </c>
      <c r="B1539" s="1" t="s">
        <v>1538</v>
      </c>
      <c r="C1539" s="1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4">
        <f t="shared" ref="O1539:O1602" si="168">E1539/D1539*100</f>
        <v>179.9</v>
      </c>
      <c r="P1539" s="1">
        <f t="shared" ref="P1539:P1602" si="169">E1539/L1539</f>
        <v>96.375</v>
      </c>
      <c r="Q1539" s="1" t="str">
        <f t="shared" ref="Q1539:Q1602" si="170">LEFT(N1539,FIND("/",N1539)-1)</f>
        <v>photography</v>
      </c>
      <c r="R1539" s="1" t="str">
        <f t="shared" si="167"/>
        <v>photobooks</v>
      </c>
      <c r="S1539" s="2">
        <f t="shared" ref="S1539:S1602" si="171">(((J1539/60)/60)/24)+DATE(1970,1,1)</f>
        <v>42552.315127314811</v>
      </c>
      <c r="T1539" s="2">
        <f t="shared" ref="T1539:T1602" si="172">(((I1539/60)/60)/24)+DATE(1970,1,1)</f>
        <v>42588.75</v>
      </c>
      <c r="U1539" s="1">
        <f t="shared" ref="U1539:U1602" si="173">ROUNDUP(T1539-S1539,0)</f>
        <v>37</v>
      </c>
    </row>
    <row r="1540" spans="1:21" ht="95" customHeight="1">
      <c r="A1540" s="1">
        <v>1538</v>
      </c>
      <c r="B1540" s="1" t="s">
        <v>1539</v>
      </c>
      <c r="C1540" s="1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4">
        <f t="shared" si="168"/>
        <v>102.62857142857142</v>
      </c>
      <c r="P1540" s="1">
        <f t="shared" si="169"/>
        <v>156.17391304347825</v>
      </c>
      <c r="Q1540" s="1" t="str">
        <f t="shared" si="170"/>
        <v>photography</v>
      </c>
      <c r="R1540" s="1" t="str">
        <f t="shared" ref="R1540:R1603" si="174">RIGHT(N1540,LEN(N1540)-FIND("/",N1540))</f>
        <v>photobooks</v>
      </c>
      <c r="S1540" s="2">
        <f t="shared" si="171"/>
        <v>41981.782060185185</v>
      </c>
      <c r="T1540" s="2">
        <f t="shared" si="172"/>
        <v>42026.782060185185</v>
      </c>
      <c r="U1540" s="1">
        <f t="shared" si="173"/>
        <v>45</v>
      </c>
    </row>
    <row r="1541" spans="1:21" ht="95" customHeight="1">
      <c r="A1541" s="1">
        <v>1539</v>
      </c>
      <c r="B1541" s="1" t="s">
        <v>1540</v>
      </c>
      <c r="C1541" s="1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4">
        <f t="shared" si="168"/>
        <v>135.98609999999999</v>
      </c>
      <c r="P1541" s="1">
        <f t="shared" si="169"/>
        <v>95.764859154929582</v>
      </c>
      <c r="Q1541" s="1" t="str">
        <f t="shared" si="170"/>
        <v>photography</v>
      </c>
      <c r="R1541" s="1" t="str">
        <f t="shared" si="174"/>
        <v>photobooks</v>
      </c>
      <c r="S1541" s="2">
        <f t="shared" si="171"/>
        <v>42705.919201388882</v>
      </c>
      <c r="T1541" s="2">
        <f t="shared" si="172"/>
        <v>42738.919201388882</v>
      </c>
      <c r="U1541" s="1">
        <f t="shared" si="173"/>
        <v>33</v>
      </c>
    </row>
    <row r="1542" spans="1:21" ht="95" customHeight="1">
      <c r="A1542" s="1">
        <v>1540</v>
      </c>
      <c r="B1542" s="1" t="s">
        <v>1541</v>
      </c>
      <c r="C1542" s="1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4">
        <f t="shared" si="168"/>
        <v>117.86666666666667</v>
      </c>
      <c r="P1542" s="1">
        <f t="shared" si="169"/>
        <v>180.40816326530611</v>
      </c>
      <c r="Q1542" s="1" t="str">
        <f t="shared" si="170"/>
        <v>photography</v>
      </c>
      <c r="R1542" s="1" t="str">
        <f t="shared" si="174"/>
        <v>photobooks</v>
      </c>
      <c r="S1542" s="2">
        <f t="shared" si="171"/>
        <v>41939.00712962963</v>
      </c>
      <c r="T1542" s="2">
        <f t="shared" si="172"/>
        <v>41969.052083333328</v>
      </c>
      <c r="U1542" s="1">
        <f t="shared" si="173"/>
        <v>31</v>
      </c>
    </row>
    <row r="1543" spans="1:21" ht="95" customHeight="1">
      <c r="A1543" s="1">
        <v>1541</v>
      </c>
      <c r="B1543" s="1" t="s">
        <v>1542</v>
      </c>
      <c r="C1543" s="1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4">
        <f t="shared" si="168"/>
        <v>3.3333333333333333E-2</v>
      </c>
      <c r="P1543" s="1">
        <f t="shared" si="169"/>
        <v>3</v>
      </c>
      <c r="Q1543" s="1" t="str">
        <f t="shared" si="170"/>
        <v>photography</v>
      </c>
      <c r="R1543" s="1" t="str">
        <f t="shared" si="174"/>
        <v>nature</v>
      </c>
      <c r="S1543" s="2">
        <f t="shared" si="171"/>
        <v>41974.712245370371</v>
      </c>
      <c r="T1543" s="2">
        <f t="shared" si="172"/>
        <v>42004.712245370371</v>
      </c>
      <c r="U1543" s="1">
        <f t="shared" si="173"/>
        <v>30</v>
      </c>
    </row>
    <row r="1544" spans="1:21" ht="95" customHeight="1">
      <c r="A1544" s="1">
        <v>1542</v>
      </c>
      <c r="B1544" s="1" t="s">
        <v>1543</v>
      </c>
      <c r="C1544" s="1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4">
        <f t="shared" si="168"/>
        <v>4</v>
      </c>
      <c r="P1544" s="1">
        <f t="shared" si="169"/>
        <v>20</v>
      </c>
      <c r="Q1544" s="1" t="str">
        <f t="shared" si="170"/>
        <v>photography</v>
      </c>
      <c r="R1544" s="1" t="str">
        <f t="shared" si="174"/>
        <v>nature</v>
      </c>
      <c r="S1544" s="2">
        <f t="shared" si="171"/>
        <v>42170.996527777781</v>
      </c>
      <c r="T1544" s="2">
        <f t="shared" si="172"/>
        <v>42185.996527777781</v>
      </c>
      <c r="U1544" s="1">
        <f t="shared" si="173"/>
        <v>15</v>
      </c>
    </row>
    <row r="1545" spans="1:21" ht="95" customHeight="1">
      <c r="A1545" s="1">
        <v>1543</v>
      </c>
      <c r="B1545" s="1" t="s">
        <v>1544</v>
      </c>
      <c r="C1545" s="1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4">
        <f t="shared" si="168"/>
        <v>0.44444444444444442</v>
      </c>
      <c r="P1545" s="1">
        <f t="shared" si="169"/>
        <v>10</v>
      </c>
      <c r="Q1545" s="1" t="str">
        <f t="shared" si="170"/>
        <v>photography</v>
      </c>
      <c r="R1545" s="1" t="str">
        <f t="shared" si="174"/>
        <v>nature</v>
      </c>
      <c r="S1545" s="2">
        <f t="shared" si="171"/>
        <v>41935.509652777779</v>
      </c>
      <c r="T1545" s="2">
        <f t="shared" si="172"/>
        <v>41965.551319444443</v>
      </c>
      <c r="U1545" s="1">
        <f t="shared" si="173"/>
        <v>31</v>
      </c>
    </row>
    <row r="1546" spans="1:21" ht="95" customHeight="1">
      <c r="A1546" s="1">
        <v>1544</v>
      </c>
      <c r="B1546" s="1" t="s">
        <v>1545</v>
      </c>
      <c r="C1546" s="1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4">
        <f t="shared" si="168"/>
        <v>0</v>
      </c>
      <c r="P1546" s="1" t="e">
        <f t="shared" si="169"/>
        <v>#DIV/0!</v>
      </c>
      <c r="Q1546" s="1" t="str">
        <f t="shared" si="170"/>
        <v>photography</v>
      </c>
      <c r="R1546" s="1" t="str">
        <f t="shared" si="174"/>
        <v>nature</v>
      </c>
      <c r="S1546" s="2">
        <f t="shared" si="171"/>
        <v>42053.051203703704</v>
      </c>
      <c r="T1546" s="2">
        <f t="shared" si="172"/>
        <v>42095.012499999997</v>
      </c>
      <c r="U1546" s="1">
        <f t="shared" si="173"/>
        <v>42</v>
      </c>
    </row>
    <row r="1547" spans="1:21" ht="95" customHeight="1">
      <c r="A1547" s="1">
        <v>1545</v>
      </c>
      <c r="B1547" s="1" t="s">
        <v>1546</v>
      </c>
      <c r="C1547" s="1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4">
        <f t="shared" si="168"/>
        <v>3.3333333333333333E-2</v>
      </c>
      <c r="P1547" s="1">
        <f t="shared" si="169"/>
        <v>1</v>
      </c>
      <c r="Q1547" s="1" t="str">
        <f t="shared" si="170"/>
        <v>photography</v>
      </c>
      <c r="R1547" s="1" t="str">
        <f t="shared" si="174"/>
        <v>nature</v>
      </c>
      <c r="S1547" s="2">
        <f t="shared" si="171"/>
        <v>42031.884652777779</v>
      </c>
      <c r="T1547" s="2">
        <f t="shared" si="172"/>
        <v>42065.886111111111</v>
      </c>
      <c r="U1547" s="1">
        <f t="shared" si="173"/>
        <v>35</v>
      </c>
    </row>
    <row r="1548" spans="1:21" ht="95" customHeight="1">
      <c r="A1548" s="1">
        <v>1546</v>
      </c>
      <c r="B1548" s="1" t="s">
        <v>1547</v>
      </c>
      <c r="C1548" s="1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4">
        <f t="shared" si="168"/>
        <v>28.9</v>
      </c>
      <c r="P1548" s="1">
        <f t="shared" si="169"/>
        <v>26.272727272727273</v>
      </c>
      <c r="Q1548" s="1" t="str">
        <f t="shared" si="170"/>
        <v>photography</v>
      </c>
      <c r="R1548" s="1" t="str">
        <f t="shared" si="174"/>
        <v>nature</v>
      </c>
      <c r="S1548" s="2">
        <f t="shared" si="171"/>
        <v>41839.212951388887</v>
      </c>
      <c r="T1548" s="2">
        <f t="shared" si="172"/>
        <v>41899.212951388887</v>
      </c>
      <c r="U1548" s="1">
        <f t="shared" si="173"/>
        <v>60</v>
      </c>
    </row>
    <row r="1549" spans="1:21" ht="95" customHeight="1">
      <c r="A1549" s="1">
        <v>1547</v>
      </c>
      <c r="B1549" s="1" t="s">
        <v>1548</v>
      </c>
      <c r="C1549" s="1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4">
        <f t="shared" si="168"/>
        <v>0</v>
      </c>
      <c r="P1549" s="1" t="e">
        <f t="shared" si="169"/>
        <v>#DIV/0!</v>
      </c>
      <c r="Q1549" s="1" t="str">
        <f t="shared" si="170"/>
        <v>photography</v>
      </c>
      <c r="R1549" s="1" t="str">
        <f t="shared" si="174"/>
        <v>nature</v>
      </c>
      <c r="S1549" s="2">
        <f t="shared" si="171"/>
        <v>42782.426875000005</v>
      </c>
      <c r="T1549" s="2">
        <f t="shared" si="172"/>
        <v>42789.426875000005</v>
      </c>
      <c r="U1549" s="1">
        <f t="shared" si="173"/>
        <v>7</v>
      </c>
    </row>
    <row r="1550" spans="1:21" ht="95" customHeight="1">
      <c r="A1550" s="1">
        <v>1548</v>
      </c>
      <c r="B1550" s="1" t="s">
        <v>1549</v>
      </c>
      <c r="C1550" s="1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4">
        <f t="shared" si="168"/>
        <v>8.5714285714285712</v>
      </c>
      <c r="P1550" s="1">
        <f t="shared" si="169"/>
        <v>60</v>
      </c>
      <c r="Q1550" s="1" t="str">
        <f t="shared" si="170"/>
        <v>photography</v>
      </c>
      <c r="R1550" s="1" t="str">
        <f t="shared" si="174"/>
        <v>nature</v>
      </c>
      <c r="S1550" s="2">
        <f t="shared" si="171"/>
        <v>42286.88217592593</v>
      </c>
      <c r="T1550" s="2">
        <f t="shared" si="172"/>
        <v>42316.923842592587</v>
      </c>
      <c r="U1550" s="1">
        <f t="shared" si="173"/>
        <v>31</v>
      </c>
    </row>
    <row r="1551" spans="1:21" ht="95" customHeight="1">
      <c r="A1551" s="1">
        <v>1549</v>
      </c>
      <c r="B1551" s="1" t="s">
        <v>1550</v>
      </c>
      <c r="C1551" s="1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4">
        <f t="shared" si="168"/>
        <v>34</v>
      </c>
      <c r="P1551" s="1">
        <f t="shared" si="169"/>
        <v>28.333333333333332</v>
      </c>
      <c r="Q1551" s="1" t="str">
        <f t="shared" si="170"/>
        <v>photography</v>
      </c>
      <c r="R1551" s="1" t="str">
        <f t="shared" si="174"/>
        <v>nature</v>
      </c>
      <c r="S1551" s="2">
        <f t="shared" si="171"/>
        <v>42281.136099537034</v>
      </c>
      <c r="T1551" s="2">
        <f t="shared" si="172"/>
        <v>42311.177766203706</v>
      </c>
      <c r="U1551" s="1">
        <f t="shared" si="173"/>
        <v>31</v>
      </c>
    </row>
    <row r="1552" spans="1:21" ht="95" customHeight="1">
      <c r="A1552" s="1">
        <v>1550</v>
      </c>
      <c r="B1552" s="1" t="s">
        <v>1551</v>
      </c>
      <c r="C1552" s="1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4">
        <f t="shared" si="168"/>
        <v>13.466666666666665</v>
      </c>
      <c r="P1552" s="1">
        <f t="shared" si="169"/>
        <v>14.428571428571429</v>
      </c>
      <c r="Q1552" s="1" t="str">
        <f t="shared" si="170"/>
        <v>photography</v>
      </c>
      <c r="R1552" s="1" t="str">
        <f t="shared" si="174"/>
        <v>nature</v>
      </c>
      <c r="S1552" s="2">
        <f t="shared" si="171"/>
        <v>42472.449467592596</v>
      </c>
      <c r="T1552" s="2">
        <f t="shared" si="172"/>
        <v>42502.449467592596</v>
      </c>
      <c r="U1552" s="1">
        <f t="shared" si="173"/>
        <v>30</v>
      </c>
    </row>
    <row r="1553" spans="1:21" ht="95" customHeight="1">
      <c r="A1553" s="1">
        <v>1551</v>
      </c>
      <c r="B1553" s="1" t="s">
        <v>1552</v>
      </c>
      <c r="C1553" s="1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4">
        <f t="shared" si="168"/>
        <v>0</v>
      </c>
      <c r="P1553" s="1" t="e">
        <f t="shared" si="169"/>
        <v>#DIV/0!</v>
      </c>
      <c r="Q1553" s="1" t="str">
        <f t="shared" si="170"/>
        <v>photography</v>
      </c>
      <c r="R1553" s="1" t="str">
        <f t="shared" si="174"/>
        <v>nature</v>
      </c>
      <c r="S1553" s="2">
        <f t="shared" si="171"/>
        <v>42121.824525462958</v>
      </c>
      <c r="T1553" s="2">
        <f t="shared" si="172"/>
        <v>42151.824525462958</v>
      </c>
      <c r="U1553" s="1">
        <f t="shared" si="173"/>
        <v>30</v>
      </c>
    </row>
    <row r="1554" spans="1:21" ht="95" customHeight="1">
      <c r="A1554" s="1">
        <v>1552</v>
      </c>
      <c r="B1554" s="1" t="s">
        <v>1553</v>
      </c>
      <c r="C1554" s="1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4">
        <f t="shared" si="168"/>
        <v>49.186046511627907</v>
      </c>
      <c r="P1554" s="1">
        <f t="shared" si="169"/>
        <v>132.1875</v>
      </c>
      <c r="Q1554" s="1" t="str">
        <f t="shared" si="170"/>
        <v>photography</v>
      </c>
      <c r="R1554" s="1" t="str">
        <f t="shared" si="174"/>
        <v>nature</v>
      </c>
      <c r="S1554" s="2">
        <f t="shared" si="171"/>
        <v>41892.688750000001</v>
      </c>
      <c r="T1554" s="2">
        <f t="shared" si="172"/>
        <v>41913.165972222225</v>
      </c>
      <c r="U1554" s="1">
        <f t="shared" si="173"/>
        <v>21</v>
      </c>
    </row>
    <row r="1555" spans="1:21" ht="95" customHeight="1">
      <c r="A1555" s="1">
        <v>1553</v>
      </c>
      <c r="B1555" s="1" t="s">
        <v>1554</v>
      </c>
      <c r="C1555" s="1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4">
        <f t="shared" si="168"/>
        <v>0</v>
      </c>
      <c r="P1555" s="1" t="e">
        <f t="shared" si="169"/>
        <v>#DIV/0!</v>
      </c>
      <c r="Q1555" s="1" t="str">
        <f t="shared" si="170"/>
        <v>photography</v>
      </c>
      <c r="R1555" s="1" t="str">
        <f t="shared" si="174"/>
        <v>nature</v>
      </c>
      <c r="S1555" s="2">
        <f t="shared" si="171"/>
        <v>42219.282951388886</v>
      </c>
      <c r="T1555" s="2">
        <f t="shared" si="172"/>
        <v>42249.282951388886</v>
      </c>
      <c r="U1555" s="1">
        <f t="shared" si="173"/>
        <v>30</v>
      </c>
    </row>
    <row r="1556" spans="1:21" ht="95" customHeight="1">
      <c r="A1556" s="1">
        <v>1554</v>
      </c>
      <c r="B1556" s="1" t="s">
        <v>1555</v>
      </c>
      <c r="C1556" s="1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4">
        <f t="shared" si="168"/>
        <v>0</v>
      </c>
      <c r="P1556" s="1" t="e">
        <f t="shared" si="169"/>
        <v>#DIV/0!</v>
      </c>
      <c r="Q1556" s="1" t="str">
        <f t="shared" si="170"/>
        <v>photography</v>
      </c>
      <c r="R1556" s="1" t="str">
        <f t="shared" si="174"/>
        <v>nature</v>
      </c>
      <c r="S1556" s="2">
        <f t="shared" si="171"/>
        <v>42188.252199074079</v>
      </c>
      <c r="T1556" s="2">
        <f t="shared" si="172"/>
        <v>42218.252199074079</v>
      </c>
      <c r="U1556" s="1">
        <f t="shared" si="173"/>
        <v>30</v>
      </c>
    </row>
    <row r="1557" spans="1:21" ht="95" customHeight="1">
      <c r="A1557" s="1">
        <v>1555</v>
      </c>
      <c r="B1557" s="1" t="s">
        <v>1556</v>
      </c>
      <c r="C1557" s="1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4">
        <f t="shared" si="168"/>
        <v>0</v>
      </c>
      <c r="P1557" s="1" t="e">
        <f t="shared" si="169"/>
        <v>#DIV/0!</v>
      </c>
      <c r="Q1557" s="1" t="str">
        <f t="shared" si="170"/>
        <v>photography</v>
      </c>
      <c r="R1557" s="1" t="str">
        <f t="shared" si="174"/>
        <v>nature</v>
      </c>
      <c r="S1557" s="2">
        <f t="shared" si="171"/>
        <v>42241.613796296297</v>
      </c>
      <c r="T1557" s="2">
        <f t="shared" si="172"/>
        <v>42264.708333333328</v>
      </c>
      <c r="U1557" s="1">
        <f t="shared" si="173"/>
        <v>24</v>
      </c>
    </row>
    <row r="1558" spans="1:21" ht="95" customHeight="1">
      <c r="A1558" s="1">
        <v>1556</v>
      </c>
      <c r="B1558" s="1" t="s">
        <v>1557</v>
      </c>
      <c r="C1558" s="1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4">
        <f t="shared" si="168"/>
        <v>45.133333333333333</v>
      </c>
      <c r="P1558" s="1">
        <f t="shared" si="169"/>
        <v>56.416666666666664</v>
      </c>
      <c r="Q1558" s="1" t="str">
        <f t="shared" si="170"/>
        <v>photography</v>
      </c>
      <c r="R1558" s="1" t="str">
        <f t="shared" si="174"/>
        <v>nature</v>
      </c>
      <c r="S1558" s="2">
        <f t="shared" si="171"/>
        <v>42525.153055555551</v>
      </c>
      <c r="T1558" s="2">
        <f t="shared" si="172"/>
        <v>42555.153055555551</v>
      </c>
      <c r="U1558" s="1">
        <f t="shared" si="173"/>
        <v>30</v>
      </c>
    </row>
    <row r="1559" spans="1:21" ht="95" customHeight="1">
      <c r="A1559" s="1">
        <v>1557</v>
      </c>
      <c r="B1559" s="1" t="s">
        <v>1558</v>
      </c>
      <c r="C1559" s="1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4">
        <f t="shared" si="168"/>
        <v>4</v>
      </c>
      <c r="P1559" s="1">
        <f t="shared" si="169"/>
        <v>100</v>
      </c>
      <c r="Q1559" s="1" t="str">
        <f t="shared" si="170"/>
        <v>photography</v>
      </c>
      <c r="R1559" s="1" t="str">
        <f t="shared" si="174"/>
        <v>nature</v>
      </c>
      <c r="S1559" s="2">
        <f t="shared" si="171"/>
        <v>41871.65315972222</v>
      </c>
      <c r="T1559" s="2">
        <f t="shared" si="172"/>
        <v>41902.65315972222</v>
      </c>
      <c r="U1559" s="1">
        <f t="shared" si="173"/>
        <v>31</v>
      </c>
    </row>
    <row r="1560" spans="1:21" ht="95" customHeight="1">
      <c r="A1560" s="1">
        <v>1558</v>
      </c>
      <c r="B1560" s="1" t="s">
        <v>1559</v>
      </c>
      <c r="C1560" s="1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4">
        <f t="shared" si="168"/>
        <v>4.666666666666667</v>
      </c>
      <c r="P1560" s="1">
        <f t="shared" si="169"/>
        <v>11.666666666666666</v>
      </c>
      <c r="Q1560" s="1" t="str">
        <f t="shared" si="170"/>
        <v>photography</v>
      </c>
      <c r="R1560" s="1" t="str">
        <f t="shared" si="174"/>
        <v>nature</v>
      </c>
      <c r="S1560" s="2">
        <f t="shared" si="171"/>
        <v>42185.397673611107</v>
      </c>
      <c r="T1560" s="2">
        <f t="shared" si="172"/>
        <v>42244.508333333331</v>
      </c>
      <c r="U1560" s="1">
        <f t="shared" si="173"/>
        <v>60</v>
      </c>
    </row>
    <row r="1561" spans="1:21" ht="95" customHeight="1">
      <c r="A1561" s="1">
        <v>1559</v>
      </c>
      <c r="B1561" s="1" t="s">
        <v>1560</v>
      </c>
      <c r="C1561" s="1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4">
        <f t="shared" si="168"/>
        <v>0.33333333333333337</v>
      </c>
      <c r="P1561" s="1">
        <f t="shared" si="169"/>
        <v>50</v>
      </c>
      <c r="Q1561" s="1" t="str">
        <f t="shared" si="170"/>
        <v>photography</v>
      </c>
      <c r="R1561" s="1" t="str">
        <f t="shared" si="174"/>
        <v>nature</v>
      </c>
      <c r="S1561" s="2">
        <f t="shared" si="171"/>
        <v>42108.05322916666</v>
      </c>
      <c r="T1561" s="2">
        <f t="shared" si="172"/>
        <v>42123.05322916666</v>
      </c>
      <c r="U1561" s="1">
        <f t="shared" si="173"/>
        <v>15</v>
      </c>
    </row>
    <row r="1562" spans="1:21" ht="95" customHeight="1">
      <c r="A1562" s="1">
        <v>1560</v>
      </c>
      <c r="B1562" s="1" t="s">
        <v>1561</v>
      </c>
      <c r="C1562" s="1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4">
        <f t="shared" si="168"/>
        <v>3.7600000000000002</v>
      </c>
      <c r="P1562" s="1">
        <f t="shared" si="169"/>
        <v>23.5</v>
      </c>
      <c r="Q1562" s="1" t="str">
        <f t="shared" si="170"/>
        <v>photography</v>
      </c>
      <c r="R1562" s="1" t="str">
        <f t="shared" si="174"/>
        <v>nature</v>
      </c>
      <c r="S1562" s="2">
        <f t="shared" si="171"/>
        <v>41936.020752314813</v>
      </c>
      <c r="T1562" s="2">
        <f t="shared" si="172"/>
        <v>41956.062418981484</v>
      </c>
      <c r="U1562" s="1">
        <f t="shared" si="173"/>
        <v>21</v>
      </c>
    </row>
    <row r="1563" spans="1:21" ht="95" customHeight="1">
      <c r="A1563" s="1">
        <v>1561</v>
      </c>
      <c r="B1563" s="1" t="s">
        <v>1562</v>
      </c>
      <c r="C1563" s="1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4">
        <f t="shared" si="168"/>
        <v>0.67</v>
      </c>
      <c r="P1563" s="1">
        <f t="shared" si="169"/>
        <v>67</v>
      </c>
      <c r="Q1563" s="1" t="str">
        <f t="shared" si="170"/>
        <v>publishing</v>
      </c>
      <c r="R1563" s="1" t="str">
        <f t="shared" si="174"/>
        <v>art books</v>
      </c>
      <c r="S1563" s="2">
        <f t="shared" si="171"/>
        <v>41555.041701388887</v>
      </c>
      <c r="T1563" s="2">
        <f t="shared" si="172"/>
        <v>41585.083368055559</v>
      </c>
      <c r="U1563" s="1">
        <f t="shared" si="173"/>
        <v>31</v>
      </c>
    </row>
    <row r="1564" spans="1:21" ht="95" customHeight="1">
      <c r="A1564" s="1">
        <v>1562</v>
      </c>
      <c r="B1564" s="1" t="s">
        <v>1563</v>
      </c>
      <c r="C1564" s="1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4">
        <f t="shared" si="168"/>
        <v>0</v>
      </c>
      <c r="P1564" s="1" t="e">
        <f t="shared" si="169"/>
        <v>#DIV/0!</v>
      </c>
      <c r="Q1564" s="1" t="str">
        <f t="shared" si="170"/>
        <v>publishing</v>
      </c>
      <c r="R1564" s="1" t="str">
        <f t="shared" si="174"/>
        <v>art books</v>
      </c>
      <c r="S1564" s="2">
        <f t="shared" si="171"/>
        <v>40079.566157407404</v>
      </c>
      <c r="T1564" s="2">
        <f t="shared" si="172"/>
        <v>40149.034722222219</v>
      </c>
      <c r="U1564" s="1">
        <f t="shared" si="173"/>
        <v>70</v>
      </c>
    </row>
    <row r="1565" spans="1:21" ht="95" customHeight="1">
      <c r="A1565" s="1">
        <v>1563</v>
      </c>
      <c r="B1565" s="1" t="s">
        <v>1564</v>
      </c>
      <c r="C1565" s="1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4">
        <f t="shared" si="168"/>
        <v>1.4166666666666665</v>
      </c>
      <c r="P1565" s="1">
        <f t="shared" si="169"/>
        <v>42.5</v>
      </c>
      <c r="Q1565" s="1" t="str">
        <f t="shared" si="170"/>
        <v>publishing</v>
      </c>
      <c r="R1565" s="1" t="str">
        <f t="shared" si="174"/>
        <v>art books</v>
      </c>
      <c r="S1565" s="2">
        <f t="shared" si="171"/>
        <v>41652.742488425924</v>
      </c>
      <c r="T1565" s="2">
        <f t="shared" si="172"/>
        <v>41712.700821759259</v>
      </c>
      <c r="U1565" s="1">
        <f t="shared" si="173"/>
        <v>60</v>
      </c>
    </row>
    <row r="1566" spans="1:21" ht="95" customHeight="1">
      <c r="A1566" s="1">
        <v>1564</v>
      </c>
      <c r="B1566" s="1" t="s">
        <v>1565</v>
      </c>
      <c r="C1566" s="1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4">
        <f t="shared" si="168"/>
        <v>0.1</v>
      </c>
      <c r="P1566" s="1">
        <f t="shared" si="169"/>
        <v>10</v>
      </c>
      <c r="Q1566" s="1" t="str">
        <f t="shared" si="170"/>
        <v>publishing</v>
      </c>
      <c r="R1566" s="1" t="str">
        <f t="shared" si="174"/>
        <v>art books</v>
      </c>
      <c r="S1566" s="2">
        <f t="shared" si="171"/>
        <v>42121.367002314815</v>
      </c>
      <c r="T1566" s="2">
        <f t="shared" si="172"/>
        <v>42152.836805555555</v>
      </c>
      <c r="U1566" s="1">
        <f t="shared" si="173"/>
        <v>32</v>
      </c>
    </row>
    <row r="1567" spans="1:21" ht="95" customHeight="1">
      <c r="A1567" s="1">
        <v>1565</v>
      </c>
      <c r="B1567" s="1" t="s">
        <v>1566</v>
      </c>
      <c r="C1567" s="1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4">
        <f t="shared" si="168"/>
        <v>2.5</v>
      </c>
      <c r="P1567" s="1">
        <f t="shared" si="169"/>
        <v>100</v>
      </c>
      <c r="Q1567" s="1" t="str">
        <f t="shared" si="170"/>
        <v>publishing</v>
      </c>
      <c r="R1567" s="1" t="str">
        <f t="shared" si="174"/>
        <v>art books</v>
      </c>
      <c r="S1567" s="2">
        <f t="shared" si="171"/>
        <v>40672.729872685188</v>
      </c>
      <c r="T1567" s="2">
        <f t="shared" si="172"/>
        <v>40702.729872685188</v>
      </c>
      <c r="U1567" s="1">
        <f t="shared" si="173"/>
        <v>30</v>
      </c>
    </row>
    <row r="1568" spans="1:21" ht="95" customHeight="1">
      <c r="A1568" s="1">
        <v>1566</v>
      </c>
      <c r="B1568" s="1" t="s">
        <v>1567</v>
      </c>
      <c r="C1568" s="1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4">
        <f t="shared" si="168"/>
        <v>21.25</v>
      </c>
      <c r="P1568" s="1">
        <f t="shared" si="169"/>
        <v>108.05084745762711</v>
      </c>
      <c r="Q1568" s="1" t="str">
        <f t="shared" si="170"/>
        <v>publishing</v>
      </c>
      <c r="R1568" s="1" t="str">
        <f t="shared" si="174"/>
        <v>art books</v>
      </c>
      <c r="S1568" s="2">
        <f t="shared" si="171"/>
        <v>42549.916712962964</v>
      </c>
      <c r="T1568" s="2">
        <f t="shared" si="172"/>
        <v>42578.916666666672</v>
      </c>
      <c r="U1568" s="1">
        <f t="shared" si="173"/>
        <v>29</v>
      </c>
    </row>
    <row r="1569" spans="1:21" ht="95" customHeight="1">
      <c r="A1569" s="1">
        <v>1567</v>
      </c>
      <c r="B1569" s="1" t="s">
        <v>1568</v>
      </c>
      <c r="C1569" s="1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4">
        <f t="shared" si="168"/>
        <v>4.117647058823529</v>
      </c>
      <c r="P1569" s="1">
        <f t="shared" si="169"/>
        <v>26.923076923076923</v>
      </c>
      <c r="Q1569" s="1" t="str">
        <f t="shared" si="170"/>
        <v>publishing</v>
      </c>
      <c r="R1569" s="1" t="str">
        <f t="shared" si="174"/>
        <v>art books</v>
      </c>
      <c r="S1569" s="2">
        <f t="shared" si="171"/>
        <v>41671.936863425923</v>
      </c>
      <c r="T1569" s="2">
        <f t="shared" si="172"/>
        <v>41687</v>
      </c>
      <c r="U1569" s="1">
        <f t="shared" si="173"/>
        <v>16</v>
      </c>
    </row>
    <row r="1570" spans="1:21" ht="95" customHeight="1">
      <c r="A1570" s="1">
        <v>1568</v>
      </c>
      <c r="B1570" s="1" t="s">
        <v>1569</v>
      </c>
      <c r="C1570" s="1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4">
        <f t="shared" si="168"/>
        <v>13.639999999999999</v>
      </c>
      <c r="P1570" s="1">
        <f t="shared" si="169"/>
        <v>155</v>
      </c>
      <c r="Q1570" s="1" t="str">
        <f t="shared" si="170"/>
        <v>publishing</v>
      </c>
      <c r="R1570" s="1" t="str">
        <f t="shared" si="174"/>
        <v>art books</v>
      </c>
      <c r="S1570" s="2">
        <f t="shared" si="171"/>
        <v>41962.062326388885</v>
      </c>
      <c r="T1570" s="2">
        <f t="shared" si="172"/>
        <v>41997.062326388885</v>
      </c>
      <c r="U1570" s="1">
        <f t="shared" si="173"/>
        <v>35</v>
      </c>
    </row>
    <row r="1571" spans="1:21" ht="95" customHeight="1">
      <c r="A1571" s="1">
        <v>1569</v>
      </c>
      <c r="B1571" s="1" t="s">
        <v>1570</v>
      </c>
      <c r="C1571" s="1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4">
        <f t="shared" si="168"/>
        <v>0</v>
      </c>
      <c r="P1571" s="1" t="e">
        <f t="shared" si="169"/>
        <v>#DIV/0!</v>
      </c>
      <c r="Q1571" s="1" t="str">
        <f t="shared" si="170"/>
        <v>publishing</v>
      </c>
      <c r="R1571" s="1" t="str">
        <f t="shared" si="174"/>
        <v>art books</v>
      </c>
      <c r="S1571" s="2">
        <f t="shared" si="171"/>
        <v>41389.679560185185</v>
      </c>
      <c r="T1571" s="2">
        <f t="shared" si="172"/>
        <v>41419.679560185185</v>
      </c>
      <c r="U1571" s="1">
        <f t="shared" si="173"/>
        <v>30</v>
      </c>
    </row>
    <row r="1572" spans="1:21" ht="95" customHeight="1">
      <c r="A1572" s="1">
        <v>1570</v>
      </c>
      <c r="B1572" s="1" t="s">
        <v>1571</v>
      </c>
      <c r="C1572" s="1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4">
        <f t="shared" si="168"/>
        <v>41.4</v>
      </c>
      <c r="P1572" s="1">
        <f t="shared" si="169"/>
        <v>47.769230769230766</v>
      </c>
      <c r="Q1572" s="1" t="str">
        <f t="shared" si="170"/>
        <v>publishing</v>
      </c>
      <c r="R1572" s="1" t="str">
        <f t="shared" si="174"/>
        <v>art books</v>
      </c>
      <c r="S1572" s="2">
        <f t="shared" si="171"/>
        <v>42438.813449074078</v>
      </c>
      <c r="T1572" s="2">
        <f t="shared" si="172"/>
        <v>42468.771782407406</v>
      </c>
      <c r="U1572" s="1">
        <f t="shared" si="173"/>
        <v>30</v>
      </c>
    </row>
    <row r="1573" spans="1:21" ht="95" customHeight="1">
      <c r="A1573" s="1">
        <v>1571</v>
      </c>
      <c r="B1573" s="1" t="s">
        <v>1572</v>
      </c>
      <c r="C1573" s="1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4">
        <f t="shared" si="168"/>
        <v>0.66115702479338845</v>
      </c>
      <c r="P1573" s="1">
        <f t="shared" si="169"/>
        <v>20</v>
      </c>
      <c r="Q1573" s="1" t="str">
        <f t="shared" si="170"/>
        <v>publishing</v>
      </c>
      <c r="R1573" s="1" t="str">
        <f t="shared" si="174"/>
        <v>art books</v>
      </c>
      <c r="S1573" s="2">
        <f t="shared" si="171"/>
        <v>42144.769479166673</v>
      </c>
      <c r="T1573" s="2">
        <f t="shared" si="172"/>
        <v>42174.769479166673</v>
      </c>
      <c r="U1573" s="1">
        <f t="shared" si="173"/>
        <v>30</v>
      </c>
    </row>
    <row r="1574" spans="1:21" ht="95" customHeight="1">
      <c r="A1574" s="1">
        <v>1572</v>
      </c>
      <c r="B1574" s="1" t="s">
        <v>1573</v>
      </c>
      <c r="C1574" s="1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4">
        <f t="shared" si="168"/>
        <v>5</v>
      </c>
      <c r="P1574" s="1">
        <f t="shared" si="169"/>
        <v>41.666666666666664</v>
      </c>
      <c r="Q1574" s="1" t="str">
        <f t="shared" si="170"/>
        <v>publishing</v>
      </c>
      <c r="R1574" s="1" t="str">
        <f t="shared" si="174"/>
        <v>art books</v>
      </c>
      <c r="S1574" s="2">
        <f t="shared" si="171"/>
        <v>42404.033090277779</v>
      </c>
      <c r="T1574" s="2">
        <f t="shared" si="172"/>
        <v>42428.999305555553</v>
      </c>
      <c r="U1574" s="1">
        <f t="shared" si="173"/>
        <v>25</v>
      </c>
    </row>
    <row r="1575" spans="1:21" ht="95" customHeight="1">
      <c r="A1575" s="1">
        <v>1573</v>
      </c>
      <c r="B1575" s="1" t="s">
        <v>1574</v>
      </c>
      <c r="C1575" s="1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4">
        <f t="shared" si="168"/>
        <v>2.4777777777777779</v>
      </c>
      <c r="P1575" s="1">
        <f t="shared" si="169"/>
        <v>74.333333333333329</v>
      </c>
      <c r="Q1575" s="1" t="str">
        <f t="shared" si="170"/>
        <v>publishing</v>
      </c>
      <c r="R1575" s="1" t="str">
        <f t="shared" si="174"/>
        <v>art books</v>
      </c>
      <c r="S1575" s="2">
        <f t="shared" si="171"/>
        <v>42786.000023148154</v>
      </c>
      <c r="T1575" s="2">
        <f t="shared" si="172"/>
        <v>42826.165972222225</v>
      </c>
      <c r="U1575" s="1">
        <f t="shared" si="173"/>
        <v>41</v>
      </c>
    </row>
    <row r="1576" spans="1:21" ht="95" customHeight="1">
      <c r="A1576" s="1">
        <v>1574</v>
      </c>
      <c r="B1576" s="1" t="s">
        <v>1575</v>
      </c>
      <c r="C1576" s="1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4">
        <f t="shared" si="168"/>
        <v>5.0599999999999996</v>
      </c>
      <c r="P1576" s="1">
        <f t="shared" si="169"/>
        <v>84.333333333333329</v>
      </c>
      <c r="Q1576" s="1" t="str">
        <f t="shared" si="170"/>
        <v>publishing</v>
      </c>
      <c r="R1576" s="1" t="str">
        <f t="shared" si="174"/>
        <v>art books</v>
      </c>
      <c r="S1576" s="2">
        <f t="shared" si="171"/>
        <v>42017.927418981482</v>
      </c>
      <c r="T1576" s="2">
        <f t="shared" si="172"/>
        <v>42052.927418981482</v>
      </c>
      <c r="U1576" s="1">
        <f t="shared" si="173"/>
        <v>35</v>
      </c>
    </row>
    <row r="1577" spans="1:21" ht="95" customHeight="1">
      <c r="A1577" s="1">
        <v>1575</v>
      </c>
      <c r="B1577" s="1" t="s">
        <v>1576</v>
      </c>
      <c r="C1577" s="1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4">
        <f t="shared" si="168"/>
        <v>22.91</v>
      </c>
      <c r="P1577" s="1">
        <f t="shared" si="169"/>
        <v>65.457142857142856</v>
      </c>
      <c r="Q1577" s="1" t="str">
        <f t="shared" si="170"/>
        <v>publishing</v>
      </c>
      <c r="R1577" s="1" t="str">
        <f t="shared" si="174"/>
        <v>art books</v>
      </c>
      <c r="S1577" s="2">
        <f t="shared" si="171"/>
        <v>41799.524259259262</v>
      </c>
      <c r="T1577" s="2">
        <f t="shared" si="172"/>
        <v>41829.524259259262</v>
      </c>
      <c r="U1577" s="1">
        <f t="shared" si="173"/>
        <v>30</v>
      </c>
    </row>
    <row r="1578" spans="1:21" ht="95" customHeight="1">
      <c r="A1578" s="1">
        <v>1576</v>
      </c>
      <c r="B1578" s="1" t="s">
        <v>1577</v>
      </c>
      <c r="C1578" s="1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4">
        <f t="shared" si="168"/>
        <v>13</v>
      </c>
      <c r="P1578" s="1">
        <f t="shared" si="169"/>
        <v>65</v>
      </c>
      <c r="Q1578" s="1" t="str">
        <f t="shared" si="170"/>
        <v>publishing</v>
      </c>
      <c r="R1578" s="1" t="str">
        <f t="shared" si="174"/>
        <v>art books</v>
      </c>
      <c r="S1578" s="2">
        <f t="shared" si="171"/>
        <v>42140.879259259258</v>
      </c>
      <c r="T1578" s="2">
        <f t="shared" si="172"/>
        <v>42185.879259259258</v>
      </c>
      <c r="U1578" s="1">
        <f t="shared" si="173"/>
        <v>45</v>
      </c>
    </row>
    <row r="1579" spans="1:21" ht="95" customHeight="1">
      <c r="A1579" s="1">
        <v>1577</v>
      </c>
      <c r="B1579" s="1" t="s">
        <v>1578</v>
      </c>
      <c r="C1579" s="1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4">
        <f t="shared" si="168"/>
        <v>0.54999999999999993</v>
      </c>
      <c r="P1579" s="1">
        <f t="shared" si="169"/>
        <v>27.5</v>
      </c>
      <c r="Q1579" s="1" t="str">
        <f t="shared" si="170"/>
        <v>publishing</v>
      </c>
      <c r="R1579" s="1" t="str">
        <f t="shared" si="174"/>
        <v>art books</v>
      </c>
      <c r="S1579" s="2">
        <f t="shared" si="171"/>
        <v>41054.847777777781</v>
      </c>
      <c r="T1579" s="2">
        <f t="shared" si="172"/>
        <v>41114.847777777781</v>
      </c>
      <c r="U1579" s="1">
        <f t="shared" si="173"/>
        <v>60</v>
      </c>
    </row>
    <row r="1580" spans="1:21" ht="95" customHeight="1">
      <c r="A1580" s="1">
        <v>1578</v>
      </c>
      <c r="B1580" s="1" t="s">
        <v>1579</v>
      </c>
      <c r="C1580" s="1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4">
        <f t="shared" si="168"/>
        <v>10.806536636794938</v>
      </c>
      <c r="P1580" s="1">
        <f t="shared" si="169"/>
        <v>51.25</v>
      </c>
      <c r="Q1580" s="1" t="str">
        <f t="shared" si="170"/>
        <v>publishing</v>
      </c>
      <c r="R1580" s="1" t="str">
        <f t="shared" si="174"/>
        <v>art books</v>
      </c>
      <c r="S1580" s="2">
        <f t="shared" si="171"/>
        <v>40399.065868055557</v>
      </c>
      <c r="T1580" s="2">
        <f t="shared" si="172"/>
        <v>40423.083333333336</v>
      </c>
      <c r="U1580" s="1">
        <f t="shared" si="173"/>
        <v>25</v>
      </c>
    </row>
    <row r="1581" spans="1:21" ht="95" customHeight="1">
      <c r="A1581" s="1">
        <v>1579</v>
      </c>
      <c r="B1581" s="1" t="s">
        <v>1580</v>
      </c>
      <c r="C1581" s="1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4">
        <f t="shared" si="168"/>
        <v>0.84008400840084008</v>
      </c>
      <c r="P1581" s="1">
        <f t="shared" si="169"/>
        <v>14</v>
      </c>
      <c r="Q1581" s="1" t="str">
        <f t="shared" si="170"/>
        <v>publishing</v>
      </c>
      <c r="R1581" s="1" t="str">
        <f t="shared" si="174"/>
        <v>art books</v>
      </c>
      <c r="S1581" s="2">
        <f t="shared" si="171"/>
        <v>41481.996423611112</v>
      </c>
      <c r="T1581" s="2">
        <f t="shared" si="172"/>
        <v>41514.996423611112</v>
      </c>
      <c r="U1581" s="1">
        <f t="shared" si="173"/>
        <v>33</v>
      </c>
    </row>
    <row r="1582" spans="1:21" ht="95" customHeight="1">
      <c r="A1582" s="1">
        <v>1580</v>
      </c>
      <c r="B1582" s="1" t="s">
        <v>1581</v>
      </c>
      <c r="C1582" s="1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4">
        <f t="shared" si="168"/>
        <v>0</v>
      </c>
      <c r="P1582" s="1" t="e">
        <f t="shared" si="169"/>
        <v>#DIV/0!</v>
      </c>
      <c r="Q1582" s="1" t="str">
        <f t="shared" si="170"/>
        <v>publishing</v>
      </c>
      <c r="R1582" s="1" t="str">
        <f t="shared" si="174"/>
        <v>art books</v>
      </c>
      <c r="S1582" s="2">
        <f t="shared" si="171"/>
        <v>40990.050069444449</v>
      </c>
      <c r="T1582" s="2">
        <f t="shared" si="172"/>
        <v>41050.050069444449</v>
      </c>
      <c r="U1582" s="1">
        <f t="shared" si="173"/>
        <v>60</v>
      </c>
    </row>
    <row r="1583" spans="1:21" ht="95" customHeight="1">
      <c r="A1583" s="1">
        <v>1581</v>
      </c>
      <c r="B1583" s="1" t="s">
        <v>1582</v>
      </c>
      <c r="C1583" s="1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4">
        <f t="shared" si="168"/>
        <v>0.5</v>
      </c>
      <c r="P1583" s="1">
        <f t="shared" si="169"/>
        <v>5</v>
      </c>
      <c r="Q1583" s="1" t="str">
        <f t="shared" si="170"/>
        <v>photography</v>
      </c>
      <c r="R1583" s="1" t="str">
        <f t="shared" si="174"/>
        <v>places</v>
      </c>
      <c r="S1583" s="2">
        <f t="shared" si="171"/>
        <v>42325.448958333334</v>
      </c>
      <c r="T1583" s="2">
        <f t="shared" si="172"/>
        <v>42357.448958333334</v>
      </c>
      <c r="U1583" s="1">
        <f t="shared" si="173"/>
        <v>32</v>
      </c>
    </row>
    <row r="1584" spans="1:21" ht="95" customHeight="1">
      <c r="A1584" s="1">
        <v>1582</v>
      </c>
      <c r="B1584" s="1" t="s">
        <v>1583</v>
      </c>
      <c r="C1584" s="1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4">
        <f t="shared" si="168"/>
        <v>9.3000000000000007</v>
      </c>
      <c r="P1584" s="1">
        <f t="shared" si="169"/>
        <v>31</v>
      </c>
      <c r="Q1584" s="1" t="str">
        <f t="shared" si="170"/>
        <v>photography</v>
      </c>
      <c r="R1584" s="1" t="str">
        <f t="shared" si="174"/>
        <v>places</v>
      </c>
      <c r="S1584" s="2">
        <f t="shared" si="171"/>
        <v>42246.789965277778</v>
      </c>
      <c r="T1584" s="2">
        <f t="shared" si="172"/>
        <v>42303.888888888891</v>
      </c>
      <c r="U1584" s="1">
        <f t="shared" si="173"/>
        <v>58</v>
      </c>
    </row>
    <row r="1585" spans="1:21" ht="95" customHeight="1">
      <c r="A1585" s="1">
        <v>1583</v>
      </c>
      <c r="B1585" s="1" t="s">
        <v>1584</v>
      </c>
      <c r="C1585" s="1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4">
        <f t="shared" si="168"/>
        <v>7.4999999999999997E-2</v>
      </c>
      <c r="P1585" s="1">
        <f t="shared" si="169"/>
        <v>15</v>
      </c>
      <c r="Q1585" s="1" t="str">
        <f t="shared" si="170"/>
        <v>photography</v>
      </c>
      <c r="R1585" s="1" t="str">
        <f t="shared" si="174"/>
        <v>places</v>
      </c>
      <c r="S1585" s="2">
        <f t="shared" si="171"/>
        <v>41877.904988425929</v>
      </c>
      <c r="T1585" s="2">
        <f t="shared" si="172"/>
        <v>41907.904988425929</v>
      </c>
      <c r="U1585" s="1">
        <f t="shared" si="173"/>
        <v>30</v>
      </c>
    </row>
    <row r="1586" spans="1:21" ht="95" customHeight="1">
      <c r="A1586" s="1">
        <v>1584</v>
      </c>
      <c r="B1586" s="1" t="s">
        <v>1585</v>
      </c>
      <c r="C1586" s="1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4">
        <f t="shared" si="168"/>
        <v>0</v>
      </c>
      <c r="P1586" s="1" t="e">
        <f t="shared" si="169"/>
        <v>#DIV/0!</v>
      </c>
      <c r="Q1586" s="1" t="str">
        <f t="shared" si="170"/>
        <v>photography</v>
      </c>
      <c r="R1586" s="1" t="str">
        <f t="shared" si="174"/>
        <v>places</v>
      </c>
      <c r="S1586" s="2">
        <f t="shared" si="171"/>
        <v>41779.649317129632</v>
      </c>
      <c r="T1586" s="2">
        <f t="shared" si="172"/>
        <v>41789.649317129632</v>
      </c>
      <c r="U1586" s="1">
        <f t="shared" si="173"/>
        <v>10</v>
      </c>
    </row>
    <row r="1587" spans="1:21" ht="95" customHeight="1">
      <c r="A1587" s="1">
        <v>1585</v>
      </c>
      <c r="B1587" s="1" t="s">
        <v>1586</v>
      </c>
      <c r="C1587" s="1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4">
        <f t="shared" si="168"/>
        <v>79</v>
      </c>
      <c r="P1587" s="1">
        <f t="shared" si="169"/>
        <v>131.66666666666666</v>
      </c>
      <c r="Q1587" s="1" t="str">
        <f t="shared" si="170"/>
        <v>photography</v>
      </c>
      <c r="R1587" s="1" t="str">
        <f t="shared" si="174"/>
        <v>places</v>
      </c>
      <c r="S1587" s="2">
        <f t="shared" si="171"/>
        <v>42707.895462962959</v>
      </c>
      <c r="T1587" s="2">
        <f t="shared" si="172"/>
        <v>42729.458333333328</v>
      </c>
      <c r="U1587" s="1">
        <f t="shared" si="173"/>
        <v>22</v>
      </c>
    </row>
    <row r="1588" spans="1:21" ht="95" customHeight="1">
      <c r="A1588" s="1">
        <v>1586</v>
      </c>
      <c r="B1588" s="1" t="s">
        <v>1587</v>
      </c>
      <c r="C1588" s="1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4">
        <f t="shared" si="168"/>
        <v>0</v>
      </c>
      <c r="P1588" s="1" t="e">
        <f t="shared" si="169"/>
        <v>#DIV/0!</v>
      </c>
      <c r="Q1588" s="1" t="str">
        <f t="shared" si="170"/>
        <v>photography</v>
      </c>
      <c r="R1588" s="1" t="str">
        <f t="shared" si="174"/>
        <v>places</v>
      </c>
      <c r="S1588" s="2">
        <f t="shared" si="171"/>
        <v>42069.104421296302</v>
      </c>
      <c r="T1588" s="2">
        <f t="shared" si="172"/>
        <v>42099.062754629631</v>
      </c>
      <c r="U1588" s="1">
        <f t="shared" si="173"/>
        <v>30</v>
      </c>
    </row>
    <row r="1589" spans="1:21" ht="95" customHeight="1">
      <c r="A1589" s="1">
        <v>1587</v>
      </c>
      <c r="B1589" s="1" t="s">
        <v>1588</v>
      </c>
      <c r="C1589" s="1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4">
        <f t="shared" si="168"/>
        <v>1.3333333333333334E-2</v>
      </c>
      <c r="P1589" s="1">
        <f t="shared" si="169"/>
        <v>1</v>
      </c>
      <c r="Q1589" s="1" t="str">
        <f t="shared" si="170"/>
        <v>photography</v>
      </c>
      <c r="R1589" s="1" t="str">
        <f t="shared" si="174"/>
        <v>places</v>
      </c>
      <c r="S1589" s="2">
        <f t="shared" si="171"/>
        <v>41956.950983796298</v>
      </c>
      <c r="T1589" s="2">
        <f t="shared" si="172"/>
        <v>41986.950983796298</v>
      </c>
      <c r="U1589" s="1">
        <f t="shared" si="173"/>
        <v>30</v>
      </c>
    </row>
    <row r="1590" spans="1:21" ht="95" customHeight="1">
      <c r="A1590" s="1">
        <v>1588</v>
      </c>
      <c r="B1590" s="1" t="s">
        <v>1589</v>
      </c>
      <c r="C1590" s="1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4">
        <f t="shared" si="168"/>
        <v>0</v>
      </c>
      <c r="P1590" s="1" t="e">
        <f t="shared" si="169"/>
        <v>#DIV/0!</v>
      </c>
      <c r="Q1590" s="1" t="str">
        <f t="shared" si="170"/>
        <v>photography</v>
      </c>
      <c r="R1590" s="1" t="str">
        <f t="shared" si="174"/>
        <v>places</v>
      </c>
      <c r="S1590" s="2">
        <f t="shared" si="171"/>
        <v>42005.24998842593</v>
      </c>
      <c r="T1590" s="2">
        <f t="shared" si="172"/>
        <v>42035.841666666667</v>
      </c>
      <c r="U1590" s="1">
        <f t="shared" si="173"/>
        <v>31</v>
      </c>
    </row>
    <row r="1591" spans="1:21" ht="95" customHeight="1">
      <c r="A1591" s="1">
        <v>1589</v>
      </c>
      <c r="B1591" s="1" t="s">
        <v>1590</v>
      </c>
      <c r="C1591" s="1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4">
        <f t="shared" si="168"/>
        <v>0</v>
      </c>
      <c r="P1591" s="1" t="e">
        <f t="shared" si="169"/>
        <v>#DIV/0!</v>
      </c>
      <c r="Q1591" s="1" t="str">
        <f t="shared" si="170"/>
        <v>photography</v>
      </c>
      <c r="R1591" s="1" t="str">
        <f t="shared" si="174"/>
        <v>places</v>
      </c>
      <c r="S1591" s="2">
        <f t="shared" si="171"/>
        <v>42256.984791666662</v>
      </c>
      <c r="T1591" s="2">
        <f t="shared" si="172"/>
        <v>42286.984791666662</v>
      </c>
      <c r="U1591" s="1">
        <f t="shared" si="173"/>
        <v>30</v>
      </c>
    </row>
    <row r="1592" spans="1:21" ht="95" customHeight="1">
      <c r="A1592" s="1">
        <v>1590</v>
      </c>
      <c r="B1592" s="1" t="s">
        <v>1591</v>
      </c>
      <c r="C1592" s="1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4">
        <f t="shared" si="168"/>
        <v>1.7000000000000002</v>
      </c>
      <c r="P1592" s="1">
        <f t="shared" si="169"/>
        <v>510</v>
      </c>
      <c r="Q1592" s="1" t="str">
        <f t="shared" si="170"/>
        <v>photography</v>
      </c>
      <c r="R1592" s="1" t="str">
        <f t="shared" si="174"/>
        <v>places</v>
      </c>
      <c r="S1592" s="2">
        <f t="shared" si="171"/>
        <v>42240.857222222221</v>
      </c>
      <c r="T1592" s="2">
        <f t="shared" si="172"/>
        <v>42270.857222222221</v>
      </c>
      <c r="U1592" s="1">
        <f t="shared" si="173"/>
        <v>30</v>
      </c>
    </row>
    <row r="1593" spans="1:21" ht="95" customHeight="1">
      <c r="A1593" s="1">
        <v>1591</v>
      </c>
      <c r="B1593" s="1" t="s">
        <v>1592</v>
      </c>
      <c r="C1593" s="1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4">
        <f t="shared" si="168"/>
        <v>29.228571428571428</v>
      </c>
      <c r="P1593" s="1">
        <f t="shared" si="169"/>
        <v>44.478260869565219</v>
      </c>
      <c r="Q1593" s="1" t="str">
        <f t="shared" si="170"/>
        <v>photography</v>
      </c>
      <c r="R1593" s="1" t="str">
        <f t="shared" si="174"/>
        <v>places</v>
      </c>
      <c r="S1593" s="2">
        <f t="shared" si="171"/>
        <v>42433.726168981477</v>
      </c>
      <c r="T1593" s="2">
        <f t="shared" si="172"/>
        <v>42463.68450231482</v>
      </c>
      <c r="U1593" s="1">
        <f t="shared" si="173"/>
        <v>30</v>
      </c>
    </row>
    <row r="1594" spans="1:21" ht="95" customHeight="1">
      <c r="A1594" s="1">
        <v>1592</v>
      </c>
      <c r="B1594" s="1" t="s">
        <v>1593</v>
      </c>
      <c r="C1594" s="1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4">
        <f t="shared" si="168"/>
        <v>0</v>
      </c>
      <c r="P1594" s="1" t="e">
        <f t="shared" si="169"/>
        <v>#DIV/0!</v>
      </c>
      <c r="Q1594" s="1" t="str">
        <f t="shared" si="170"/>
        <v>photography</v>
      </c>
      <c r="R1594" s="1" t="str">
        <f t="shared" si="174"/>
        <v>places</v>
      </c>
      <c r="S1594" s="2">
        <f t="shared" si="171"/>
        <v>42046.072743055556</v>
      </c>
      <c r="T1594" s="2">
        <f t="shared" si="172"/>
        <v>42091.031076388885</v>
      </c>
      <c r="U1594" s="1">
        <f t="shared" si="173"/>
        <v>45</v>
      </c>
    </row>
    <row r="1595" spans="1:21" ht="95" customHeight="1">
      <c r="A1595" s="1">
        <v>1593</v>
      </c>
      <c r="B1595" s="1" t="s">
        <v>1594</v>
      </c>
      <c r="C1595" s="1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4">
        <f t="shared" si="168"/>
        <v>1.3636363636363637E-2</v>
      </c>
      <c r="P1595" s="1">
        <f t="shared" si="169"/>
        <v>1</v>
      </c>
      <c r="Q1595" s="1" t="str">
        <f t="shared" si="170"/>
        <v>photography</v>
      </c>
      <c r="R1595" s="1" t="str">
        <f t="shared" si="174"/>
        <v>places</v>
      </c>
      <c r="S1595" s="2">
        <f t="shared" si="171"/>
        <v>42033.845543981486</v>
      </c>
      <c r="T1595" s="2">
        <f t="shared" si="172"/>
        <v>42063.845543981486</v>
      </c>
      <c r="U1595" s="1">
        <f t="shared" si="173"/>
        <v>30</v>
      </c>
    </row>
    <row r="1596" spans="1:21" ht="95" customHeight="1">
      <c r="A1596" s="1">
        <v>1594</v>
      </c>
      <c r="B1596" s="1" t="s">
        <v>1595</v>
      </c>
      <c r="C1596" s="1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4">
        <f t="shared" si="168"/>
        <v>20.5</v>
      </c>
      <c r="P1596" s="1">
        <f t="shared" si="169"/>
        <v>20.5</v>
      </c>
      <c r="Q1596" s="1" t="str">
        <f t="shared" si="170"/>
        <v>photography</v>
      </c>
      <c r="R1596" s="1" t="str">
        <f t="shared" si="174"/>
        <v>places</v>
      </c>
      <c r="S1596" s="2">
        <f t="shared" si="171"/>
        <v>42445.712754629625</v>
      </c>
      <c r="T1596" s="2">
        <f t="shared" si="172"/>
        <v>42505.681249999994</v>
      </c>
      <c r="U1596" s="1">
        <f t="shared" si="173"/>
        <v>60</v>
      </c>
    </row>
    <row r="1597" spans="1:21" ht="95" customHeight="1">
      <c r="A1597" s="1">
        <v>1595</v>
      </c>
      <c r="B1597" s="1" t="s">
        <v>1596</v>
      </c>
      <c r="C1597" s="1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4">
        <f t="shared" si="168"/>
        <v>0.27999999999999997</v>
      </c>
      <c r="P1597" s="1">
        <f t="shared" si="169"/>
        <v>40</v>
      </c>
      <c r="Q1597" s="1" t="str">
        <f t="shared" si="170"/>
        <v>photography</v>
      </c>
      <c r="R1597" s="1" t="str">
        <f t="shared" si="174"/>
        <v>places</v>
      </c>
      <c r="S1597" s="2">
        <f t="shared" si="171"/>
        <v>41780.050092592595</v>
      </c>
      <c r="T1597" s="2">
        <f t="shared" si="172"/>
        <v>41808.842361111114</v>
      </c>
      <c r="U1597" s="1">
        <f t="shared" si="173"/>
        <v>29</v>
      </c>
    </row>
    <row r="1598" spans="1:21" ht="95" customHeight="1">
      <c r="A1598" s="1">
        <v>1596</v>
      </c>
      <c r="B1598" s="1" t="s">
        <v>1597</v>
      </c>
      <c r="C1598" s="1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4">
        <f t="shared" si="168"/>
        <v>2.3076923076923079</v>
      </c>
      <c r="P1598" s="1">
        <f t="shared" si="169"/>
        <v>25</v>
      </c>
      <c r="Q1598" s="1" t="str">
        <f t="shared" si="170"/>
        <v>photography</v>
      </c>
      <c r="R1598" s="1" t="str">
        <f t="shared" si="174"/>
        <v>places</v>
      </c>
      <c r="S1598" s="2">
        <f t="shared" si="171"/>
        <v>41941.430196759262</v>
      </c>
      <c r="T1598" s="2">
        <f t="shared" si="172"/>
        <v>41986.471863425926</v>
      </c>
      <c r="U1598" s="1">
        <f t="shared" si="173"/>
        <v>46</v>
      </c>
    </row>
    <row r="1599" spans="1:21" ht="95" customHeight="1">
      <c r="A1599" s="1">
        <v>1597</v>
      </c>
      <c r="B1599" s="1" t="s">
        <v>1598</v>
      </c>
      <c r="C1599" s="1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4">
        <f t="shared" si="168"/>
        <v>0</v>
      </c>
      <c r="P1599" s="1" t="e">
        <f t="shared" si="169"/>
        <v>#DIV/0!</v>
      </c>
      <c r="Q1599" s="1" t="str">
        <f t="shared" si="170"/>
        <v>photography</v>
      </c>
      <c r="R1599" s="1" t="str">
        <f t="shared" si="174"/>
        <v>places</v>
      </c>
      <c r="S1599" s="2">
        <f t="shared" si="171"/>
        <v>42603.354131944448</v>
      </c>
      <c r="T1599" s="2">
        <f t="shared" si="172"/>
        <v>42633.354131944448</v>
      </c>
      <c r="U1599" s="1">
        <f t="shared" si="173"/>
        <v>30</v>
      </c>
    </row>
    <row r="1600" spans="1:21" ht="95" customHeight="1">
      <c r="A1600" s="1">
        <v>1598</v>
      </c>
      <c r="B1600" s="1" t="s">
        <v>1599</v>
      </c>
      <c r="C1600" s="1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4">
        <f t="shared" si="168"/>
        <v>0.125</v>
      </c>
      <c r="P1600" s="1">
        <f t="shared" si="169"/>
        <v>1</v>
      </c>
      <c r="Q1600" s="1" t="str">
        <f t="shared" si="170"/>
        <v>photography</v>
      </c>
      <c r="R1600" s="1" t="str">
        <f t="shared" si="174"/>
        <v>places</v>
      </c>
      <c r="S1600" s="2">
        <f t="shared" si="171"/>
        <v>42151.667337962965</v>
      </c>
      <c r="T1600" s="2">
        <f t="shared" si="172"/>
        <v>42211.667337962965</v>
      </c>
      <c r="U1600" s="1">
        <f t="shared" si="173"/>
        <v>60</v>
      </c>
    </row>
    <row r="1601" spans="1:21" ht="95" customHeight="1">
      <c r="A1601" s="1">
        <v>1599</v>
      </c>
      <c r="B1601" s="1" t="s">
        <v>1600</v>
      </c>
      <c r="C1601" s="1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4">
        <f t="shared" si="168"/>
        <v>0</v>
      </c>
      <c r="P1601" s="1" t="e">
        <f t="shared" si="169"/>
        <v>#DIV/0!</v>
      </c>
      <c r="Q1601" s="1" t="str">
        <f t="shared" si="170"/>
        <v>photography</v>
      </c>
      <c r="R1601" s="1" t="str">
        <f t="shared" si="174"/>
        <v>places</v>
      </c>
      <c r="S1601" s="2">
        <f t="shared" si="171"/>
        <v>42438.53907407407</v>
      </c>
      <c r="T1601" s="2">
        <f t="shared" si="172"/>
        <v>42468.497407407413</v>
      </c>
      <c r="U1601" s="1">
        <f t="shared" si="173"/>
        <v>30</v>
      </c>
    </row>
    <row r="1602" spans="1:21" ht="95" customHeight="1">
      <c r="A1602" s="1">
        <v>1600</v>
      </c>
      <c r="B1602" s="1" t="s">
        <v>1601</v>
      </c>
      <c r="C1602" s="1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4">
        <f t="shared" si="168"/>
        <v>7.3400000000000007</v>
      </c>
      <c r="P1602" s="1">
        <f t="shared" si="169"/>
        <v>40.777777777777779</v>
      </c>
      <c r="Q1602" s="1" t="str">
        <f t="shared" si="170"/>
        <v>photography</v>
      </c>
      <c r="R1602" s="1" t="str">
        <f t="shared" si="174"/>
        <v>places</v>
      </c>
      <c r="S1602" s="2">
        <f t="shared" si="171"/>
        <v>41791.057314814818</v>
      </c>
      <c r="T1602" s="2">
        <f t="shared" si="172"/>
        <v>41835.21597222222</v>
      </c>
      <c r="U1602" s="1">
        <f t="shared" si="173"/>
        <v>45</v>
      </c>
    </row>
    <row r="1603" spans="1:21" ht="95" customHeight="1">
      <c r="A1603" s="1">
        <v>1601</v>
      </c>
      <c r="B1603" s="1" t="s">
        <v>1602</v>
      </c>
      <c r="C1603" s="1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4">
        <f t="shared" ref="O1603:O1666" si="175">E1603/D1603*100</f>
        <v>108.2492</v>
      </c>
      <c r="P1603" s="1">
        <f t="shared" ref="P1603:P1666" si="176">E1603/L1603</f>
        <v>48.325535714285714</v>
      </c>
      <c r="Q1603" s="1" t="str">
        <f t="shared" ref="Q1603:Q1666" si="177">LEFT(N1603,FIND("/",N1603)-1)</f>
        <v>music</v>
      </c>
      <c r="R1603" s="1" t="str">
        <f t="shared" si="174"/>
        <v>rock</v>
      </c>
      <c r="S1603" s="2">
        <f t="shared" ref="S1603:S1666" si="178">(((J1603/60)/60)/24)+DATE(1970,1,1)</f>
        <v>40638.092974537038</v>
      </c>
      <c r="T1603" s="2">
        <f t="shared" ref="T1603:T1666" si="179">(((I1603/60)/60)/24)+DATE(1970,1,1)</f>
        <v>40668.092974537038</v>
      </c>
      <c r="U1603" s="1">
        <f t="shared" ref="U1603:U1666" si="180">ROUNDUP(T1603-S1603,0)</f>
        <v>30</v>
      </c>
    </row>
    <row r="1604" spans="1:21" ht="95" customHeight="1">
      <c r="A1604" s="1">
        <v>1602</v>
      </c>
      <c r="B1604" s="1" t="s">
        <v>1603</v>
      </c>
      <c r="C1604" s="1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4">
        <f t="shared" si="175"/>
        <v>100.16666666666667</v>
      </c>
      <c r="P1604" s="1">
        <f t="shared" si="176"/>
        <v>46.953125</v>
      </c>
      <c r="Q1604" s="1" t="str">
        <f t="shared" si="177"/>
        <v>music</v>
      </c>
      <c r="R1604" s="1" t="str">
        <f t="shared" ref="R1604:R1667" si="181">RIGHT(N1604,LEN(N1604)-FIND("/",N1604))</f>
        <v>rock</v>
      </c>
      <c r="S1604" s="2">
        <f t="shared" si="178"/>
        <v>40788.297650462962</v>
      </c>
      <c r="T1604" s="2">
        <f t="shared" si="179"/>
        <v>40830.958333333336</v>
      </c>
      <c r="U1604" s="1">
        <f t="shared" si="180"/>
        <v>43</v>
      </c>
    </row>
    <row r="1605" spans="1:21" ht="95" customHeight="1">
      <c r="A1605" s="1">
        <v>1603</v>
      </c>
      <c r="B1605" s="1" t="s">
        <v>1604</v>
      </c>
      <c r="C1605" s="1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4">
        <f t="shared" si="175"/>
        <v>100.03299999999999</v>
      </c>
      <c r="P1605" s="1">
        <f t="shared" si="176"/>
        <v>66.688666666666663</v>
      </c>
      <c r="Q1605" s="1" t="str">
        <f t="shared" si="177"/>
        <v>music</v>
      </c>
      <c r="R1605" s="1" t="str">
        <f t="shared" si="181"/>
        <v>rock</v>
      </c>
      <c r="S1605" s="2">
        <f t="shared" si="178"/>
        <v>40876.169664351852</v>
      </c>
      <c r="T1605" s="2">
        <f t="shared" si="179"/>
        <v>40936.169664351852</v>
      </c>
      <c r="U1605" s="1">
        <f t="shared" si="180"/>
        <v>60</v>
      </c>
    </row>
    <row r="1606" spans="1:21" ht="95" customHeight="1">
      <c r="A1606" s="1">
        <v>1604</v>
      </c>
      <c r="B1606" s="1" t="s">
        <v>1605</v>
      </c>
      <c r="C1606" s="1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4">
        <f t="shared" si="175"/>
        <v>122.10714285714286</v>
      </c>
      <c r="P1606" s="1">
        <f t="shared" si="176"/>
        <v>48.842857142857142</v>
      </c>
      <c r="Q1606" s="1" t="str">
        <f t="shared" si="177"/>
        <v>music</v>
      </c>
      <c r="R1606" s="1" t="str">
        <f t="shared" si="181"/>
        <v>rock</v>
      </c>
      <c r="S1606" s="2">
        <f t="shared" si="178"/>
        <v>40945.845312500001</v>
      </c>
      <c r="T1606" s="2">
        <f t="shared" si="179"/>
        <v>40985.80364583333</v>
      </c>
      <c r="U1606" s="1">
        <f t="shared" si="180"/>
        <v>40</v>
      </c>
    </row>
    <row r="1607" spans="1:21" ht="95" customHeight="1">
      <c r="A1607" s="1">
        <v>1605</v>
      </c>
      <c r="B1607" s="1" t="s">
        <v>1606</v>
      </c>
      <c r="C1607" s="1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4">
        <f t="shared" si="175"/>
        <v>100.69333333333334</v>
      </c>
      <c r="P1607" s="1">
        <f t="shared" si="176"/>
        <v>137.30909090909091</v>
      </c>
      <c r="Q1607" s="1" t="str">
        <f t="shared" si="177"/>
        <v>music</v>
      </c>
      <c r="R1607" s="1" t="str">
        <f t="shared" si="181"/>
        <v>rock</v>
      </c>
      <c r="S1607" s="2">
        <f t="shared" si="178"/>
        <v>40747.012881944444</v>
      </c>
      <c r="T1607" s="2">
        <f t="shared" si="179"/>
        <v>40756.291666666664</v>
      </c>
      <c r="U1607" s="1">
        <f t="shared" si="180"/>
        <v>10</v>
      </c>
    </row>
    <row r="1608" spans="1:21" ht="95" customHeight="1">
      <c r="A1608" s="1">
        <v>1606</v>
      </c>
      <c r="B1608" s="1" t="s">
        <v>1607</v>
      </c>
      <c r="C1608" s="1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4">
        <f t="shared" si="175"/>
        <v>101.004125</v>
      </c>
      <c r="P1608" s="1">
        <f t="shared" si="176"/>
        <v>87.829673913043479</v>
      </c>
      <c r="Q1608" s="1" t="str">
        <f t="shared" si="177"/>
        <v>music</v>
      </c>
      <c r="R1608" s="1" t="str">
        <f t="shared" si="181"/>
        <v>rock</v>
      </c>
      <c r="S1608" s="2">
        <f t="shared" si="178"/>
        <v>40536.111550925925</v>
      </c>
      <c r="T1608" s="2">
        <f t="shared" si="179"/>
        <v>40626.069884259261</v>
      </c>
      <c r="U1608" s="1">
        <f t="shared" si="180"/>
        <v>90</v>
      </c>
    </row>
    <row r="1609" spans="1:21" ht="95" customHeight="1">
      <c r="A1609" s="1">
        <v>1607</v>
      </c>
      <c r="B1609" s="1" t="s">
        <v>1608</v>
      </c>
      <c r="C1609" s="1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4">
        <f t="shared" si="175"/>
        <v>145.11000000000001</v>
      </c>
      <c r="P1609" s="1">
        <f t="shared" si="176"/>
        <v>70.785365853658533</v>
      </c>
      <c r="Q1609" s="1" t="str">
        <f t="shared" si="177"/>
        <v>music</v>
      </c>
      <c r="R1609" s="1" t="str">
        <f t="shared" si="181"/>
        <v>rock</v>
      </c>
      <c r="S1609" s="2">
        <f t="shared" si="178"/>
        <v>41053.80846064815</v>
      </c>
      <c r="T1609" s="2">
        <f t="shared" si="179"/>
        <v>41074.80846064815</v>
      </c>
      <c r="U1609" s="1">
        <f t="shared" si="180"/>
        <v>21</v>
      </c>
    </row>
    <row r="1610" spans="1:21" ht="95" customHeight="1">
      <c r="A1610" s="1">
        <v>1608</v>
      </c>
      <c r="B1610" s="1" t="s">
        <v>1609</v>
      </c>
      <c r="C1610" s="1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4">
        <f t="shared" si="175"/>
        <v>101.25</v>
      </c>
      <c r="P1610" s="1">
        <f t="shared" si="176"/>
        <v>52.826086956521742</v>
      </c>
      <c r="Q1610" s="1" t="str">
        <f t="shared" si="177"/>
        <v>music</v>
      </c>
      <c r="R1610" s="1" t="str">
        <f t="shared" si="181"/>
        <v>rock</v>
      </c>
      <c r="S1610" s="2">
        <f t="shared" si="178"/>
        <v>41607.83085648148</v>
      </c>
      <c r="T1610" s="2">
        <f t="shared" si="179"/>
        <v>41640.226388888892</v>
      </c>
      <c r="U1610" s="1">
        <f t="shared" si="180"/>
        <v>33</v>
      </c>
    </row>
    <row r="1611" spans="1:21" ht="95" customHeight="1">
      <c r="A1611" s="1">
        <v>1609</v>
      </c>
      <c r="B1611" s="1" t="s">
        <v>1610</v>
      </c>
      <c r="C1611" s="1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4">
        <f t="shared" si="175"/>
        <v>118.33333333333333</v>
      </c>
      <c r="P1611" s="1">
        <f t="shared" si="176"/>
        <v>443.75</v>
      </c>
      <c r="Q1611" s="1" t="str">
        <f t="shared" si="177"/>
        <v>music</v>
      </c>
      <c r="R1611" s="1" t="str">
        <f t="shared" si="181"/>
        <v>rock</v>
      </c>
      <c r="S1611" s="2">
        <f t="shared" si="178"/>
        <v>40796.001261574071</v>
      </c>
      <c r="T1611" s="2">
        <f t="shared" si="179"/>
        <v>40849.333333333336</v>
      </c>
      <c r="U1611" s="1">
        <f t="shared" si="180"/>
        <v>54</v>
      </c>
    </row>
    <row r="1612" spans="1:21" ht="95" customHeight="1">
      <c r="A1612" s="1">
        <v>1610</v>
      </c>
      <c r="B1612" s="1" t="s">
        <v>1611</v>
      </c>
      <c r="C1612" s="1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4">
        <f t="shared" si="175"/>
        <v>271.85000000000002</v>
      </c>
      <c r="P1612" s="1">
        <f t="shared" si="176"/>
        <v>48.544642857142854</v>
      </c>
      <c r="Q1612" s="1" t="str">
        <f t="shared" si="177"/>
        <v>music</v>
      </c>
      <c r="R1612" s="1" t="str">
        <f t="shared" si="181"/>
        <v>rock</v>
      </c>
      <c r="S1612" s="2">
        <f t="shared" si="178"/>
        <v>41228.924884259257</v>
      </c>
      <c r="T1612" s="2">
        <f t="shared" si="179"/>
        <v>41258.924884259257</v>
      </c>
      <c r="U1612" s="1">
        <f t="shared" si="180"/>
        <v>30</v>
      </c>
    </row>
    <row r="1613" spans="1:21" ht="95" customHeight="1">
      <c r="A1613" s="1">
        <v>1611</v>
      </c>
      <c r="B1613" s="1" t="s">
        <v>1612</v>
      </c>
      <c r="C1613" s="1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4">
        <f t="shared" si="175"/>
        <v>125.125</v>
      </c>
      <c r="P1613" s="1">
        <f t="shared" si="176"/>
        <v>37.074074074074076</v>
      </c>
      <c r="Q1613" s="1" t="str">
        <f t="shared" si="177"/>
        <v>music</v>
      </c>
      <c r="R1613" s="1" t="str">
        <f t="shared" si="181"/>
        <v>rock</v>
      </c>
      <c r="S1613" s="2">
        <f t="shared" si="178"/>
        <v>41409.00037037037</v>
      </c>
      <c r="T1613" s="2">
        <f t="shared" si="179"/>
        <v>41430.00037037037</v>
      </c>
      <c r="U1613" s="1">
        <f t="shared" si="180"/>
        <v>21</v>
      </c>
    </row>
    <row r="1614" spans="1:21" ht="95" customHeight="1">
      <c r="A1614" s="1">
        <v>1612</v>
      </c>
      <c r="B1614" s="1" t="s">
        <v>1613</v>
      </c>
      <c r="C1614" s="1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4">
        <f t="shared" si="175"/>
        <v>110.00000000000001</v>
      </c>
      <c r="P1614" s="1">
        <f t="shared" si="176"/>
        <v>50</v>
      </c>
      <c r="Q1614" s="1" t="str">
        <f t="shared" si="177"/>
        <v>music</v>
      </c>
      <c r="R1614" s="1" t="str">
        <f t="shared" si="181"/>
        <v>rock</v>
      </c>
      <c r="S1614" s="2">
        <f t="shared" si="178"/>
        <v>41246.874814814815</v>
      </c>
      <c r="T1614" s="2">
        <f t="shared" si="179"/>
        <v>41276.874814814815</v>
      </c>
      <c r="U1614" s="1">
        <f t="shared" si="180"/>
        <v>30</v>
      </c>
    </row>
    <row r="1615" spans="1:21" ht="95" customHeight="1">
      <c r="A1615" s="1">
        <v>1613</v>
      </c>
      <c r="B1615" s="1" t="s">
        <v>1614</v>
      </c>
      <c r="C1615" s="1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4">
        <f t="shared" si="175"/>
        <v>101.49999999999999</v>
      </c>
      <c r="P1615" s="1">
        <f t="shared" si="176"/>
        <v>39.03846153846154</v>
      </c>
      <c r="Q1615" s="1" t="str">
        <f t="shared" si="177"/>
        <v>music</v>
      </c>
      <c r="R1615" s="1" t="str">
        <f t="shared" si="181"/>
        <v>rock</v>
      </c>
      <c r="S1615" s="2">
        <f t="shared" si="178"/>
        <v>41082.069467592592</v>
      </c>
      <c r="T1615" s="2">
        <f t="shared" si="179"/>
        <v>41112.069467592592</v>
      </c>
      <c r="U1615" s="1">
        <f t="shared" si="180"/>
        <v>30</v>
      </c>
    </row>
    <row r="1616" spans="1:21" ht="95" customHeight="1">
      <c r="A1616" s="1">
        <v>1614</v>
      </c>
      <c r="B1616" s="1" t="s">
        <v>1615</v>
      </c>
      <c r="C1616" s="1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4">
        <f t="shared" si="175"/>
        <v>102.69999999999999</v>
      </c>
      <c r="P1616" s="1">
        <f t="shared" si="176"/>
        <v>66.688311688311686</v>
      </c>
      <c r="Q1616" s="1" t="str">
        <f t="shared" si="177"/>
        <v>music</v>
      </c>
      <c r="R1616" s="1" t="str">
        <f t="shared" si="181"/>
        <v>rock</v>
      </c>
      <c r="S1616" s="2">
        <f t="shared" si="178"/>
        <v>41794.981122685182</v>
      </c>
      <c r="T1616" s="2">
        <f t="shared" si="179"/>
        <v>41854.708333333336</v>
      </c>
      <c r="U1616" s="1">
        <f t="shared" si="180"/>
        <v>60</v>
      </c>
    </row>
    <row r="1617" spans="1:21" ht="95" customHeight="1">
      <c r="A1617" s="1">
        <v>1615</v>
      </c>
      <c r="B1617" s="1" t="s">
        <v>1616</v>
      </c>
      <c r="C1617" s="1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4">
        <f t="shared" si="175"/>
        <v>114.12500000000001</v>
      </c>
      <c r="P1617" s="1">
        <f t="shared" si="176"/>
        <v>67.132352941176464</v>
      </c>
      <c r="Q1617" s="1" t="str">
        <f t="shared" si="177"/>
        <v>music</v>
      </c>
      <c r="R1617" s="1" t="str">
        <f t="shared" si="181"/>
        <v>rock</v>
      </c>
      <c r="S1617" s="2">
        <f t="shared" si="178"/>
        <v>40845.050879629627</v>
      </c>
      <c r="T1617" s="2">
        <f t="shared" si="179"/>
        <v>40890.092546296299</v>
      </c>
      <c r="U1617" s="1">
        <f t="shared" si="180"/>
        <v>46</v>
      </c>
    </row>
    <row r="1618" spans="1:21" ht="95" customHeight="1">
      <c r="A1618" s="1">
        <v>1616</v>
      </c>
      <c r="B1618" s="1" t="s">
        <v>1617</v>
      </c>
      <c r="C1618" s="1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4">
        <f t="shared" si="175"/>
        <v>104.2</v>
      </c>
      <c r="P1618" s="1">
        <f t="shared" si="176"/>
        <v>66.369426751592357</v>
      </c>
      <c r="Q1618" s="1" t="str">
        <f t="shared" si="177"/>
        <v>music</v>
      </c>
      <c r="R1618" s="1" t="str">
        <f t="shared" si="181"/>
        <v>rock</v>
      </c>
      <c r="S1618" s="2">
        <f t="shared" si="178"/>
        <v>41194.715520833335</v>
      </c>
      <c r="T1618" s="2">
        <f t="shared" si="179"/>
        <v>41235.916666666664</v>
      </c>
      <c r="U1618" s="1">
        <f t="shared" si="180"/>
        <v>42</v>
      </c>
    </row>
    <row r="1619" spans="1:21" ht="95" customHeight="1">
      <c r="A1619" s="1">
        <v>1617</v>
      </c>
      <c r="B1619" s="1" t="s">
        <v>1618</v>
      </c>
      <c r="C1619" s="1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4">
        <f t="shared" si="175"/>
        <v>145.85714285714286</v>
      </c>
      <c r="P1619" s="1">
        <f t="shared" si="176"/>
        <v>64.620253164556956</v>
      </c>
      <c r="Q1619" s="1" t="str">
        <f t="shared" si="177"/>
        <v>music</v>
      </c>
      <c r="R1619" s="1" t="str">
        <f t="shared" si="181"/>
        <v>rock</v>
      </c>
      <c r="S1619" s="2">
        <f t="shared" si="178"/>
        <v>41546.664212962962</v>
      </c>
      <c r="T1619" s="2">
        <f t="shared" si="179"/>
        <v>41579.791666666664</v>
      </c>
      <c r="U1619" s="1">
        <f t="shared" si="180"/>
        <v>34</v>
      </c>
    </row>
    <row r="1620" spans="1:21" ht="95" customHeight="1">
      <c r="A1620" s="1">
        <v>1618</v>
      </c>
      <c r="B1620" s="1" t="s">
        <v>1619</v>
      </c>
      <c r="C1620" s="1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4">
        <f t="shared" si="175"/>
        <v>105.06666666666666</v>
      </c>
      <c r="P1620" s="1">
        <f t="shared" si="176"/>
        <v>58.370370370370374</v>
      </c>
      <c r="Q1620" s="1" t="str">
        <f t="shared" si="177"/>
        <v>music</v>
      </c>
      <c r="R1620" s="1" t="str">
        <f t="shared" si="181"/>
        <v>rock</v>
      </c>
      <c r="S1620" s="2">
        <f t="shared" si="178"/>
        <v>41301.654340277775</v>
      </c>
      <c r="T1620" s="2">
        <f t="shared" si="179"/>
        <v>41341.654340277775</v>
      </c>
      <c r="U1620" s="1">
        <f t="shared" si="180"/>
        <v>40</v>
      </c>
    </row>
    <row r="1621" spans="1:21" ht="95" customHeight="1">
      <c r="A1621" s="1">
        <v>1619</v>
      </c>
      <c r="B1621" s="1" t="s">
        <v>1620</v>
      </c>
      <c r="C1621" s="1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4">
        <f t="shared" si="175"/>
        <v>133.33333333333331</v>
      </c>
      <c r="P1621" s="1">
        <f t="shared" si="176"/>
        <v>86.956521739130437</v>
      </c>
      <c r="Q1621" s="1" t="str">
        <f t="shared" si="177"/>
        <v>music</v>
      </c>
      <c r="R1621" s="1" t="str">
        <f t="shared" si="181"/>
        <v>rock</v>
      </c>
      <c r="S1621" s="2">
        <f t="shared" si="178"/>
        <v>41876.18618055556</v>
      </c>
      <c r="T1621" s="2">
        <f t="shared" si="179"/>
        <v>41897.18618055556</v>
      </c>
      <c r="U1621" s="1">
        <f t="shared" si="180"/>
        <v>21</v>
      </c>
    </row>
    <row r="1622" spans="1:21" ht="95" customHeight="1">
      <c r="A1622" s="1">
        <v>1620</v>
      </c>
      <c r="B1622" s="1" t="s">
        <v>1621</v>
      </c>
      <c r="C1622" s="1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4">
        <f t="shared" si="175"/>
        <v>112.99999999999999</v>
      </c>
      <c r="P1622" s="1">
        <f t="shared" si="176"/>
        <v>66.470588235294116</v>
      </c>
      <c r="Q1622" s="1" t="str">
        <f t="shared" si="177"/>
        <v>music</v>
      </c>
      <c r="R1622" s="1" t="str">
        <f t="shared" si="181"/>
        <v>rock</v>
      </c>
      <c r="S1622" s="2">
        <f t="shared" si="178"/>
        <v>41321.339583333334</v>
      </c>
      <c r="T1622" s="2">
        <f t="shared" si="179"/>
        <v>41328.339583333334</v>
      </c>
      <c r="U1622" s="1">
        <f t="shared" si="180"/>
        <v>7</v>
      </c>
    </row>
    <row r="1623" spans="1:21" ht="95" customHeight="1">
      <c r="A1623" s="1">
        <v>1621</v>
      </c>
      <c r="B1623" s="1" t="s">
        <v>1622</v>
      </c>
      <c r="C1623" s="1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4">
        <f t="shared" si="175"/>
        <v>121.2</v>
      </c>
      <c r="P1623" s="1">
        <f t="shared" si="176"/>
        <v>163.78378378378378</v>
      </c>
      <c r="Q1623" s="1" t="str">
        <f t="shared" si="177"/>
        <v>music</v>
      </c>
      <c r="R1623" s="1" t="str">
        <f t="shared" si="181"/>
        <v>rock</v>
      </c>
      <c r="S1623" s="2">
        <f t="shared" si="178"/>
        <v>41003.60665509259</v>
      </c>
      <c r="T1623" s="2">
        <f t="shared" si="179"/>
        <v>41057.165972222225</v>
      </c>
      <c r="U1623" s="1">
        <f t="shared" si="180"/>
        <v>54</v>
      </c>
    </row>
    <row r="1624" spans="1:21" ht="95" customHeight="1">
      <c r="A1624" s="1">
        <v>1622</v>
      </c>
      <c r="B1624" s="1" t="s">
        <v>1623</v>
      </c>
      <c r="C1624" s="1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4">
        <f t="shared" si="175"/>
        <v>101.72463768115942</v>
      </c>
      <c r="P1624" s="1">
        <f t="shared" si="176"/>
        <v>107.98461538461538</v>
      </c>
      <c r="Q1624" s="1" t="str">
        <f t="shared" si="177"/>
        <v>music</v>
      </c>
      <c r="R1624" s="1" t="str">
        <f t="shared" si="181"/>
        <v>rock</v>
      </c>
      <c r="S1624" s="2">
        <f t="shared" si="178"/>
        <v>41950.29483796296</v>
      </c>
      <c r="T1624" s="2">
        <f t="shared" si="179"/>
        <v>41990.332638888889</v>
      </c>
      <c r="U1624" s="1">
        <f t="shared" si="180"/>
        <v>41</v>
      </c>
    </row>
    <row r="1625" spans="1:21" ht="95" customHeight="1">
      <c r="A1625" s="1">
        <v>1623</v>
      </c>
      <c r="B1625" s="1" t="s">
        <v>1624</v>
      </c>
      <c r="C1625" s="1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4">
        <f t="shared" si="175"/>
        <v>101.06666666666666</v>
      </c>
      <c r="P1625" s="1">
        <f t="shared" si="176"/>
        <v>42.111111111111114</v>
      </c>
      <c r="Q1625" s="1" t="str">
        <f t="shared" si="177"/>
        <v>music</v>
      </c>
      <c r="R1625" s="1" t="str">
        <f t="shared" si="181"/>
        <v>rock</v>
      </c>
      <c r="S1625" s="2">
        <f t="shared" si="178"/>
        <v>41453.688530092593</v>
      </c>
      <c r="T1625" s="2">
        <f t="shared" si="179"/>
        <v>41513.688530092593</v>
      </c>
      <c r="U1625" s="1">
        <f t="shared" si="180"/>
        <v>60</v>
      </c>
    </row>
    <row r="1626" spans="1:21" ht="95" customHeight="1">
      <c r="A1626" s="1">
        <v>1624</v>
      </c>
      <c r="B1626" s="1" t="s">
        <v>1625</v>
      </c>
      <c r="C1626" s="1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4">
        <f t="shared" si="175"/>
        <v>118</v>
      </c>
      <c r="P1626" s="1">
        <f t="shared" si="176"/>
        <v>47.2</v>
      </c>
      <c r="Q1626" s="1" t="str">
        <f t="shared" si="177"/>
        <v>music</v>
      </c>
      <c r="R1626" s="1" t="str">
        <f t="shared" si="181"/>
        <v>rock</v>
      </c>
      <c r="S1626" s="2">
        <f t="shared" si="178"/>
        <v>41243.367303240739</v>
      </c>
      <c r="T1626" s="2">
        <f t="shared" si="179"/>
        <v>41283.367303240739</v>
      </c>
      <c r="U1626" s="1">
        <f t="shared" si="180"/>
        <v>40</v>
      </c>
    </row>
    <row r="1627" spans="1:21" ht="95" customHeight="1">
      <c r="A1627" s="1">
        <v>1625</v>
      </c>
      <c r="B1627" s="1" t="s">
        <v>1626</v>
      </c>
      <c r="C1627" s="1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4">
        <f t="shared" si="175"/>
        <v>155.33333333333331</v>
      </c>
      <c r="P1627" s="1">
        <f t="shared" si="176"/>
        <v>112.01923076923077</v>
      </c>
      <c r="Q1627" s="1" t="str">
        <f t="shared" si="177"/>
        <v>music</v>
      </c>
      <c r="R1627" s="1" t="str">
        <f t="shared" si="181"/>
        <v>rock</v>
      </c>
      <c r="S1627" s="2">
        <f t="shared" si="178"/>
        <v>41135.699687500004</v>
      </c>
      <c r="T1627" s="2">
        <f t="shared" si="179"/>
        <v>41163.699687500004</v>
      </c>
      <c r="U1627" s="1">
        <f t="shared" si="180"/>
        <v>28</v>
      </c>
    </row>
    <row r="1628" spans="1:21" ht="95" customHeight="1">
      <c r="A1628" s="1">
        <v>1626</v>
      </c>
      <c r="B1628" s="1" t="s">
        <v>1627</v>
      </c>
      <c r="C1628" s="1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4">
        <f t="shared" si="175"/>
        <v>101.18750000000001</v>
      </c>
      <c r="P1628" s="1">
        <f t="shared" si="176"/>
        <v>74.953703703703709</v>
      </c>
      <c r="Q1628" s="1" t="str">
        <f t="shared" si="177"/>
        <v>music</v>
      </c>
      <c r="R1628" s="1" t="str">
        <f t="shared" si="181"/>
        <v>rock</v>
      </c>
      <c r="S1628" s="2">
        <f t="shared" si="178"/>
        <v>41579.847997685189</v>
      </c>
      <c r="T1628" s="2">
        <f t="shared" si="179"/>
        <v>41609.889664351853</v>
      </c>
      <c r="U1628" s="1">
        <f t="shared" si="180"/>
        <v>31</v>
      </c>
    </row>
    <row r="1629" spans="1:21" ht="95" customHeight="1">
      <c r="A1629" s="1">
        <v>1627</v>
      </c>
      <c r="B1629" s="1" t="s">
        <v>1628</v>
      </c>
      <c r="C1629" s="1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4">
        <f t="shared" si="175"/>
        <v>117</v>
      </c>
      <c r="P1629" s="1">
        <f t="shared" si="176"/>
        <v>61.578947368421055</v>
      </c>
      <c r="Q1629" s="1" t="str">
        <f t="shared" si="177"/>
        <v>music</v>
      </c>
      <c r="R1629" s="1" t="str">
        <f t="shared" si="181"/>
        <v>rock</v>
      </c>
      <c r="S1629" s="2">
        <f t="shared" si="178"/>
        <v>41205.707048611112</v>
      </c>
      <c r="T1629" s="2">
        <f t="shared" si="179"/>
        <v>41239.207638888889</v>
      </c>
      <c r="U1629" s="1">
        <f t="shared" si="180"/>
        <v>34</v>
      </c>
    </row>
    <row r="1630" spans="1:21" ht="95" customHeight="1">
      <c r="A1630" s="1">
        <v>1628</v>
      </c>
      <c r="B1630" s="1" t="s">
        <v>1629</v>
      </c>
      <c r="C1630" s="1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4">
        <f t="shared" si="175"/>
        <v>100.925</v>
      </c>
      <c r="P1630" s="1">
        <f t="shared" si="176"/>
        <v>45.875</v>
      </c>
      <c r="Q1630" s="1" t="str">
        <f t="shared" si="177"/>
        <v>music</v>
      </c>
      <c r="R1630" s="1" t="str">
        <f t="shared" si="181"/>
        <v>rock</v>
      </c>
      <c r="S1630" s="2">
        <f t="shared" si="178"/>
        <v>41774.737060185187</v>
      </c>
      <c r="T1630" s="2">
        <f t="shared" si="179"/>
        <v>41807.737060185187</v>
      </c>
      <c r="U1630" s="1">
        <f t="shared" si="180"/>
        <v>33</v>
      </c>
    </row>
    <row r="1631" spans="1:21" ht="95" customHeight="1">
      <c r="A1631" s="1">
        <v>1629</v>
      </c>
      <c r="B1631" s="1" t="s">
        <v>1630</v>
      </c>
      <c r="C1631" s="1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4">
        <f t="shared" si="175"/>
        <v>103.66666666666666</v>
      </c>
      <c r="P1631" s="1">
        <f t="shared" si="176"/>
        <v>75.853658536585371</v>
      </c>
      <c r="Q1631" s="1" t="str">
        <f t="shared" si="177"/>
        <v>music</v>
      </c>
      <c r="R1631" s="1" t="str">
        <f t="shared" si="181"/>
        <v>rock</v>
      </c>
      <c r="S1631" s="2">
        <f t="shared" si="178"/>
        <v>41645.867280092592</v>
      </c>
      <c r="T1631" s="2">
        <f t="shared" si="179"/>
        <v>41690.867280092592</v>
      </c>
      <c r="U1631" s="1">
        <f t="shared" si="180"/>
        <v>45</v>
      </c>
    </row>
    <row r="1632" spans="1:21" ht="95" customHeight="1">
      <c r="A1632" s="1">
        <v>1630</v>
      </c>
      <c r="B1632" s="1" t="s">
        <v>1631</v>
      </c>
      <c r="C1632" s="1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4">
        <f t="shared" si="175"/>
        <v>265.25</v>
      </c>
      <c r="P1632" s="1">
        <f t="shared" si="176"/>
        <v>84.206349206349202</v>
      </c>
      <c r="Q1632" s="1" t="str">
        <f t="shared" si="177"/>
        <v>music</v>
      </c>
      <c r="R1632" s="1" t="str">
        <f t="shared" si="181"/>
        <v>rock</v>
      </c>
      <c r="S1632" s="2">
        <f t="shared" si="178"/>
        <v>40939.837673611109</v>
      </c>
      <c r="T1632" s="2">
        <f t="shared" si="179"/>
        <v>40970.290972222225</v>
      </c>
      <c r="U1632" s="1">
        <f t="shared" si="180"/>
        <v>31</v>
      </c>
    </row>
    <row r="1633" spans="1:21" ht="95" customHeight="1">
      <c r="A1633" s="1">
        <v>1631</v>
      </c>
      <c r="B1633" s="1" t="s">
        <v>1632</v>
      </c>
      <c r="C1633" s="1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4">
        <f t="shared" si="175"/>
        <v>155.91</v>
      </c>
      <c r="P1633" s="1">
        <f t="shared" si="176"/>
        <v>117.22556390977444</v>
      </c>
      <c r="Q1633" s="1" t="str">
        <f t="shared" si="177"/>
        <v>music</v>
      </c>
      <c r="R1633" s="1" t="str">
        <f t="shared" si="181"/>
        <v>rock</v>
      </c>
      <c r="S1633" s="2">
        <f t="shared" si="178"/>
        <v>41164.859502314815</v>
      </c>
      <c r="T1633" s="2">
        <f t="shared" si="179"/>
        <v>41194.859502314815</v>
      </c>
      <c r="U1633" s="1">
        <f t="shared" si="180"/>
        <v>30</v>
      </c>
    </row>
    <row r="1634" spans="1:21" ht="95" customHeight="1">
      <c r="A1634" s="1">
        <v>1632</v>
      </c>
      <c r="B1634" s="1" t="s">
        <v>1633</v>
      </c>
      <c r="C1634" s="1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4">
        <f t="shared" si="175"/>
        <v>101.62500000000001</v>
      </c>
      <c r="P1634" s="1">
        <f t="shared" si="176"/>
        <v>86.489361702127653</v>
      </c>
      <c r="Q1634" s="1" t="str">
        <f t="shared" si="177"/>
        <v>music</v>
      </c>
      <c r="R1634" s="1" t="str">
        <f t="shared" si="181"/>
        <v>rock</v>
      </c>
      <c r="S1634" s="2">
        <f t="shared" si="178"/>
        <v>40750.340902777774</v>
      </c>
      <c r="T1634" s="2">
        <f t="shared" si="179"/>
        <v>40810.340902777774</v>
      </c>
      <c r="U1634" s="1">
        <f t="shared" si="180"/>
        <v>60</v>
      </c>
    </row>
    <row r="1635" spans="1:21" ht="95" customHeight="1">
      <c r="A1635" s="1">
        <v>1633</v>
      </c>
      <c r="B1635" s="1" t="s">
        <v>1634</v>
      </c>
      <c r="C1635" s="1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4">
        <f t="shared" si="175"/>
        <v>100</v>
      </c>
      <c r="P1635" s="1">
        <f t="shared" si="176"/>
        <v>172.41379310344828</v>
      </c>
      <c r="Q1635" s="1" t="str">
        <f t="shared" si="177"/>
        <v>music</v>
      </c>
      <c r="R1635" s="1" t="str">
        <f t="shared" si="181"/>
        <v>rock</v>
      </c>
      <c r="S1635" s="2">
        <f t="shared" si="178"/>
        <v>40896.883750000001</v>
      </c>
      <c r="T1635" s="2">
        <f t="shared" si="179"/>
        <v>40924.208333333336</v>
      </c>
      <c r="U1635" s="1">
        <f t="shared" si="180"/>
        <v>28</v>
      </c>
    </row>
    <row r="1636" spans="1:21" ht="95" customHeight="1">
      <c r="A1636" s="1">
        <v>1634</v>
      </c>
      <c r="B1636" s="1" t="s">
        <v>1635</v>
      </c>
      <c r="C1636" s="1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4">
        <f t="shared" si="175"/>
        <v>100.49999999999999</v>
      </c>
      <c r="P1636" s="1">
        <f t="shared" si="176"/>
        <v>62.8125</v>
      </c>
      <c r="Q1636" s="1" t="str">
        <f t="shared" si="177"/>
        <v>music</v>
      </c>
      <c r="R1636" s="1" t="str">
        <f t="shared" si="181"/>
        <v>rock</v>
      </c>
      <c r="S1636" s="2">
        <f t="shared" si="178"/>
        <v>40658.189826388887</v>
      </c>
      <c r="T1636" s="2">
        <f t="shared" si="179"/>
        <v>40696.249305555553</v>
      </c>
      <c r="U1636" s="1">
        <f t="shared" si="180"/>
        <v>39</v>
      </c>
    </row>
    <row r="1637" spans="1:21" ht="95" customHeight="1">
      <c r="A1637" s="1">
        <v>1635</v>
      </c>
      <c r="B1637" s="1" t="s">
        <v>1636</v>
      </c>
      <c r="C1637" s="1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4">
        <f t="shared" si="175"/>
        <v>125.29999999999998</v>
      </c>
      <c r="P1637" s="1">
        <f t="shared" si="176"/>
        <v>67.729729729729726</v>
      </c>
      <c r="Q1637" s="1" t="str">
        <f t="shared" si="177"/>
        <v>music</v>
      </c>
      <c r="R1637" s="1" t="str">
        <f t="shared" si="181"/>
        <v>rock</v>
      </c>
      <c r="S1637" s="2">
        <f t="shared" si="178"/>
        <v>42502.868761574078</v>
      </c>
      <c r="T1637" s="2">
        <f t="shared" si="179"/>
        <v>42562.868761574078</v>
      </c>
      <c r="U1637" s="1">
        <f t="shared" si="180"/>
        <v>60</v>
      </c>
    </row>
    <row r="1638" spans="1:21" ht="95" customHeight="1">
      <c r="A1638" s="1">
        <v>1636</v>
      </c>
      <c r="B1638" s="1" t="s">
        <v>1637</v>
      </c>
      <c r="C1638" s="1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4">
        <f t="shared" si="175"/>
        <v>103.55555555555556</v>
      </c>
      <c r="P1638" s="1">
        <f t="shared" si="176"/>
        <v>53.5632183908046</v>
      </c>
      <c r="Q1638" s="1" t="str">
        <f t="shared" si="177"/>
        <v>music</v>
      </c>
      <c r="R1638" s="1" t="str">
        <f t="shared" si="181"/>
        <v>rock</v>
      </c>
      <c r="S1638" s="2">
        <f t="shared" si="178"/>
        <v>40663.08666666667</v>
      </c>
      <c r="T1638" s="2">
        <f t="shared" si="179"/>
        <v>40706.166666666664</v>
      </c>
      <c r="U1638" s="1">
        <f t="shared" si="180"/>
        <v>44</v>
      </c>
    </row>
    <row r="1639" spans="1:21" ht="95" customHeight="1">
      <c r="A1639" s="1">
        <v>1637</v>
      </c>
      <c r="B1639" s="1" t="s">
        <v>1638</v>
      </c>
      <c r="C1639" s="1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4">
        <f t="shared" si="175"/>
        <v>103.8</v>
      </c>
      <c r="P1639" s="1">
        <f t="shared" si="176"/>
        <v>34.6</v>
      </c>
      <c r="Q1639" s="1" t="str">
        <f t="shared" si="177"/>
        <v>music</v>
      </c>
      <c r="R1639" s="1" t="str">
        <f t="shared" si="181"/>
        <v>rock</v>
      </c>
      <c r="S1639" s="2">
        <f t="shared" si="178"/>
        <v>40122.751620370371</v>
      </c>
      <c r="T1639" s="2">
        <f t="shared" si="179"/>
        <v>40178.98541666667</v>
      </c>
      <c r="U1639" s="1">
        <f t="shared" si="180"/>
        <v>57</v>
      </c>
    </row>
    <row r="1640" spans="1:21" ht="95" customHeight="1">
      <c r="A1640" s="1">
        <v>1638</v>
      </c>
      <c r="B1640" s="1" t="s">
        <v>1639</v>
      </c>
      <c r="C1640" s="1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4">
        <f t="shared" si="175"/>
        <v>105</v>
      </c>
      <c r="P1640" s="1">
        <f t="shared" si="176"/>
        <v>38.888888888888886</v>
      </c>
      <c r="Q1640" s="1" t="str">
        <f t="shared" si="177"/>
        <v>music</v>
      </c>
      <c r="R1640" s="1" t="str">
        <f t="shared" si="181"/>
        <v>rock</v>
      </c>
      <c r="S1640" s="2">
        <f t="shared" si="178"/>
        <v>41288.68712962963</v>
      </c>
      <c r="T1640" s="2">
        <f t="shared" si="179"/>
        <v>41333.892361111109</v>
      </c>
      <c r="U1640" s="1">
        <f t="shared" si="180"/>
        <v>46</v>
      </c>
    </row>
    <row r="1641" spans="1:21" ht="95" customHeight="1">
      <c r="A1641" s="1">
        <v>1639</v>
      </c>
      <c r="B1641" s="1" t="s">
        <v>1640</v>
      </c>
      <c r="C1641" s="1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4">
        <f t="shared" si="175"/>
        <v>100</v>
      </c>
      <c r="P1641" s="1">
        <f t="shared" si="176"/>
        <v>94.736842105263165</v>
      </c>
      <c r="Q1641" s="1" t="str">
        <f t="shared" si="177"/>
        <v>music</v>
      </c>
      <c r="R1641" s="1" t="str">
        <f t="shared" si="181"/>
        <v>rock</v>
      </c>
      <c r="S1641" s="2">
        <f t="shared" si="178"/>
        <v>40941.652372685188</v>
      </c>
      <c r="T1641" s="2">
        <f t="shared" si="179"/>
        <v>40971.652372685188</v>
      </c>
      <c r="U1641" s="1">
        <f t="shared" si="180"/>
        <v>30</v>
      </c>
    </row>
    <row r="1642" spans="1:21" ht="95" customHeight="1">
      <c r="A1642" s="1">
        <v>1640</v>
      </c>
      <c r="B1642" s="1" t="s">
        <v>1641</v>
      </c>
      <c r="C1642" s="1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4">
        <f t="shared" si="175"/>
        <v>169.86</v>
      </c>
      <c r="P1642" s="1">
        <f t="shared" si="176"/>
        <v>39.967058823529413</v>
      </c>
      <c r="Q1642" s="1" t="str">
        <f t="shared" si="177"/>
        <v>music</v>
      </c>
      <c r="R1642" s="1" t="str">
        <f t="shared" si="181"/>
        <v>rock</v>
      </c>
      <c r="S1642" s="2">
        <f t="shared" si="178"/>
        <v>40379.23096064815</v>
      </c>
      <c r="T1642" s="2">
        <f t="shared" si="179"/>
        <v>40393.082638888889</v>
      </c>
      <c r="U1642" s="1">
        <f t="shared" si="180"/>
        <v>14</v>
      </c>
    </row>
    <row r="1643" spans="1:21" ht="95" customHeight="1">
      <c r="A1643" s="1">
        <v>1641</v>
      </c>
      <c r="B1643" s="1" t="s">
        <v>1642</v>
      </c>
      <c r="C1643" s="1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4">
        <f t="shared" si="175"/>
        <v>101.4</v>
      </c>
      <c r="P1643" s="1">
        <f t="shared" si="176"/>
        <v>97.5</v>
      </c>
      <c r="Q1643" s="1" t="str">
        <f t="shared" si="177"/>
        <v>music</v>
      </c>
      <c r="R1643" s="1" t="str">
        <f t="shared" si="181"/>
        <v>pop</v>
      </c>
      <c r="S1643" s="2">
        <f t="shared" si="178"/>
        <v>41962.596574074079</v>
      </c>
      <c r="T1643" s="2">
        <f t="shared" si="179"/>
        <v>41992.596574074079</v>
      </c>
      <c r="U1643" s="1">
        <f t="shared" si="180"/>
        <v>30</v>
      </c>
    </row>
    <row r="1644" spans="1:21" ht="95" customHeight="1">
      <c r="A1644" s="1">
        <v>1642</v>
      </c>
      <c r="B1644" s="1" t="s">
        <v>1643</v>
      </c>
      <c r="C1644" s="1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4">
        <f t="shared" si="175"/>
        <v>100</v>
      </c>
      <c r="P1644" s="1">
        <f t="shared" si="176"/>
        <v>42.857142857142854</v>
      </c>
      <c r="Q1644" s="1" t="str">
        <f t="shared" si="177"/>
        <v>music</v>
      </c>
      <c r="R1644" s="1" t="str">
        <f t="shared" si="181"/>
        <v>pop</v>
      </c>
      <c r="S1644" s="2">
        <f t="shared" si="178"/>
        <v>40688.024618055555</v>
      </c>
      <c r="T1644" s="2">
        <f t="shared" si="179"/>
        <v>40708.024618055555</v>
      </c>
      <c r="U1644" s="1">
        <f t="shared" si="180"/>
        <v>20</v>
      </c>
    </row>
    <row r="1645" spans="1:21" ht="95" customHeight="1">
      <c r="A1645" s="1">
        <v>1643</v>
      </c>
      <c r="B1645" s="1" t="s">
        <v>1644</v>
      </c>
      <c r="C1645" s="1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4">
        <f t="shared" si="175"/>
        <v>124.70000000000002</v>
      </c>
      <c r="P1645" s="1">
        <f t="shared" si="176"/>
        <v>168.51351351351352</v>
      </c>
      <c r="Q1645" s="1" t="str">
        <f t="shared" si="177"/>
        <v>music</v>
      </c>
      <c r="R1645" s="1" t="str">
        <f t="shared" si="181"/>
        <v>pop</v>
      </c>
      <c r="S1645" s="2">
        <f t="shared" si="178"/>
        <v>41146.824212962965</v>
      </c>
      <c r="T1645" s="2">
        <f t="shared" si="179"/>
        <v>41176.824212962965</v>
      </c>
      <c r="U1645" s="1">
        <f t="shared" si="180"/>
        <v>30</v>
      </c>
    </row>
    <row r="1646" spans="1:21" ht="95" customHeight="1">
      <c r="A1646" s="1">
        <v>1644</v>
      </c>
      <c r="B1646" s="1" t="s">
        <v>1645</v>
      </c>
      <c r="C1646" s="1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4">
        <f t="shared" si="175"/>
        <v>109.5</v>
      </c>
      <c r="P1646" s="1">
        <f t="shared" si="176"/>
        <v>85.546875</v>
      </c>
      <c r="Q1646" s="1" t="str">
        <f t="shared" si="177"/>
        <v>music</v>
      </c>
      <c r="R1646" s="1" t="str">
        <f t="shared" si="181"/>
        <v>pop</v>
      </c>
      <c r="S1646" s="2">
        <f t="shared" si="178"/>
        <v>41175.05972222222</v>
      </c>
      <c r="T1646" s="2">
        <f t="shared" si="179"/>
        <v>41235.101388888892</v>
      </c>
      <c r="U1646" s="1">
        <f t="shared" si="180"/>
        <v>61</v>
      </c>
    </row>
    <row r="1647" spans="1:21" ht="95" customHeight="1">
      <c r="A1647" s="1">
        <v>1645</v>
      </c>
      <c r="B1647" s="1" t="s">
        <v>1646</v>
      </c>
      <c r="C1647" s="1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4">
        <f t="shared" si="175"/>
        <v>110.80000000000001</v>
      </c>
      <c r="P1647" s="1">
        <f t="shared" si="176"/>
        <v>554</v>
      </c>
      <c r="Q1647" s="1" t="str">
        <f t="shared" si="177"/>
        <v>music</v>
      </c>
      <c r="R1647" s="1" t="str">
        <f t="shared" si="181"/>
        <v>pop</v>
      </c>
      <c r="S1647" s="2">
        <f t="shared" si="178"/>
        <v>41521.617361111108</v>
      </c>
      <c r="T1647" s="2">
        <f t="shared" si="179"/>
        <v>41535.617361111108</v>
      </c>
      <c r="U1647" s="1">
        <f t="shared" si="180"/>
        <v>14</v>
      </c>
    </row>
    <row r="1648" spans="1:21" ht="95" customHeight="1">
      <c r="A1648" s="1">
        <v>1646</v>
      </c>
      <c r="B1648" s="1" t="s">
        <v>1647</v>
      </c>
      <c r="C1648" s="1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4">
        <f t="shared" si="175"/>
        <v>110.2</v>
      </c>
      <c r="P1648" s="1">
        <f t="shared" si="176"/>
        <v>26.554216867469879</v>
      </c>
      <c r="Q1648" s="1" t="str">
        <f t="shared" si="177"/>
        <v>music</v>
      </c>
      <c r="R1648" s="1" t="str">
        <f t="shared" si="181"/>
        <v>pop</v>
      </c>
      <c r="S1648" s="2">
        <f t="shared" si="178"/>
        <v>41833.450266203705</v>
      </c>
      <c r="T1648" s="2">
        <f t="shared" si="179"/>
        <v>41865.757638888892</v>
      </c>
      <c r="U1648" s="1">
        <f t="shared" si="180"/>
        <v>33</v>
      </c>
    </row>
    <row r="1649" spans="1:21" ht="95" customHeight="1">
      <c r="A1649" s="1">
        <v>1647</v>
      </c>
      <c r="B1649" s="1" t="s">
        <v>1648</v>
      </c>
      <c r="C1649" s="1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4">
        <f t="shared" si="175"/>
        <v>104.71999999999998</v>
      </c>
      <c r="P1649" s="1">
        <f t="shared" si="176"/>
        <v>113.82608695652173</v>
      </c>
      <c r="Q1649" s="1" t="str">
        <f t="shared" si="177"/>
        <v>music</v>
      </c>
      <c r="R1649" s="1" t="str">
        <f t="shared" si="181"/>
        <v>pop</v>
      </c>
      <c r="S1649" s="2">
        <f t="shared" si="178"/>
        <v>41039.409456018519</v>
      </c>
      <c r="T1649" s="2">
        <f t="shared" si="179"/>
        <v>41069.409456018519</v>
      </c>
      <c r="U1649" s="1">
        <f t="shared" si="180"/>
        <v>30</v>
      </c>
    </row>
    <row r="1650" spans="1:21" ht="95" customHeight="1">
      <c r="A1650" s="1">
        <v>1648</v>
      </c>
      <c r="B1650" s="1" t="s">
        <v>1649</v>
      </c>
      <c r="C1650" s="1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4">
        <f t="shared" si="175"/>
        <v>125.26086956521738</v>
      </c>
      <c r="P1650" s="1">
        <f t="shared" si="176"/>
        <v>32.011111111111113</v>
      </c>
      <c r="Q1650" s="1" t="str">
        <f t="shared" si="177"/>
        <v>music</v>
      </c>
      <c r="R1650" s="1" t="str">
        <f t="shared" si="181"/>
        <v>pop</v>
      </c>
      <c r="S1650" s="2">
        <f t="shared" si="178"/>
        <v>40592.704652777778</v>
      </c>
      <c r="T1650" s="2">
        <f t="shared" si="179"/>
        <v>40622.662986111114</v>
      </c>
      <c r="U1650" s="1">
        <f t="shared" si="180"/>
        <v>30</v>
      </c>
    </row>
    <row r="1651" spans="1:21" ht="95" customHeight="1">
      <c r="A1651" s="1">
        <v>1649</v>
      </c>
      <c r="B1651" s="1" t="s">
        <v>1650</v>
      </c>
      <c r="C1651" s="1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4">
        <f t="shared" si="175"/>
        <v>100.58763157894737</v>
      </c>
      <c r="P1651" s="1">
        <f t="shared" si="176"/>
        <v>47.189259259259259</v>
      </c>
      <c r="Q1651" s="1" t="str">
        <f t="shared" si="177"/>
        <v>music</v>
      </c>
      <c r="R1651" s="1" t="str">
        <f t="shared" si="181"/>
        <v>pop</v>
      </c>
      <c r="S1651" s="2">
        <f t="shared" si="178"/>
        <v>41737.684664351851</v>
      </c>
      <c r="T1651" s="2">
        <f t="shared" si="179"/>
        <v>41782.684664351851</v>
      </c>
      <c r="U1651" s="1">
        <f t="shared" si="180"/>
        <v>45</v>
      </c>
    </row>
    <row r="1652" spans="1:21" ht="95" customHeight="1">
      <c r="A1652" s="1">
        <v>1650</v>
      </c>
      <c r="B1652" s="1" t="s">
        <v>1651</v>
      </c>
      <c r="C1652" s="1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4">
        <f t="shared" si="175"/>
        <v>141.55000000000001</v>
      </c>
      <c r="P1652" s="1">
        <f t="shared" si="176"/>
        <v>88.46875</v>
      </c>
      <c r="Q1652" s="1" t="str">
        <f t="shared" si="177"/>
        <v>music</v>
      </c>
      <c r="R1652" s="1" t="str">
        <f t="shared" si="181"/>
        <v>pop</v>
      </c>
      <c r="S1652" s="2">
        <f t="shared" si="178"/>
        <v>41526.435613425929</v>
      </c>
      <c r="T1652" s="2">
        <f t="shared" si="179"/>
        <v>41556.435613425929</v>
      </c>
      <c r="U1652" s="1">
        <f t="shared" si="180"/>
        <v>30</v>
      </c>
    </row>
    <row r="1653" spans="1:21" ht="95" customHeight="1">
      <c r="A1653" s="1">
        <v>1651</v>
      </c>
      <c r="B1653" s="1" t="s">
        <v>1652</v>
      </c>
      <c r="C1653" s="1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4">
        <f t="shared" si="175"/>
        <v>100.75</v>
      </c>
      <c r="P1653" s="1">
        <f t="shared" si="176"/>
        <v>100.75</v>
      </c>
      <c r="Q1653" s="1" t="str">
        <f t="shared" si="177"/>
        <v>music</v>
      </c>
      <c r="R1653" s="1" t="str">
        <f t="shared" si="181"/>
        <v>pop</v>
      </c>
      <c r="S1653" s="2">
        <f t="shared" si="178"/>
        <v>40625.900694444441</v>
      </c>
      <c r="T1653" s="2">
        <f t="shared" si="179"/>
        <v>40659.290972222225</v>
      </c>
      <c r="U1653" s="1">
        <f t="shared" si="180"/>
        <v>34</v>
      </c>
    </row>
    <row r="1654" spans="1:21" ht="95" customHeight="1">
      <c r="A1654" s="1">
        <v>1652</v>
      </c>
      <c r="B1654" s="1" t="s">
        <v>1653</v>
      </c>
      <c r="C1654" s="1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4">
        <f t="shared" si="175"/>
        <v>100.66666666666666</v>
      </c>
      <c r="P1654" s="1">
        <f t="shared" si="176"/>
        <v>64.714285714285708</v>
      </c>
      <c r="Q1654" s="1" t="str">
        <f t="shared" si="177"/>
        <v>music</v>
      </c>
      <c r="R1654" s="1" t="str">
        <f t="shared" si="181"/>
        <v>pop</v>
      </c>
      <c r="S1654" s="2">
        <f t="shared" si="178"/>
        <v>41572.492974537039</v>
      </c>
      <c r="T1654" s="2">
        <f t="shared" si="179"/>
        <v>41602.534641203703</v>
      </c>
      <c r="U1654" s="1">
        <f t="shared" si="180"/>
        <v>31</v>
      </c>
    </row>
    <row r="1655" spans="1:21" ht="95" customHeight="1">
      <c r="A1655" s="1">
        <v>1653</v>
      </c>
      <c r="B1655" s="1" t="s">
        <v>1654</v>
      </c>
      <c r="C1655" s="1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4">
        <f t="shared" si="175"/>
        <v>174.2304</v>
      </c>
      <c r="P1655" s="1">
        <f t="shared" si="176"/>
        <v>51.854285714285716</v>
      </c>
      <c r="Q1655" s="1" t="str">
        <f t="shared" si="177"/>
        <v>music</v>
      </c>
      <c r="R1655" s="1" t="str">
        <f t="shared" si="181"/>
        <v>pop</v>
      </c>
      <c r="S1655" s="2">
        <f t="shared" si="178"/>
        <v>40626.834444444445</v>
      </c>
      <c r="T1655" s="2">
        <f t="shared" si="179"/>
        <v>40657.834444444445</v>
      </c>
      <c r="U1655" s="1">
        <f t="shared" si="180"/>
        <v>31</v>
      </c>
    </row>
    <row r="1656" spans="1:21" ht="95" customHeight="1">
      <c r="A1656" s="1">
        <v>1654</v>
      </c>
      <c r="B1656" s="1" t="s">
        <v>1655</v>
      </c>
      <c r="C1656" s="1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4">
        <f t="shared" si="175"/>
        <v>119.90909090909089</v>
      </c>
      <c r="P1656" s="1">
        <f t="shared" si="176"/>
        <v>38.794117647058826</v>
      </c>
      <c r="Q1656" s="1" t="str">
        <f t="shared" si="177"/>
        <v>music</v>
      </c>
      <c r="R1656" s="1" t="str">
        <f t="shared" si="181"/>
        <v>pop</v>
      </c>
      <c r="S1656" s="2">
        <f t="shared" si="178"/>
        <v>40987.890740740739</v>
      </c>
      <c r="T1656" s="2">
        <f t="shared" si="179"/>
        <v>41017.890740740739</v>
      </c>
      <c r="U1656" s="1">
        <f t="shared" si="180"/>
        <v>30</v>
      </c>
    </row>
    <row r="1657" spans="1:21" ht="95" customHeight="1">
      <c r="A1657" s="1">
        <v>1655</v>
      </c>
      <c r="B1657" s="1" t="s">
        <v>1656</v>
      </c>
      <c r="C1657" s="1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4">
        <f t="shared" si="175"/>
        <v>142.86666666666667</v>
      </c>
      <c r="P1657" s="1">
        <f t="shared" si="176"/>
        <v>44.645833333333336</v>
      </c>
      <c r="Q1657" s="1" t="str">
        <f t="shared" si="177"/>
        <v>music</v>
      </c>
      <c r="R1657" s="1" t="str">
        <f t="shared" si="181"/>
        <v>pop</v>
      </c>
      <c r="S1657" s="2">
        <f t="shared" si="178"/>
        <v>40974.791898148149</v>
      </c>
      <c r="T1657" s="2">
        <f t="shared" si="179"/>
        <v>41004.750231481477</v>
      </c>
      <c r="U1657" s="1">
        <f t="shared" si="180"/>
        <v>30</v>
      </c>
    </row>
    <row r="1658" spans="1:21" ht="95" customHeight="1">
      <c r="A1658" s="1">
        <v>1656</v>
      </c>
      <c r="B1658" s="1" t="s">
        <v>1657</v>
      </c>
      <c r="C1658" s="1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4">
        <f t="shared" si="175"/>
        <v>100.33493333333334</v>
      </c>
      <c r="P1658" s="1">
        <f t="shared" si="176"/>
        <v>156.77333333333334</v>
      </c>
      <c r="Q1658" s="1" t="str">
        <f t="shared" si="177"/>
        <v>music</v>
      </c>
      <c r="R1658" s="1" t="str">
        <f t="shared" si="181"/>
        <v>pop</v>
      </c>
      <c r="S1658" s="2">
        <f t="shared" si="178"/>
        <v>41226.928842592592</v>
      </c>
      <c r="T1658" s="2">
        <f t="shared" si="179"/>
        <v>41256.928842592592</v>
      </c>
      <c r="U1658" s="1">
        <f t="shared" si="180"/>
        <v>30</v>
      </c>
    </row>
    <row r="1659" spans="1:21" ht="95" customHeight="1">
      <c r="A1659" s="1">
        <v>1657</v>
      </c>
      <c r="B1659" s="1" t="s">
        <v>1658</v>
      </c>
      <c r="C1659" s="1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4">
        <f t="shared" si="175"/>
        <v>104.93380000000001</v>
      </c>
      <c r="P1659" s="1">
        <f t="shared" si="176"/>
        <v>118.70339366515837</v>
      </c>
      <c r="Q1659" s="1" t="str">
        <f t="shared" si="177"/>
        <v>music</v>
      </c>
      <c r="R1659" s="1" t="str">
        <f t="shared" si="181"/>
        <v>pop</v>
      </c>
      <c r="S1659" s="2">
        <f t="shared" si="178"/>
        <v>41023.782037037039</v>
      </c>
      <c r="T1659" s="2">
        <f t="shared" si="179"/>
        <v>41053.782037037039</v>
      </c>
      <c r="U1659" s="1">
        <f t="shared" si="180"/>
        <v>30</v>
      </c>
    </row>
    <row r="1660" spans="1:21" ht="95" customHeight="1">
      <c r="A1660" s="1">
        <v>1658</v>
      </c>
      <c r="B1660" s="1" t="s">
        <v>1659</v>
      </c>
      <c r="C1660" s="1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4">
        <f t="shared" si="175"/>
        <v>132.23333333333335</v>
      </c>
      <c r="P1660" s="1">
        <f t="shared" si="176"/>
        <v>74.149532710280369</v>
      </c>
      <c r="Q1660" s="1" t="str">
        <f t="shared" si="177"/>
        <v>music</v>
      </c>
      <c r="R1660" s="1" t="str">
        <f t="shared" si="181"/>
        <v>pop</v>
      </c>
      <c r="S1660" s="2">
        <f t="shared" si="178"/>
        <v>41223.22184027778</v>
      </c>
      <c r="T1660" s="2">
        <f t="shared" si="179"/>
        <v>41261.597222222219</v>
      </c>
      <c r="U1660" s="1">
        <f t="shared" si="180"/>
        <v>39</v>
      </c>
    </row>
    <row r="1661" spans="1:21" ht="95" customHeight="1">
      <c r="A1661" s="1">
        <v>1659</v>
      </c>
      <c r="B1661" s="1" t="s">
        <v>1660</v>
      </c>
      <c r="C1661" s="1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4">
        <f t="shared" si="175"/>
        <v>112.79999999999998</v>
      </c>
      <c r="P1661" s="1">
        <f t="shared" si="176"/>
        <v>12.533333333333333</v>
      </c>
      <c r="Q1661" s="1" t="str">
        <f t="shared" si="177"/>
        <v>music</v>
      </c>
      <c r="R1661" s="1" t="str">
        <f t="shared" si="181"/>
        <v>pop</v>
      </c>
      <c r="S1661" s="2">
        <f t="shared" si="178"/>
        <v>41596.913437499999</v>
      </c>
      <c r="T1661" s="2">
        <f t="shared" si="179"/>
        <v>41625.5</v>
      </c>
      <c r="U1661" s="1">
        <f t="shared" si="180"/>
        <v>29</v>
      </c>
    </row>
    <row r="1662" spans="1:21" ht="95" customHeight="1">
      <c r="A1662" s="1">
        <v>1660</v>
      </c>
      <c r="B1662" s="1" t="s">
        <v>1661</v>
      </c>
      <c r="C1662" s="1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4">
        <f t="shared" si="175"/>
        <v>1253.75</v>
      </c>
      <c r="P1662" s="1">
        <f t="shared" si="176"/>
        <v>27.861111111111111</v>
      </c>
      <c r="Q1662" s="1" t="str">
        <f t="shared" si="177"/>
        <v>music</v>
      </c>
      <c r="R1662" s="1" t="str">
        <f t="shared" si="181"/>
        <v>pop</v>
      </c>
      <c r="S1662" s="2">
        <f t="shared" si="178"/>
        <v>42459.693865740745</v>
      </c>
      <c r="T1662" s="2">
        <f t="shared" si="179"/>
        <v>42490.915972222225</v>
      </c>
      <c r="U1662" s="1">
        <f t="shared" si="180"/>
        <v>32</v>
      </c>
    </row>
    <row r="1663" spans="1:21" ht="95" customHeight="1">
      <c r="A1663" s="1">
        <v>1661</v>
      </c>
      <c r="B1663" s="1" t="s">
        <v>1662</v>
      </c>
      <c r="C1663" s="1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4">
        <f t="shared" si="175"/>
        <v>102.50632911392405</v>
      </c>
      <c r="P1663" s="1">
        <f t="shared" si="176"/>
        <v>80.178217821782184</v>
      </c>
      <c r="Q1663" s="1" t="str">
        <f t="shared" si="177"/>
        <v>music</v>
      </c>
      <c r="R1663" s="1" t="str">
        <f t="shared" si="181"/>
        <v>pop</v>
      </c>
      <c r="S1663" s="2">
        <f t="shared" si="178"/>
        <v>42343.998043981483</v>
      </c>
      <c r="T1663" s="2">
        <f t="shared" si="179"/>
        <v>42386.875</v>
      </c>
      <c r="U1663" s="1">
        <f t="shared" si="180"/>
        <v>43</v>
      </c>
    </row>
    <row r="1664" spans="1:21" ht="95" customHeight="1">
      <c r="A1664" s="1">
        <v>1662</v>
      </c>
      <c r="B1664" s="1" t="s">
        <v>1663</v>
      </c>
      <c r="C1664" s="1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4">
        <f t="shared" si="175"/>
        <v>102.6375</v>
      </c>
      <c r="P1664" s="1">
        <f t="shared" si="176"/>
        <v>132.43548387096774</v>
      </c>
      <c r="Q1664" s="1" t="str">
        <f t="shared" si="177"/>
        <v>music</v>
      </c>
      <c r="R1664" s="1" t="str">
        <f t="shared" si="181"/>
        <v>pop</v>
      </c>
      <c r="S1664" s="2">
        <f t="shared" si="178"/>
        <v>40848.198333333334</v>
      </c>
      <c r="T1664" s="2">
        <f t="shared" si="179"/>
        <v>40908.239999999998</v>
      </c>
      <c r="U1664" s="1">
        <f t="shared" si="180"/>
        <v>61</v>
      </c>
    </row>
    <row r="1665" spans="1:21" ht="95" customHeight="1">
      <c r="A1665" s="1">
        <v>1663</v>
      </c>
      <c r="B1665" s="1" t="s">
        <v>1664</v>
      </c>
      <c r="C1665" s="1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4">
        <f t="shared" si="175"/>
        <v>108</v>
      </c>
      <c r="P1665" s="1">
        <f t="shared" si="176"/>
        <v>33.75</v>
      </c>
      <c r="Q1665" s="1" t="str">
        <f t="shared" si="177"/>
        <v>music</v>
      </c>
      <c r="R1665" s="1" t="str">
        <f t="shared" si="181"/>
        <v>pop</v>
      </c>
      <c r="S1665" s="2">
        <f t="shared" si="178"/>
        <v>42006.02207175926</v>
      </c>
      <c r="T1665" s="2">
        <f t="shared" si="179"/>
        <v>42036.02207175926</v>
      </c>
      <c r="U1665" s="1">
        <f t="shared" si="180"/>
        <v>30</v>
      </c>
    </row>
    <row r="1666" spans="1:21" ht="95" customHeight="1">
      <c r="A1666" s="1">
        <v>1664</v>
      </c>
      <c r="B1666" s="1" t="s">
        <v>1665</v>
      </c>
      <c r="C1666" s="1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4">
        <f t="shared" si="175"/>
        <v>122.40879999999999</v>
      </c>
      <c r="P1666" s="1">
        <f t="shared" si="176"/>
        <v>34.384494382022467</v>
      </c>
      <c r="Q1666" s="1" t="str">
        <f t="shared" si="177"/>
        <v>music</v>
      </c>
      <c r="R1666" s="1" t="str">
        <f t="shared" si="181"/>
        <v>pop</v>
      </c>
      <c r="S1666" s="2">
        <f t="shared" si="178"/>
        <v>40939.761782407404</v>
      </c>
      <c r="T1666" s="2">
        <f t="shared" si="179"/>
        <v>40984.165972222225</v>
      </c>
      <c r="U1666" s="1">
        <f t="shared" si="180"/>
        <v>45</v>
      </c>
    </row>
    <row r="1667" spans="1:21" ht="95" customHeight="1">
      <c r="A1667" s="1">
        <v>1665</v>
      </c>
      <c r="B1667" s="1" t="s">
        <v>1666</v>
      </c>
      <c r="C1667" s="1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4">
        <f t="shared" ref="O1667:O1730" si="182">E1667/D1667*100</f>
        <v>119.45714285714286</v>
      </c>
      <c r="P1667" s="1">
        <f t="shared" ref="P1667:P1730" si="183">E1667/L1667</f>
        <v>44.956989247311824</v>
      </c>
      <c r="Q1667" s="1" t="str">
        <f t="shared" ref="Q1667:Q1730" si="184">LEFT(N1667,FIND("/",N1667)-1)</f>
        <v>music</v>
      </c>
      <c r="R1667" s="1" t="str">
        <f t="shared" si="181"/>
        <v>pop</v>
      </c>
      <c r="S1667" s="2">
        <f t="shared" ref="S1667:S1730" si="185">(((J1667/60)/60)/24)+DATE(1970,1,1)</f>
        <v>40564.649456018517</v>
      </c>
      <c r="T1667" s="2">
        <f t="shared" ref="T1667:T1730" si="186">(((I1667/60)/60)/24)+DATE(1970,1,1)</f>
        <v>40596.125</v>
      </c>
      <c r="U1667" s="1">
        <f t="shared" ref="U1667:U1730" si="187">ROUNDUP(T1667-S1667,0)</f>
        <v>32</v>
      </c>
    </row>
    <row r="1668" spans="1:21" ht="95" customHeight="1">
      <c r="A1668" s="1">
        <v>1666</v>
      </c>
      <c r="B1668" s="1" t="s">
        <v>1667</v>
      </c>
      <c r="C1668" s="1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4">
        <f t="shared" si="182"/>
        <v>160.88</v>
      </c>
      <c r="P1668" s="1">
        <f t="shared" si="183"/>
        <v>41.04081632653061</v>
      </c>
      <c r="Q1668" s="1" t="str">
        <f t="shared" si="184"/>
        <v>music</v>
      </c>
      <c r="R1668" s="1" t="str">
        <f t="shared" ref="R1668:R1731" si="188">RIGHT(N1668,LEN(N1668)-FIND("/",N1668))</f>
        <v>pop</v>
      </c>
      <c r="S1668" s="2">
        <f t="shared" si="185"/>
        <v>41331.253159722226</v>
      </c>
      <c r="T1668" s="2">
        <f t="shared" si="186"/>
        <v>41361.211493055554</v>
      </c>
      <c r="U1668" s="1">
        <f t="shared" si="187"/>
        <v>30</v>
      </c>
    </row>
    <row r="1669" spans="1:21" ht="95" customHeight="1">
      <c r="A1669" s="1">
        <v>1667</v>
      </c>
      <c r="B1669" s="1" t="s">
        <v>1668</v>
      </c>
      <c r="C1669" s="1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4">
        <f t="shared" si="182"/>
        <v>126.85294117647059</v>
      </c>
      <c r="P1669" s="1">
        <f t="shared" si="183"/>
        <v>52.597560975609753</v>
      </c>
      <c r="Q1669" s="1" t="str">
        <f t="shared" si="184"/>
        <v>music</v>
      </c>
      <c r="R1669" s="1" t="str">
        <f t="shared" si="188"/>
        <v>pop</v>
      </c>
      <c r="S1669" s="2">
        <f t="shared" si="185"/>
        <v>41682.0705787037</v>
      </c>
      <c r="T1669" s="2">
        <f t="shared" si="186"/>
        <v>41709.290972222225</v>
      </c>
      <c r="U1669" s="1">
        <f t="shared" si="187"/>
        <v>28</v>
      </c>
    </row>
    <row r="1670" spans="1:21" ht="95" customHeight="1">
      <c r="A1670" s="1">
        <v>1668</v>
      </c>
      <c r="B1670" s="1" t="s">
        <v>1669</v>
      </c>
      <c r="C1670" s="1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4">
        <f t="shared" si="182"/>
        <v>102.6375</v>
      </c>
      <c r="P1670" s="1">
        <f t="shared" si="183"/>
        <v>70.784482758620683</v>
      </c>
      <c r="Q1670" s="1" t="str">
        <f t="shared" si="184"/>
        <v>music</v>
      </c>
      <c r="R1670" s="1" t="str">
        <f t="shared" si="188"/>
        <v>pop</v>
      </c>
      <c r="S1670" s="2">
        <f t="shared" si="185"/>
        <v>40845.14975694444</v>
      </c>
      <c r="T1670" s="2">
        <f t="shared" si="186"/>
        <v>40875.191423611112</v>
      </c>
      <c r="U1670" s="1">
        <f t="shared" si="187"/>
        <v>31</v>
      </c>
    </row>
    <row r="1671" spans="1:21" ht="95" customHeight="1">
      <c r="A1671" s="1">
        <v>1669</v>
      </c>
      <c r="B1671" s="1" t="s">
        <v>1670</v>
      </c>
      <c r="C1671" s="1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4">
        <f t="shared" si="182"/>
        <v>139.75</v>
      </c>
      <c r="P1671" s="1">
        <f t="shared" si="183"/>
        <v>53.75</v>
      </c>
      <c r="Q1671" s="1" t="str">
        <f t="shared" si="184"/>
        <v>music</v>
      </c>
      <c r="R1671" s="1" t="str">
        <f t="shared" si="188"/>
        <v>pop</v>
      </c>
      <c r="S1671" s="2">
        <f t="shared" si="185"/>
        <v>42461.885138888887</v>
      </c>
      <c r="T1671" s="2">
        <f t="shared" si="186"/>
        <v>42521.885138888887</v>
      </c>
      <c r="U1671" s="1">
        <f t="shared" si="187"/>
        <v>60</v>
      </c>
    </row>
    <row r="1672" spans="1:21" ht="95" customHeight="1">
      <c r="A1672" s="1">
        <v>1670</v>
      </c>
      <c r="B1672" s="1" t="s">
        <v>1671</v>
      </c>
      <c r="C1672" s="1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4">
        <f t="shared" si="182"/>
        <v>102.60000000000001</v>
      </c>
      <c r="P1672" s="1">
        <f t="shared" si="183"/>
        <v>44.608695652173914</v>
      </c>
      <c r="Q1672" s="1" t="str">
        <f t="shared" si="184"/>
        <v>music</v>
      </c>
      <c r="R1672" s="1" t="str">
        <f t="shared" si="188"/>
        <v>pop</v>
      </c>
      <c r="S1672" s="2">
        <f t="shared" si="185"/>
        <v>40313.930543981485</v>
      </c>
      <c r="T1672" s="2">
        <f t="shared" si="186"/>
        <v>40364.166666666664</v>
      </c>
      <c r="U1672" s="1">
        <f t="shared" si="187"/>
        <v>51</v>
      </c>
    </row>
    <row r="1673" spans="1:21" ht="95" customHeight="1">
      <c r="A1673" s="1">
        <v>1671</v>
      </c>
      <c r="B1673" s="1" t="s">
        <v>1672</v>
      </c>
      <c r="C1673" s="1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4">
        <f t="shared" si="182"/>
        <v>100.67349999999999</v>
      </c>
      <c r="P1673" s="1">
        <f t="shared" si="183"/>
        <v>26.148961038961041</v>
      </c>
      <c r="Q1673" s="1" t="str">
        <f t="shared" si="184"/>
        <v>music</v>
      </c>
      <c r="R1673" s="1" t="str">
        <f t="shared" si="188"/>
        <v>pop</v>
      </c>
      <c r="S1673" s="2">
        <f t="shared" si="185"/>
        <v>42553.54414351852</v>
      </c>
      <c r="T1673" s="2">
        <f t="shared" si="186"/>
        <v>42583.54414351852</v>
      </c>
      <c r="U1673" s="1">
        <f t="shared" si="187"/>
        <v>30</v>
      </c>
    </row>
    <row r="1674" spans="1:21" ht="95" customHeight="1">
      <c r="A1674" s="1">
        <v>1672</v>
      </c>
      <c r="B1674" s="1" t="s">
        <v>1673</v>
      </c>
      <c r="C1674" s="1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4">
        <f t="shared" si="182"/>
        <v>112.94117647058823</v>
      </c>
      <c r="P1674" s="1">
        <f t="shared" si="183"/>
        <v>39.183673469387756</v>
      </c>
      <c r="Q1674" s="1" t="str">
        <f t="shared" si="184"/>
        <v>music</v>
      </c>
      <c r="R1674" s="1" t="str">
        <f t="shared" si="188"/>
        <v>pop</v>
      </c>
      <c r="S1674" s="2">
        <f t="shared" si="185"/>
        <v>41034.656597222223</v>
      </c>
      <c r="T1674" s="2">
        <f t="shared" si="186"/>
        <v>41064.656597222223</v>
      </c>
      <c r="U1674" s="1">
        <f t="shared" si="187"/>
        <v>30</v>
      </c>
    </row>
    <row r="1675" spans="1:21" ht="95" customHeight="1">
      <c r="A1675" s="1">
        <v>1673</v>
      </c>
      <c r="B1675" s="1" t="s">
        <v>1674</v>
      </c>
      <c r="C1675" s="1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4">
        <f t="shared" si="182"/>
        <v>128.09523809523807</v>
      </c>
      <c r="P1675" s="1">
        <f t="shared" si="183"/>
        <v>45.593220338983052</v>
      </c>
      <c r="Q1675" s="1" t="str">
        <f t="shared" si="184"/>
        <v>music</v>
      </c>
      <c r="R1675" s="1" t="str">
        <f t="shared" si="188"/>
        <v>pop</v>
      </c>
      <c r="S1675" s="2">
        <f t="shared" si="185"/>
        <v>42039.878379629634</v>
      </c>
      <c r="T1675" s="2">
        <f t="shared" si="186"/>
        <v>42069.878379629634</v>
      </c>
      <c r="U1675" s="1">
        <f t="shared" si="187"/>
        <v>30</v>
      </c>
    </row>
    <row r="1676" spans="1:21" ht="95" customHeight="1">
      <c r="A1676" s="1">
        <v>1674</v>
      </c>
      <c r="B1676" s="1" t="s">
        <v>1675</v>
      </c>
      <c r="C1676" s="1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4">
        <f t="shared" si="182"/>
        <v>201.7</v>
      </c>
      <c r="P1676" s="1">
        <f t="shared" si="183"/>
        <v>89.247787610619469</v>
      </c>
      <c r="Q1676" s="1" t="str">
        <f t="shared" si="184"/>
        <v>music</v>
      </c>
      <c r="R1676" s="1" t="str">
        <f t="shared" si="188"/>
        <v>pop</v>
      </c>
      <c r="S1676" s="2">
        <f t="shared" si="185"/>
        <v>42569.605393518519</v>
      </c>
      <c r="T1676" s="2">
        <f t="shared" si="186"/>
        <v>42600.290972222225</v>
      </c>
      <c r="U1676" s="1">
        <f t="shared" si="187"/>
        <v>31</v>
      </c>
    </row>
    <row r="1677" spans="1:21" ht="95" customHeight="1">
      <c r="A1677" s="1">
        <v>1675</v>
      </c>
      <c r="B1677" s="1" t="s">
        <v>1676</v>
      </c>
      <c r="C1677" s="1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4">
        <f t="shared" si="182"/>
        <v>137.416</v>
      </c>
      <c r="P1677" s="1">
        <f t="shared" si="183"/>
        <v>40.416470588235299</v>
      </c>
      <c r="Q1677" s="1" t="str">
        <f t="shared" si="184"/>
        <v>music</v>
      </c>
      <c r="R1677" s="1" t="str">
        <f t="shared" si="188"/>
        <v>pop</v>
      </c>
      <c r="S1677" s="2">
        <f t="shared" si="185"/>
        <v>40802.733101851853</v>
      </c>
      <c r="T1677" s="2">
        <f t="shared" si="186"/>
        <v>40832.918749999997</v>
      </c>
      <c r="U1677" s="1">
        <f t="shared" si="187"/>
        <v>31</v>
      </c>
    </row>
    <row r="1678" spans="1:21" ht="95" customHeight="1">
      <c r="A1678" s="1">
        <v>1676</v>
      </c>
      <c r="B1678" s="1" t="s">
        <v>1677</v>
      </c>
      <c r="C1678" s="1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4">
        <f t="shared" si="182"/>
        <v>115.33333333333333</v>
      </c>
      <c r="P1678" s="1">
        <f t="shared" si="183"/>
        <v>82.38095238095238</v>
      </c>
      <c r="Q1678" s="1" t="str">
        <f t="shared" si="184"/>
        <v>music</v>
      </c>
      <c r="R1678" s="1" t="str">
        <f t="shared" si="188"/>
        <v>pop</v>
      </c>
      <c r="S1678" s="2">
        <f t="shared" si="185"/>
        <v>40973.72623842593</v>
      </c>
      <c r="T1678" s="2">
        <f t="shared" si="186"/>
        <v>41020.165972222225</v>
      </c>
      <c r="U1678" s="1">
        <f t="shared" si="187"/>
        <v>47</v>
      </c>
    </row>
    <row r="1679" spans="1:21" ht="95" customHeight="1">
      <c r="A1679" s="1">
        <v>1677</v>
      </c>
      <c r="B1679" s="1" t="s">
        <v>1678</v>
      </c>
      <c r="C1679" s="1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4">
        <f t="shared" si="182"/>
        <v>111.66666666666667</v>
      </c>
      <c r="P1679" s="1">
        <f t="shared" si="183"/>
        <v>159.52380952380952</v>
      </c>
      <c r="Q1679" s="1" t="str">
        <f t="shared" si="184"/>
        <v>music</v>
      </c>
      <c r="R1679" s="1" t="str">
        <f t="shared" si="188"/>
        <v>pop</v>
      </c>
      <c r="S1679" s="2">
        <f t="shared" si="185"/>
        <v>42416.407129629632</v>
      </c>
      <c r="T1679" s="2">
        <f t="shared" si="186"/>
        <v>42476.249305555553</v>
      </c>
      <c r="U1679" s="1">
        <f t="shared" si="187"/>
        <v>60</v>
      </c>
    </row>
    <row r="1680" spans="1:21" ht="95" customHeight="1">
      <c r="A1680" s="1">
        <v>1678</v>
      </c>
      <c r="B1680" s="1" t="s">
        <v>1679</v>
      </c>
      <c r="C1680" s="1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4">
        <f t="shared" si="182"/>
        <v>118.39999999999999</v>
      </c>
      <c r="P1680" s="1">
        <f t="shared" si="183"/>
        <v>36.244897959183675</v>
      </c>
      <c r="Q1680" s="1" t="str">
        <f t="shared" si="184"/>
        <v>music</v>
      </c>
      <c r="R1680" s="1" t="str">
        <f t="shared" si="188"/>
        <v>pop</v>
      </c>
      <c r="S1680" s="2">
        <f t="shared" si="185"/>
        <v>41662.854988425926</v>
      </c>
      <c r="T1680" s="2">
        <f t="shared" si="186"/>
        <v>41676.854988425926</v>
      </c>
      <c r="U1680" s="1">
        <f t="shared" si="187"/>
        <v>14</v>
      </c>
    </row>
    <row r="1681" spans="1:21" ht="95" customHeight="1">
      <c r="A1681" s="1">
        <v>1679</v>
      </c>
      <c r="B1681" s="1" t="s">
        <v>1680</v>
      </c>
      <c r="C1681" s="1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4">
        <f t="shared" si="182"/>
        <v>175</v>
      </c>
      <c r="P1681" s="1">
        <f t="shared" si="183"/>
        <v>62.5</v>
      </c>
      <c r="Q1681" s="1" t="str">
        <f t="shared" si="184"/>
        <v>music</v>
      </c>
      <c r="R1681" s="1" t="str">
        <f t="shared" si="188"/>
        <v>pop</v>
      </c>
      <c r="S1681" s="2">
        <f t="shared" si="185"/>
        <v>40723.068807870368</v>
      </c>
      <c r="T1681" s="2">
        <f t="shared" si="186"/>
        <v>40746.068807870368</v>
      </c>
      <c r="U1681" s="1">
        <f t="shared" si="187"/>
        <v>23</v>
      </c>
    </row>
    <row r="1682" spans="1:21" ht="95" customHeight="1">
      <c r="A1682" s="1">
        <v>1680</v>
      </c>
      <c r="B1682" s="1" t="s">
        <v>1681</v>
      </c>
      <c r="C1682" s="1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4">
        <f t="shared" si="182"/>
        <v>117.5</v>
      </c>
      <c r="P1682" s="1">
        <f t="shared" si="183"/>
        <v>47</v>
      </c>
      <c r="Q1682" s="1" t="str">
        <f t="shared" si="184"/>
        <v>music</v>
      </c>
      <c r="R1682" s="1" t="str">
        <f t="shared" si="188"/>
        <v>pop</v>
      </c>
      <c r="S1682" s="2">
        <f t="shared" si="185"/>
        <v>41802.757719907408</v>
      </c>
      <c r="T1682" s="2">
        <f t="shared" si="186"/>
        <v>41832.757719907408</v>
      </c>
      <c r="U1682" s="1">
        <f t="shared" si="187"/>
        <v>30</v>
      </c>
    </row>
    <row r="1683" spans="1:21" ht="95" customHeight="1">
      <c r="A1683" s="1">
        <v>1681</v>
      </c>
      <c r="B1683" s="1" t="s">
        <v>1682</v>
      </c>
      <c r="C1683" s="1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4">
        <f t="shared" si="182"/>
        <v>101.42212307692309</v>
      </c>
      <c r="P1683" s="1">
        <f t="shared" si="183"/>
        <v>74.575090497737563</v>
      </c>
      <c r="Q1683" s="1" t="str">
        <f t="shared" si="184"/>
        <v>music</v>
      </c>
      <c r="R1683" s="1" t="str">
        <f t="shared" si="188"/>
        <v>faith</v>
      </c>
      <c r="S1683" s="2">
        <f t="shared" si="185"/>
        <v>42774.121342592596</v>
      </c>
      <c r="T1683" s="2">
        <f t="shared" si="186"/>
        <v>42823.083333333328</v>
      </c>
      <c r="U1683" s="1">
        <f t="shared" si="187"/>
        <v>49</v>
      </c>
    </row>
    <row r="1684" spans="1:21" ht="95" customHeight="1">
      <c r="A1684" s="1">
        <v>1682</v>
      </c>
      <c r="B1684" s="1" t="s">
        <v>1683</v>
      </c>
      <c r="C1684" s="1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4">
        <f t="shared" si="182"/>
        <v>0</v>
      </c>
      <c r="P1684" s="1" t="e">
        <f t="shared" si="183"/>
        <v>#DIV/0!</v>
      </c>
      <c r="Q1684" s="1" t="str">
        <f t="shared" si="184"/>
        <v>music</v>
      </c>
      <c r="R1684" s="1" t="str">
        <f t="shared" si="188"/>
        <v>faith</v>
      </c>
      <c r="S1684" s="2">
        <f t="shared" si="185"/>
        <v>42779.21365740741</v>
      </c>
      <c r="T1684" s="2">
        <f t="shared" si="186"/>
        <v>42839.171990740739</v>
      </c>
      <c r="U1684" s="1">
        <f t="shared" si="187"/>
        <v>60</v>
      </c>
    </row>
    <row r="1685" spans="1:21" ht="95" customHeight="1">
      <c r="A1685" s="1">
        <v>1683</v>
      </c>
      <c r="B1685" s="1" t="s">
        <v>1684</v>
      </c>
      <c r="C1685" s="1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4">
        <f t="shared" si="182"/>
        <v>21.714285714285715</v>
      </c>
      <c r="P1685" s="1">
        <f t="shared" si="183"/>
        <v>76</v>
      </c>
      <c r="Q1685" s="1" t="str">
        <f t="shared" si="184"/>
        <v>music</v>
      </c>
      <c r="R1685" s="1" t="str">
        <f t="shared" si="188"/>
        <v>faith</v>
      </c>
      <c r="S1685" s="2">
        <f t="shared" si="185"/>
        <v>42808.781689814816</v>
      </c>
      <c r="T1685" s="2">
        <f t="shared" si="186"/>
        <v>42832.781689814816</v>
      </c>
      <c r="U1685" s="1">
        <f t="shared" si="187"/>
        <v>24</v>
      </c>
    </row>
    <row r="1686" spans="1:21" ht="95" customHeight="1">
      <c r="A1686" s="1">
        <v>1684</v>
      </c>
      <c r="B1686" s="1" t="s">
        <v>1685</v>
      </c>
      <c r="C1686" s="1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4">
        <f t="shared" si="182"/>
        <v>109.125</v>
      </c>
      <c r="P1686" s="1">
        <f t="shared" si="183"/>
        <v>86.43564356435644</v>
      </c>
      <c r="Q1686" s="1" t="str">
        <f t="shared" si="184"/>
        <v>music</v>
      </c>
      <c r="R1686" s="1" t="str">
        <f t="shared" si="188"/>
        <v>faith</v>
      </c>
      <c r="S1686" s="2">
        <f t="shared" si="185"/>
        <v>42783.815289351856</v>
      </c>
      <c r="T1686" s="2">
        <f t="shared" si="186"/>
        <v>42811.773622685185</v>
      </c>
      <c r="U1686" s="1">
        <f t="shared" si="187"/>
        <v>28</v>
      </c>
    </row>
    <row r="1687" spans="1:21" ht="95" customHeight="1">
      <c r="A1687" s="1">
        <v>1685</v>
      </c>
      <c r="B1687" s="1" t="s">
        <v>1686</v>
      </c>
      <c r="C1687" s="1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4">
        <f t="shared" si="182"/>
        <v>102.85714285714285</v>
      </c>
      <c r="P1687" s="1">
        <f t="shared" si="183"/>
        <v>24</v>
      </c>
      <c r="Q1687" s="1" t="str">
        <f t="shared" si="184"/>
        <v>music</v>
      </c>
      <c r="R1687" s="1" t="str">
        <f t="shared" si="188"/>
        <v>faith</v>
      </c>
      <c r="S1687" s="2">
        <f t="shared" si="185"/>
        <v>42788.2502662037</v>
      </c>
      <c r="T1687" s="2">
        <f t="shared" si="186"/>
        <v>42818.208599537036</v>
      </c>
      <c r="U1687" s="1">
        <f t="shared" si="187"/>
        <v>30</v>
      </c>
    </row>
    <row r="1688" spans="1:21" ht="95" customHeight="1">
      <c r="A1688" s="1">
        <v>1686</v>
      </c>
      <c r="B1688" s="1" t="s">
        <v>1687</v>
      </c>
      <c r="C1688" s="1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4">
        <f t="shared" si="182"/>
        <v>0.36</v>
      </c>
      <c r="P1688" s="1">
        <f t="shared" si="183"/>
        <v>18</v>
      </c>
      <c r="Q1688" s="1" t="str">
        <f t="shared" si="184"/>
        <v>music</v>
      </c>
      <c r="R1688" s="1" t="str">
        <f t="shared" si="188"/>
        <v>faith</v>
      </c>
      <c r="S1688" s="2">
        <f t="shared" si="185"/>
        <v>42792.843969907408</v>
      </c>
      <c r="T1688" s="2">
        <f t="shared" si="186"/>
        <v>42852.802303240736</v>
      </c>
      <c r="U1688" s="1">
        <f t="shared" si="187"/>
        <v>60</v>
      </c>
    </row>
    <row r="1689" spans="1:21" ht="95" customHeight="1">
      <c r="A1689" s="1">
        <v>1687</v>
      </c>
      <c r="B1689" s="1" t="s">
        <v>1688</v>
      </c>
      <c r="C1689" s="1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4">
        <f t="shared" si="182"/>
        <v>31.25</v>
      </c>
      <c r="P1689" s="1">
        <f t="shared" si="183"/>
        <v>80.128205128205124</v>
      </c>
      <c r="Q1689" s="1" t="str">
        <f t="shared" si="184"/>
        <v>music</v>
      </c>
      <c r="R1689" s="1" t="str">
        <f t="shared" si="188"/>
        <v>faith</v>
      </c>
      <c r="S1689" s="2">
        <f t="shared" si="185"/>
        <v>42802.046817129631</v>
      </c>
      <c r="T1689" s="2">
        <f t="shared" si="186"/>
        <v>42835.84375</v>
      </c>
      <c r="U1689" s="1">
        <f t="shared" si="187"/>
        <v>34</v>
      </c>
    </row>
    <row r="1690" spans="1:21" ht="95" customHeight="1">
      <c r="A1690" s="1">
        <v>1688</v>
      </c>
      <c r="B1690" s="1" t="s">
        <v>1689</v>
      </c>
      <c r="C1690" s="1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4">
        <f t="shared" si="182"/>
        <v>44.3</v>
      </c>
      <c r="P1690" s="1">
        <f t="shared" si="183"/>
        <v>253.14285714285714</v>
      </c>
      <c r="Q1690" s="1" t="str">
        <f t="shared" si="184"/>
        <v>music</v>
      </c>
      <c r="R1690" s="1" t="str">
        <f t="shared" si="188"/>
        <v>faith</v>
      </c>
      <c r="S1690" s="2">
        <f t="shared" si="185"/>
        <v>42804.534652777773</v>
      </c>
      <c r="T1690" s="2">
        <f t="shared" si="186"/>
        <v>42834.492986111116</v>
      </c>
      <c r="U1690" s="1">
        <f t="shared" si="187"/>
        <v>30</v>
      </c>
    </row>
    <row r="1691" spans="1:21" ht="95" customHeight="1">
      <c r="A1691" s="1">
        <v>1689</v>
      </c>
      <c r="B1691" s="1" t="s">
        <v>1690</v>
      </c>
      <c r="C1691" s="1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4">
        <f t="shared" si="182"/>
        <v>100</v>
      </c>
      <c r="P1691" s="1">
        <f t="shared" si="183"/>
        <v>171.42857142857142</v>
      </c>
      <c r="Q1691" s="1" t="str">
        <f t="shared" si="184"/>
        <v>music</v>
      </c>
      <c r="R1691" s="1" t="str">
        <f t="shared" si="188"/>
        <v>faith</v>
      </c>
      <c r="S1691" s="2">
        <f t="shared" si="185"/>
        <v>42780.942476851851</v>
      </c>
      <c r="T1691" s="2">
        <f t="shared" si="186"/>
        <v>42810.900810185187</v>
      </c>
      <c r="U1691" s="1">
        <f t="shared" si="187"/>
        <v>30</v>
      </c>
    </row>
    <row r="1692" spans="1:21" ht="95" customHeight="1">
      <c r="A1692" s="1">
        <v>1690</v>
      </c>
      <c r="B1692" s="1" t="s">
        <v>1691</v>
      </c>
      <c r="C1692" s="1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4">
        <f t="shared" si="182"/>
        <v>25.4</v>
      </c>
      <c r="P1692" s="1">
        <f t="shared" si="183"/>
        <v>57.727272727272727</v>
      </c>
      <c r="Q1692" s="1" t="str">
        <f t="shared" si="184"/>
        <v>music</v>
      </c>
      <c r="R1692" s="1" t="str">
        <f t="shared" si="188"/>
        <v>faith</v>
      </c>
      <c r="S1692" s="2">
        <f t="shared" si="185"/>
        <v>42801.43104166667</v>
      </c>
      <c r="T1692" s="2">
        <f t="shared" si="186"/>
        <v>42831.389374999999</v>
      </c>
      <c r="U1692" s="1">
        <f t="shared" si="187"/>
        <v>30</v>
      </c>
    </row>
    <row r="1693" spans="1:21" ht="95" customHeight="1">
      <c r="A1693" s="1">
        <v>1691</v>
      </c>
      <c r="B1693" s="1" t="s">
        <v>1692</v>
      </c>
      <c r="C1693" s="1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4">
        <f t="shared" si="182"/>
        <v>33.473333333333329</v>
      </c>
      <c r="P1693" s="1">
        <f t="shared" si="183"/>
        <v>264.26315789473682</v>
      </c>
      <c r="Q1693" s="1" t="str">
        <f t="shared" si="184"/>
        <v>music</v>
      </c>
      <c r="R1693" s="1" t="str">
        <f t="shared" si="188"/>
        <v>faith</v>
      </c>
      <c r="S1693" s="2">
        <f t="shared" si="185"/>
        <v>42795.701481481476</v>
      </c>
      <c r="T1693" s="2">
        <f t="shared" si="186"/>
        <v>42828.041666666672</v>
      </c>
      <c r="U1693" s="1">
        <f t="shared" si="187"/>
        <v>33</v>
      </c>
    </row>
    <row r="1694" spans="1:21" ht="95" customHeight="1">
      <c r="A1694" s="1">
        <v>1692</v>
      </c>
      <c r="B1694" s="1" t="s">
        <v>1693</v>
      </c>
      <c r="C1694" s="1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4">
        <f t="shared" si="182"/>
        <v>47.8</v>
      </c>
      <c r="P1694" s="1">
        <f t="shared" si="183"/>
        <v>159.33333333333334</v>
      </c>
      <c r="Q1694" s="1" t="str">
        <f t="shared" si="184"/>
        <v>music</v>
      </c>
      <c r="R1694" s="1" t="str">
        <f t="shared" si="188"/>
        <v>faith</v>
      </c>
      <c r="S1694" s="2">
        <f t="shared" si="185"/>
        <v>42788.151238425926</v>
      </c>
      <c r="T1694" s="2">
        <f t="shared" si="186"/>
        <v>42820.999305555553</v>
      </c>
      <c r="U1694" s="1">
        <f t="shared" si="187"/>
        <v>33</v>
      </c>
    </row>
    <row r="1695" spans="1:21" ht="95" customHeight="1">
      <c r="A1695" s="1">
        <v>1693</v>
      </c>
      <c r="B1695" s="1" t="s">
        <v>1694</v>
      </c>
      <c r="C1695" s="1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4">
        <f t="shared" si="182"/>
        <v>9.3333333333333339</v>
      </c>
      <c r="P1695" s="1">
        <f t="shared" si="183"/>
        <v>35</v>
      </c>
      <c r="Q1695" s="1" t="str">
        <f t="shared" si="184"/>
        <v>music</v>
      </c>
      <c r="R1695" s="1" t="str">
        <f t="shared" si="188"/>
        <v>faith</v>
      </c>
      <c r="S1695" s="2">
        <f t="shared" si="185"/>
        <v>42803.920277777783</v>
      </c>
      <c r="T1695" s="2">
        <f t="shared" si="186"/>
        <v>42834.833333333328</v>
      </c>
      <c r="U1695" s="1">
        <f t="shared" si="187"/>
        <v>31</v>
      </c>
    </row>
    <row r="1696" spans="1:21" ht="95" customHeight="1">
      <c r="A1696" s="1">
        <v>1694</v>
      </c>
      <c r="B1696" s="1" t="s">
        <v>1695</v>
      </c>
      <c r="C1696" s="1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4">
        <f t="shared" si="182"/>
        <v>0.05</v>
      </c>
      <c r="P1696" s="1">
        <f t="shared" si="183"/>
        <v>5</v>
      </c>
      <c r="Q1696" s="1" t="str">
        <f t="shared" si="184"/>
        <v>music</v>
      </c>
      <c r="R1696" s="1" t="str">
        <f t="shared" si="188"/>
        <v>faith</v>
      </c>
      <c r="S1696" s="2">
        <f t="shared" si="185"/>
        <v>42791.669837962967</v>
      </c>
      <c r="T1696" s="2">
        <f t="shared" si="186"/>
        <v>42821.191666666666</v>
      </c>
      <c r="U1696" s="1">
        <f t="shared" si="187"/>
        <v>30</v>
      </c>
    </row>
    <row r="1697" spans="1:21" ht="95" customHeight="1">
      <c r="A1697" s="1">
        <v>1695</v>
      </c>
      <c r="B1697" s="1" t="s">
        <v>1696</v>
      </c>
      <c r="C1697" s="1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4">
        <f t="shared" si="182"/>
        <v>11.708333333333334</v>
      </c>
      <c r="P1697" s="1">
        <f t="shared" si="183"/>
        <v>61.086956521739133</v>
      </c>
      <c r="Q1697" s="1" t="str">
        <f t="shared" si="184"/>
        <v>music</v>
      </c>
      <c r="R1697" s="1" t="str">
        <f t="shared" si="188"/>
        <v>faith</v>
      </c>
      <c r="S1697" s="2">
        <f t="shared" si="185"/>
        <v>42801.031412037039</v>
      </c>
      <c r="T1697" s="2">
        <f t="shared" si="186"/>
        <v>42835.041666666672</v>
      </c>
      <c r="U1697" s="1">
        <f t="shared" si="187"/>
        <v>35</v>
      </c>
    </row>
    <row r="1698" spans="1:21" ht="95" customHeight="1">
      <c r="A1698" s="1">
        <v>1696</v>
      </c>
      <c r="B1698" s="1" t="s">
        <v>1697</v>
      </c>
      <c r="C1698" s="1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4">
        <f t="shared" si="182"/>
        <v>0</v>
      </c>
      <c r="P1698" s="1" t="e">
        <f t="shared" si="183"/>
        <v>#DIV/0!</v>
      </c>
      <c r="Q1698" s="1" t="str">
        <f t="shared" si="184"/>
        <v>music</v>
      </c>
      <c r="R1698" s="1" t="str">
        <f t="shared" si="188"/>
        <v>faith</v>
      </c>
      <c r="S1698" s="2">
        <f t="shared" si="185"/>
        <v>42796.069571759261</v>
      </c>
      <c r="T1698" s="2">
        <f t="shared" si="186"/>
        <v>42826.027905092589</v>
      </c>
      <c r="U1698" s="1">
        <f t="shared" si="187"/>
        <v>30</v>
      </c>
    </row>
    <row r="1699" spans="1:21" ht="95" customHeight="1">
      <c r="A1699" s="1">
        <v>1697</v>
      </c>
      <c r="B1699" s="1" t="s">
        <v>1698</v>
      </c>
      <c r="C1699" s="1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4">
        <f t="shared" si="182"/>
        <v>20.208000000000002</v>
      </c>
      <c r="P1699" s="1">
        <f t="shared" si="183"/>
        <v>114.81818181818181</v>
      </c>
      <c r="Q1699" s="1" t="str">
        <f t="shared" si="184"/>
        <v>music</v>
      </c>
      <c r="R1699" s="1" t="str">
        <f t="shared" si="188"/>
        <v>faith</v>
      </c>
      <c r="S1699" s="2">
        <f t="shared" si="185"/>
        <v>42805.032962962956</v>
      </c>
      <c r="T1699" s="2">
        <f t="shared" si="186"/>
        <v>42834.991296296299</v>
      </c>
      <c r="U1699" s="1">
        <f t="shared" si="187"/>
        <v>30</v>
      </c>
    </row>
    <row r="1700" spans="1:21" ht="95" customHeight="1">
      <c r="A1700" s="1">
        <v>1698</v>
      </c>
      <c r="B1700" s="1" t="s">
        <v>1699</v>
      </c>
      <c r="C1700" s="1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4">
        <f t="shared" si="182"/>
        <v>0</v>
      </c>
      <c r="P1700" s="1" t="e">
        <f t="shared" si="183"/>
        <v>#DIV/0!</v>
      </c>
      <c r="Q1700" s="1" t="str">
        <f t="shared" si="184"/>
        <v>music</v>
      </c>
      <c r="R1700" s="1" t="str">
        <f t="shared" si="188"/>
        <v>faith</v>
      </c>
      <c r="S1700" s="2">
        <f t="shared" si="185"/>
        <v>42796.207870370374</v>
      </c>
      <c r="T1700" s="2">
        <f t="shared" si="186"/>
        <v>42820.147916666669</v>
      </c>
      <c r="U1700" s="1">
        <f t="shared" si="187"/>
        <v>24</v>
      </c>
    </row>
    <row r="1701" spans="1:21" ht="95" customHeight="1">
      <c r="A1701" s="1">
        <v>1699</v>
      </c>
      <c r="B1701" s="1" t="s">
        <v>1700</v>
      </c>
      <c r="C1701" s="1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4">
        <f t="shared" si="182"/>
        <v>4.2311459353574925</v>
      </c>
      <c r="P1701" s="1">
        <f t="shared" si="183"/>
        <v>54</v>
      </c>
      <c r="Q1701" s="1" t="str">
        <f t="shared" si="184"/>
        <v>music</v>
      </c>
      <c r="R1701" s="1" t="str">
        <f t="shared" si="188"/>
        <v>faith</v>
      </c>
      <c r="S1701" s="2">
        <f t="shared" si="185"/>
        <v>42806.863946759258</v>
      </c>
      <c r="T1701" s="2">
        <f t="shared" si="186"/>
        <v>42836.863946759258</v>
      </c>
      <c r="U1701" s="1">
        <f t="shared" si="187"/>
        <v>30</v>
      </c>
    </row>
    <row r="1702" spans="1:21" ht="95" customHeight="1">
      <c r="A1702" s="1">
        <v>1700</v>
      </c>
      <c r="B1702" s="1" t="s">
        <v>1701</v>
      </c>
      <c r="C1702" s="1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4">
        <f t="shared" si="182"/>
        <v>26.06</v>
      </c>
      <c r="P1702" s="1">
        <f t="shared" si="183"/>
        <v>65.974683544303801</v>
      </c>
      <c r="Q1702" s="1" t="str">
        <f t="shared" si="184"/>
        <v>music</v>
      </c>
      <c r="R1702" s="1" t="str">
        <f t="shared" si="188"/>
        <v>faith</v>
      </c>
      <c r="S1702" s="2">
        <f t="shared" si="185"/>
        <v>42796.071643518517</v>
      </c>
      <c r="T1702" s="2">
        <f t="shared" si="186"/>
        <v>42826.166666666672</v>
      </c>
      <c r="U1702" s="1">
        <f t="shared" si="187"/>
        <v>31</v>
      </c>
    </row>
    <row r="1703" spans="1:21" ht="95" customHeight="1">
      <c r="A1703" s="1">
        <v>1701</v>
      </c>
      <c r="B1703" s="1" t="s">
        <v>1702</v>
      </c>
      <c r="C1703" s="1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4">
        <f t="shared" si="182"/>
        <v>0.19801980198019803</v>
      </c>
      <c r="P1703" s="1">
        <f t="shared" si="183"/>
        <v>5</v>
      </c>
      <c r="Q1703" s="1" t="str">
        <f t="shared" si="184"/>
        <v>music</v>
      </c>
      <c r="R1703" s="1" t="str">
        <f t="shared" si="188"/>
        <v>faith</v>
      </c>
      <c r="S1703" s="2">
        <f t="shared" si="185"/>
        <v>41989.664409722223</v>
      </c>
      <c r="T1703" s="2">
        <f t="shared" si="186"/>
        <v>42019.664409722223</v>
      </c>
      <c r="U1703" s="1">
        <f t="shared" si="187"/>
        <v>30</v>
      </c>
    </row>
    <row r="1704" spans="1:21" ht="95" customHeight="1">
      <c r="A1704" s="1">
        <v>1702</v>
      </c>
      <c r="B1704" s="1" t="s">
        <v>1703</v>
      </c>
      <c r="C1704" s="1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4">
        <f t="shared" si="182"/>
        <v>6.0606060606060606E-3</v>
      </c>
      <c r="P1704" s="1">
        <f t="shared" si="183"/>
        <v>1</v>
      </c>
      <c r="Q1704" s="1" t="str">
        <f t="shared" si="184"/>
        <v>music</v>
      </c>
      <c r="R1704" s="1" t="str">
        <f t="shared" si="188"/>
        <v>faith</v>
      </c>
      <c r="S1704" s="2">
        <f t="shared" si="185"/>
        <v>42063.869791666672</v>
      </c>
      <c r="T1704" s="2">
        <f t="shared" si="186"/>
        <v>42093.828125</v>
      </c>
      <c r="U1704" s="1">
        <f t="shared" si="187"/>
        <v>30</v>
      </c>
    </row>
    <row r="1705" spans="1:21" ht="95" customHeight="1">
      <c r="A1705" s="1">
        <v>1703</v>
      </c>
      <c r="B1705" s="1" t="s">
        <v>1704</v>
      </c>
      <c r="C1705" s="1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4">
        <f t="shared" si="182"/>
        <v>1.02</v>
      </c>
      <c r="P1705" s="1">
        <f t="shared" si="183"/>
        <v>25.5</v>
      </c>
      <c r="Q1705" s="1" t="str">
        <f t="shared" si="184"/>
        <v>music</v>
      </c>
      <c r="R1705" s="1" t="str">
        <f t="shared" si="188"/>
        <v>faith</v>
      </c>
      <c r="S1705" s="2">
        <f t="shared" si="185"/>
        <v>42187.281678240746</v>
      </c>
      <c r="T1705" s="2">
        <f t="shared" si="186"/>
        <v>42247.281678240746</v>
      </c>
      <c r="U1705" s="1">
        <f t="shared" si="187"/>
        <v>60</v>
      </c>
    </row>
    <row r="1706" spans="1:21" ht="95" customHeight="1">
      <c r="A1706" s="1">
        <v>1704</v>
      </c>
      <c r="B1706" s="1" t="s">
        <v>1705</v>
      </c>
      <c r="C1706" s="1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4">
        <f t="shared" si="182"/>
        <v>65.100000000000009</v>
      </c>
      <c r="P1706" s="1">
        <f t="shared" si="183"/>
        <v>118.36363636363636</v>
      </c>
      <c r="Q1706" s="1" t="str">
        <f t="shared" si="184"/>
        <v>music</v>
      </c>
      <c r="R1706" s="1" t="str">
        <f t="shared" si="188"/>
        <v>faith</v>
      </c>
      <c r="S1706" s="2">
        <f t="shared" si="185"/>
        <v>42021.139733796299</v>
      </c>
      <c r="T1706" s="2">
        <f t="shared" si="186"/>
        <v>42051.139733796299</v>
      </c>
      <c r="U1706" s="1">
        <f t="shared" si="187"/>
        <v>30</v>
      </c>
    </row>
    <row r="1707" spans="1:21" ht="95" customHeight="1">
      <c r="A1707" s="1">
        <v>1705</v>
      </c>
      <c r="B1707" s="1" t="s">
        <v>1706</v>
      </c>
      <c r="C1707" s="1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4">
        <f t="shared" si="182"/>
        <v>0</v>
      </c>
      <c r="P1707" s="1" t="e">
        <f t="shared" si="183"/>
        <v>#DIV/0!</v>
      </c>
      <c r="Q1707" s="1" t="str">
        <f t="shared" si="184"/>
        <v>music</v>
      </c>
      <c r="R1707" s="1" t="str">
        <f t="shared" si="188"/>
        <v>faith</v>
      </c>
      <c r="S1707" s="2">
        <f t="shared" si="185"/>
        <v>42245.016736111109</v>
      </c>
      <c r="T1707" s="2">
        <f t="shared" si="186"/>
        <v>42256.666666666672</v>
      </c>
      <c r="U1707" s="1">
        <f t="shared" si="187"/>
        <v>12</v>
      </c>
    </row>
    <row r="1708" spans="1:21" ht="95" customHeight="1">
      <c r="A1708" s="1">
        <v>1706</v>
      </c>
      <c r="B1708" s="1" t="s">
        <v>1707</v>
      </c>
      <c r="C1708" s="1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4">
        <f t="shared" si="182"/>
        <v>0</v>
      </c>
      <c r="P1708" s="1" t="e">
        <f t="shared" si="183"/>
        <v>#DIV/0!</v>
      </c>
      <c r="Q1708" s="1" t="str">
        <f t="shared" si="184"/>
        <v>music</v>
      </c>
      <c r="R1708" s="1" t="str">
        <f t="shared" si="188"/>
        <v>faith</v>
      </c>
      <c r="S1708" s="2">
        <f t="shared" si="185"/>
        <v>42179.306388888886</v>
      </c>
      <c r="T1708" s="2">
        <f t="shared" si="186"/>
        <v>42239.306388888886</v>
      </c>
      <c r="U1708" s="1">
        <f t="shared" si="187"/>
        <v>60</v>
      </c>
    </row>
    <row r="1709" spans="1:21" ht="95" customHeight="1">
      <c r="A1709" s="1">
        <v>1707</v>
      </c>
      <c r="B1709" s="1" t="s">
        <v>1708</v>
      </c>
      <c r="C1709" s="1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4">
        <f t="shared" si="182"/>
        <v>9.74</v>
      </c>
      <c r="P1709" s="1">
        <f t="shared" si="183"/>
        <v>54.111111111111114</v>
      </c>
      <c r="Q1709" s="1" t="str">
        <f t="shared" si="184"/>
        <v>music</v>
      </c>
      <c r="R1709" s="1" t="str">
        <f t="shared" si="188"/>
        <v>faith</v>
      </c>
      <c r="S1709" s="2">
        <f t="shared" si="185"/>
        <v>42427.721006944441</v>
      </c>
      <c r="T1709" s="2">
        <f t="shared" si="186"/>
        <v>42457.679340277777</v>
      </c>
      <c r="U1709" s="1">
        <f t="shared" si="187"/>
        <v>30</v>
      </c>
    </row>
    <row r="1710" spans="1:21" ht="95" customHeight="1">
      <c r="A1710" s="1">
        <v>1708</v>
      </c>
      <c r="B1710" s="1" t="s">
        <v>1709</v>
      </c>
      <c r="C1710" s="1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4">
        <f t="shared" si="182"/>
        <v>0</v>
      </c>
      <c r="P1710" s="1" t="e">
        <f t="shared" si="183"/>
        <v>#DIV/0!</v>
      </c>
      <c r="Q1710" s="1" t="str">
        <f t="shared" si="184"/>
        <v>music</v>
      </c>
      <c r="R1710" s="1" t="str">
        <f t="shared" si="188"/>
        <v>faith</v>
      </c>
      <c r="S1710" s="2">
        <f t="shared" si="185"/>
        <v>42451.866967592592</v>
      </c>
      <c r="T1710" s="2">
        <f t="shared" si="186"/>
        <v>42491.866967592592</v>
      </c>
      <c r="U1710" s="1">
        <f t="shared" si="187"/>
        <v>40</v>
      </c>
    </row>
    <row r="1711" spans="1:21" ht="95" customHeight="1">
      <c r="A1711" s="1">
        <v>1709</v>
      </c>
      <c r="B1711" s="1" t="s">
        <v>1710</v>
      </c>
      <c r="C1711" s="1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4">
        <f t="shared" si="182"/>
        <v>4.8571428571428568</v>
      </c>
      <c r="P1711" s="1">
        <f t="shared" si="183"/>
        <v>21.25</v>
      </c>
      <c r="Q1711" s="1" t="str">
        <f t="shared" si="184"/>
        <v>music</v>
      </c>
      <c r="R1711" s="1" t="str">
        <f t="shared" si="188"/>
        <v>faith</v>
      </c>
      <c r="S1711" s="2">
        <f t="shared" si="185"/>
        <v>41841.56381944444</v>
      </c>
      <c r="T1711" s="2">
        <f t="shared" si="186"/>
        <v>41882.818749999999</v>
      </c>
      <c r="U1711" s="1">
        <f t="shared" si="187"/>
        <v>42</v>
      </c>
    </row>
    <row r="1712" spans="1:21" ht="95" customHeight="1">
      <c r="A1712" s="1">
        <v>1710</v>
      </c>
      <c r="B1712" s="1" t="s">
        <v>1711</v>
      </c>
      <c r="C1712" s="1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4">
        <f t="shared" si="182"/>
        <v>0.67999999999999994</v>
      </c>
      <c r="P1712" s="1">
        <f t="shared" si="183"/>
        <v>34</v>
      </c>
      <c r="Q1712" s="1" t="str">
        <f t="shared" si="184"/>
        <v>music</v>
      </c>
      <c r="R1712" s="1" t="str">
        <f t="shared" si="188"/>
        <v>faith</v>
      </c>
      <c r="S1712" s="2">
        <f t="shared" si="185"/>
        <v>42341.59129629629</v>
      </c>
      <c r="T1712" s="2">
        <f t="shared" si="186"/>
        <v>42387.541666666672</v>
      </c>
      <c r="U1712" s="1">
        <f t="shared" si="187"/>
        <v>46</v>
      </c>
    </row>
    <row r="1713" spans="1:21" ht="95" customHeight="1">
      <c r="A1713" s="1">
        <v>1711</v>
      </c>
      <c r="B1713" s="1" t="s">
        <v>1712</v>
      </c>
      <c r="C1713" s="1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4">
        <f t="shared" si="182"/>
        <v>10.5</v>
      </c>
      <c r="P1713" s="1">
        <f t="shared" si="183"/>
        <v>525</v>
      </c>
      <c r="Q1713" s="1" t="str">
        <f t="shared" si="184"/>
        <v>music</v>
      </c>
      <c r="R1713" s="1" t="str">
        <f t="shared" si="188"/>
        <v>faith</v>
      </c>
      <c r="S1713" s="2">
        <f t="shared" si="185"/>
        <v>41852.646226851852</v>
      </c>
      <c r="T1713" s="2">
        <f t="shared" si="186"/>
        <v>41883.646226851852</v>
      </c>
      <c r="U1713" s="1">
        <f t="shared" si="187"/>
        <v>31</v>
      </c>
    </row>
    <row r="1714" spans="1:21" ht="95" customHeight="1">
      <c r="A1714" s="1">
        <v>1712</v>
      </c>
      <c r="B1714" s="1" t="s">
        <v>1713</v>
      </c>
      <c r="C1714" s="1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4">
        <f t="shared" si="182"/>
        <v>0</v>
      </c>
      <c r="P1714" s="1" t="e">
        <f t="shared" si="183"/>
        <v>#DIV/0!</v>
      </c>
      <c r="Q1714" s="1" t="str">
        <f t="shared" si="184"/>
        <v>music</v>
      </c>
      <c r="R1714" s="1" t="str">
        <f t="shared" si="188"/>
        <v>faith</v>
      </c>
      <c r="S1714" s="2">
        <f t="shared" si="185"/>
        <v>42125.913807870369</v>
      </c>
      <c r="T1714" s="2">
        <f t="shared" si="186"/>
        <v>42185.913807870369</v>
      </c>
      <c r="U1714" s="1">
        <f t="shared" si="187"/>
        <v>60</v>
      </c>
    </row>
    <row r="1715" spans="1:21" ht="95" customHeight="1">
      <c r="A1715" s="1">
        <v>1713</v>
      </c>
      <c r="B1715" s="1" t="s">
        <v>1714</v>
      </c>
      <c r="C1715" s="1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4">
        <f t="shared" si="182"/>
        <v>1.6666666666666667</v>
      </c>
      <c r="P1715" s="1">
        <f t="shared" si="183"/>
        <v>50</v>
      </c>
      <c r="Q1715" s="1" t="str">
        <f t="shared" si="184"/>
        <v>music</v>
      </c>
      <c r="R1715" s="1" t="str">
        <f t="shared" si="188"/>
        <v>faith</v>
      </c>
      <c r="S1715" s="2">
        <f t="shared" si="185"/>
        <v>41887.801064814819</v>
      </c>
      <c r="T1715" s="2">
        <f t="shared" si="186"/>
        <v>41917.801064814819</v>
      </c>
      <c r="U1715" s="1">
        <f t="shared" si="187"/>
        <v>30</v>
      </c>
    </row>
    <row r="1716" spans="1:21" ht="95" customHeight="1">
      <c r="A1716" s="1">
        <v>1714</v>
      </c>
      <c r="B1716" s="1" t="s">
        <v>1715</v>
      </c>
      <c r="C1716" s="1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4">
        <f t="shared" si="182"/>
        <v>7.8680000000000003</v>
      </c>
      <c r="P1716" s="1">
        <f t="shared" si="183"/>
        <v>115.70588235294117</v>
      </c>
      <c r="Q1716" s="1" t="str">
        <f t="shared" si="184"/>
        <v>music</v>
      </c>
      <c r="R1716" s="1" t="str">
        <f t="shared" si="188"/>
        <v>faith</v>
      </c>
      <c r="S1716" s="2">
        <f t="shared" si="185"/>
        <v>42095.918530092589</v>
      </c>
      <c r="T1716" s="2">
        <f t="shared" si="186"/>
        <v>42125.918530092589</v>
      </c>
      <c r="U1716" s="1">
        <f t="shared" si="187"/>
        <v>30</v>
      </c>
    </row>
    <row r="1717" spans="1:21" ht="95" customHeight="1">
      <c r="A1717" s="1">
        <v>1715</v>
      </c>
      <c r="B1717" s="1" t="s">
        <v>1716</v>
      </c>
      <c r="C1717" s="1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4">
        <f t="shared" si="182"/>
        <v>0.22</v>
      </c>
      <c r="P1717" s="1">
        <f t="shared" si="183"/>
        <v>5.5</v>
      </c>
      <c r="Q1717" s="1" t="str">
        <f t="shared" si="184"/>
        <v>music</v>
      </c>
      <c r="R1717" s="1" t="str">
        <f t="shared" si="188"/>
        <v>faith</v>
      </c>
      <c r="S1717" s="2">
        <f t="shared" si="185"/>
        <v>42064.217418981483</v>
      </c>
      <c r="T1717" s="2">
        <f t="shared" si="186"/>
        <v>42094.140277777777</v>
      </c>
      <c r="U1717" s="1">
        <f t="shared" si="187"/>
        <v>30</v>
      </c>
    </row>
    <row r="1718" spans="1:21" ht="95" customHeight="1">
      <c r="A1718" s="1">
        <v>1716</v>
      </c>
      <c r="B1718" s="1" t="s">
        <v>1717</v>
      </c>
      <c r="C1718" s="1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4">
        <f t="shared" si="182"/>
        <v>7.5</v>
      </c>
      <c r="P1718" s="1">
        <f t="shared" si="183"/>
        <v>50</v>
      </c>
      <c r="Q1718" s="1" t="str">
        <f t="shared" si="184"/>
        <v>music</v>
      </c>
      <c r="R1718" s="1" t="str">
        <f t="shared" si="188"/>
        <v>faith</v>
      </c>
      <c r="S1718" s="2">
        <f t="shared" si="185"/>
        <v>42673.577534722222</v>
      </c>
      <c r="T1718" s="2">
        <f t="shared" si="186"/>
        <v>42713.619201388887</v>
      </c>
      <c r="U1718" s="1">
        <f t="shared" si="187"/>
        <v>41</v>
      </c>
    </row>
    <row r="1719" spans="1:21" ht="95" customHeight="1">
      <c r="A1719" s="1">
        <v>1717</v>
      </c>
      <c r="B1719" s="1" t="s">
        <v>1718</v>
      </c>
      <c r="C1719" s="1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4">
        <f t="shared" si="182"/>
        <v>42.725880551301685</v>
      </c>
      <c r="P1719" s="1">
        <f t="shared" si="183"/>
        <v>34.024390243902438</v>
      </c>
      <c r="Q1719" s="1" t="str">
        <f t="shared" si="184"/>
        <v>music</v>
      </c>
      <c r="R1719" s="1" t="str">
        <f t="shared" si="188"/>
        <v>faith</v>
      </c>
      <c r="S1719" s="2">
        <f t="shared" si="185"/>
        <v>42460.98192129629</v>
      </c>
      <c r="T1719" s="2">
        <f t="shared" si="186"/>
        <v>42481.166666666672</v>
      </c>
      <c r="U1719" s="1">
        <f t="shared" si="187"/>
        <v>21</v>
      </c>
    </row>
    <row r="1720" spans="1:21" ht="95" customHeight="1">
      <c r="A1720" s="1">
        <v>1718</v>
      </c>
      <c r="B1720" s="1" t="s">
        <v>1719</v>
      </c>
      <c r="C1720" s="1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4">
        <f t="shared" si="182"/>
        <v>0.2142857142857143</v>
      </c>
      <c r="P1720" s="1">
        <f t="shared" si="183"/>
        <v>37.5</v>
      </c>
      <c r="Q1720" s="1" t="str">
        <f t="shared" si="184"/>
        <v>music</v>
      </c>
      <c r="R1720" s="1" t="str">
        <f t="shared" si="188"/>
        <v>faith</v>
      </c>
      <c r="S1720" s="2">
        <f t="shared" si="185"/>
        <v>42460.610520833332</v>
      </c>
      <c r="T1720" s="2">
        <f t="shared" si="186"/>
        <v>42504.207638888889</v>
      </c>
      <c r="U1720" s="1">
        <f t="shared" si="187"/>
        <v>44</v>
      </c>
    </row>
    <row r="1721" spans="1:21" ht="95" customHeight="1">
      <c r="A1721" s="1">
        <v>1719</v>
      </c>
      <c r="B1721" s="1" t="s">
        <v>1720</v>
      </c>
      <c r="C1721" s="1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4">
        <f t="shared" si="182"/>
        <v>0.87500000000000011</v>
      </c>
      <c r="P1721" s="1">
        <f t="shared" si="183"/>
        <v>11.666666666666666</v>
      </c>
      <c r="Q1721" s="1" t="str">
        <f t="shared" si="184"/>
        <v>music</v>
      </c>
      <c r="R1721" s="1" t="str">
        <f t="shared" si="188"/>
        <v>faith</v>
      </c>
      <c r="S1721" s="2">
        <f t="shared" si="185"/>
        <v>41869.534618055557</v>
      </c>
      <c r="T1721" s="2">
        <f t="shared" si="186"/>
        <v>41899.534618055557</v>
      </c>
      <c r="U1721" s="1">
        <f t="shared" si="187"/>
        <v>30</v>
      </c>
    </row>
    <row r="1722" spans="1:21" ht="95" customHeight="1">
      <c r="A1722" s="1">
        <v>1720</v>
      </c>
      <c r="B1722" s="1" t="s">
        <v>1721</v>
      </c>
      <c r="C1722" s="1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4">
        <f t="shared" si="182"/>
        <v>5.625</v>
      </c>
      <c r="P1722" s="1">
        <f t="shared" si="183"/>
        <v>28.125</v>
      </c>
      <c r="Q1722" s="1" t="str">
        <f t="shared" si="184"/>
        <v>music</v>
      </c>
      <c r="R1722" s="1" t="str">
        <f t="shared" si="188"/>
        <v>faith</v>
      </c>
      <c r="S1722" s="2">
        <f t="shared" si="185"/>
        <v>41922.783229166671</v>
      </c>
      <c r="T1722" s="2">
        <f t="shared" si="186"/>
        <v>41952.824895833335</v>
      </c>
      <c r="U1722" s="1">
        <f t="shared" si="187"/>
        <v>31</v>
      </c>
    </row>
    <row r="1723" spans="1:21" ht="95" customHeight="1">
      <c r="A1723" s="1">
        <v>1721</v>
      </c>
      <c r="B1723" s="1" t="s">
        <v>1722</v>
      </c>
      <c r="C1723" s="1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4">
        <f t="shared" si="182"/>
        <v>0</v>
      </c>
      <c r="P1723" s="1" t="e">
        <f t="shared" si="183"/>
        <v>#DIV/0!</v>
      </c>
      <c r="Q1723" s="1" t="str">
        <f t="shared" si="184"/>
        <v>music</v>
      </c>
      <c r="R1723" s="1" t="str">
        <f t="shared" si="188"/>
        <v>faith</v>
      </c>
      <c r="S1723" s="2">
        <f t="shared" si="185"/>
        <v>42319.461377314816</v>
      </c>
      <c r="T1723" s="2">
        <f t="shared" si="186"/>
        <v>42349.461377314816</v>
      </c>
      <c r="U1723" s="1">
        <f t="shared" si="187"/>
        <v>30</v>
      </c>
    </row>
    <row r="1724" spans="1:21" ht="95" customHeight="1">
      <c r="A1724" s="1">
        <v>1722</v>
      </c>
      <c r="B1724" s="1" t="s">
        <v>1723</v>
      </c>
      <c r="C1724" s="1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4">
        <f t="shared" si="182"/>
        <v>3.4722222222222224E-2</v>
      </c>
      <c r="P1724" s="1">
        <f t="shared" si="183"/>
        <v>1</v>
      </c>
      <c r="Q1724" s="1" t="str">
        <f t="shared" si="184"/>
        <v>music</v>
      </c>
      <c r="R1724" s="1" t="str">
        <f t="shared" si="188"/>
        <v>faith</v>
      </c>
      <c r="S1724" s="2">
        <f t="shared" si="185"/>
        <v>42425.960983796293</v>
      </c>
      <c r="T1724" s="2">
        <f t="shared" si="186"/>
        <v>42463.006944444445</v>
      </c>
      <c r="U1724" s="1">
        <f t="shared" si="187"/>
        <v>38</v>
      </c>
    </row>
    <row r="1725" spans="1:21" ht="95" customHeight="1">
      <c r="A1725" s="1">
        <v>1723</v>
      </c>
      <c r="B1725" s="1" t="s">
        <v>1724</v>
      </c>
      <c r="C1725" s="1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4">
        <f t="shared" si="182"/>
        <v>6.5</v>
      </c>
      <c r="P1725" s="1">
        <f t="shared" si="183"/>
        <v>216.66666666666666</v>
      </c>
      <c r="Q1725" s="1" t="str">
        <f t="shared" si="184"/>
        <v>music</v>
      </c>
      <c r="R1725" s="1" t="str">
        <f t="shared" si="188"/>
        <v>faith</v>
      </c>
      <c r="S1725" s="2">
        <f t="shared" si="185"/>
        <v>42129.82540509259</v>
      </c>
      <c r="T1725" s="2">
        <f t="shared" si="186"/>
        <v>42186.25</v>
      </c>
      <c r="U1725" s="1">
        <f t="shared" si="187"/>
        <v>57</v>
      </c>
    </row>
    <row r="1726" spans="1:21" ht="95" customHeight="1">
      <c r="A1726" s="1">
        <v>1724</v>
      </c>
      <c r="B1726" s="1" t="s">
        <v>1725</v>
      </c>
      <c r="C1726" s="1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4">
        <f t="shared" si="182"/>
        <v>0.58333333333333337</v>
      </c>
      <c r="P1726" s="1">
        <f t="shared" si="183"/>
        <v>8.75</v>
      </c>
      <c r="Q1726" s="1" t="str">
        <f t="shared" si="184"/>
        <v>music</v>
      </c>
      <c r="R1726" s="1" t="str">
        <f t="shared" si="188"/>
        <v>faith</v>
      </c>
      <c r="S1726" s="2">
        <f t="shared" si="185"/>
        <v>41912.932430555556</v>
      </c>
      <c r="T1726" s="2">
        <f t="shared" si="186"/>
        <v>41942.932430555556</v>
      </c>
      <c r="U1726" s="1">
        <f t="shared" si="187"/>
        <v>30</v>
      </c>
    </row>
    <row r="1727" spans="1:21" ht="95" customHeight="1">
      <c r="A1727" s="1">
        <v>1725</v>
      </c>
      <c r="B1727" s="1" t="s">
        <v>1726</v>
      </c>
      <c r="C1727" s="1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4">
        <f t="shared" si="182"/>
        <v>10.181818181818182</v>
      </c>
      <c r="P1727" s="1">
        <f t="shared" si="183"/>
        <v>62.222222222222221</v>
      </c>
      <c r="Q1727" s="1" t="str">
        <f t="shared" si="184"/>
        <v>music</v>
      </c>
      <c r="R1727" s="1" t="str">
        <f t="shared" si="188"/>
        <v>faith</v>
      </c>
      <c r="S1727" s="2">
        <f t="shared" si="185"/>
        <v>41845.968159722222</v>
      </c>
      <c r="T1727" s="2">
        <f t="shared" si="186"/>
        <v>41875.968159722222</v>
      </c>
      <c r="U1727" s="1">
        <f t="shared" si="187"/>
        <v>30</v>
      </c>
    </row>
    <row r="1728" spans="1:21" ht="95" customHeight="1">
      <c r="A1728" s="1">
        <v>1726</v>
      </c>
      <c r="B1728" s="1" t="s">
        <v>1727</v>
      </c>
      <c r="C1728" s="1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4">
        <f t="shared" si="182"/>
        <v>33.784615384615385</v>
      </c>
      <c r="P1728" s="1">
        <f t="shared" si="183"/>
        <v>137.25</v>
      </c>
      <c r="Q1728" s="1" t="str">
        <f t="shared" si="184"/>
        <v>music</v>
      </c>
      <c r="R1728" s="1" t="str">
        <f t="shared" si="188"/>
        <v>faith</v>
      </c>
      <c r="S1728" s="2">
        <f t="shared" si="185"/>
        <v>41788.919722222221</v>
      </c>
      <c r="T1728" s="2">
        <f t="shared" si="186"/>
        <v>41817.919722222221</v>
      </c>
      <c r="U1728" s="1">
        <f t="shared" si="187"/>
        <v>29</v>
      </c>
    </row>
    <row r="1729" spans="1:21" ht="95" customHeight="1">
      <c r="A1729" s="1">
        <v>1727</v>
      </c>
      <c r="B1729" s="1" t="s">
        <v>1728</v>
      </c>
      <c r="C1729" s="1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4">
        <f t="shared" si="182"/>
        <v>3.3333333333333333E-2</v>
      </c>
      <c r="P1729" s="1">
        <f t="shared" si="183"/>
        <v>1</v>
      </c>
      <c r="Q1729" s="1" t="str">
        <f t="shared" si="184"/>
        <v>music</v>
      </c>
      <c r="R1729" s="1" t="str">
        <f t="shared" si="188"/>
        <v>faith</v>
      </c>
      <c r="S1729" s="2">
        <f t="shared" si="185"/>
        <v>42044.927974537044</v>
      </c>
      <c r="T1729" s="2">
        <f t="shared" si="186"/>
        <v>42099.458333333328</v>
      </c>
      <c r="U1729" s="1">
        <f t="shared" si="187"/>
        <v>55</v>
      </c>
    </row>
    <row r="1730" spans="1:21" ht="95" customHeight="1">
      <c r="A1730" s="1">
        <v>1728</v>
      </c>
      <c r="B1730" s="1" t="s">
        <v>1729</v>
      </c>
      <c r="C1730" s="1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4">
        <f t="shared" si="182"/>
        <v>68.400000000000006</v>
      </c>
      <c r="P1730" s="1">
        <f t="shared" si="183"/>
        <v>122.14285714285714</v>
      </c>
      <c r="Q1730" s="1" t="str">
        <f t="shared" si="184"/>
        <v>music</v>
      </c>
      <c r="R1730" s="1" t="str">
        <f t="shared" si="188"/>
        <v>faith</v>
      </c>
      <c r="S1730" s="2">
        <f t="shared" si="185"/>
        <v>42268.625856481478</v>
      </c>
      <c r="T1730" s="2">
        <f t="shared" si="186"/>
        <v>42298.625856481478</v>
      </c>
      <c r="U1730" s="1">
        <f t="shared" si="187"/>
        <v>30</v>
      </c>
    </row>
    <row r="1731" spans="1:21" ht="95" customHeight="1">
      <c r="A1731" s="1">
        <v>1729</v>
      </c>
      <c r="B1731" s="1" t="s">
        <v>1730</v>
      </c>
      <c r="C1731" s="1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4">
        <f t="shared" ref="O1731:O1794" si="189">E1731/D1731*100</f>
        <v>0</v>
      </c>
      <c r="P1731" s="1" t="e">
        <f t="shared" ref="P1731:P1794" si="190">E1731/L1731</f>
        <v>#DIV/0!</v>
      </c>
      <c r="Q1731" s="1" t="str">
        <f t="shared" ref="Q1731:Q1794" si="191">LEFT(N1731,FIND("/",N1731)-1)</f>
        <v>music</v>
      </c>
      <c r="R1731" s="1" t="str">
        <f t="shared" si="188"/>
        <v>faith</v>
      </c>
      <c r="S1731" s="2">
        <f t="shared" ref="S1731:S1794" si="192">(((J1731/60)/60)/24)+DATE(1970,1,1)</f>
        <v>42471.052152777775</v>
      </c>
      <c r="T1731" s="2">
        <f t="shared" ref="T1731:T1794" si="193">(((I1731/60)/60)/24)+DATE(1970,1,1)</f>
        <v>42531.052152777775</v>
      </c>
      <c r="U1731" s="1">
        <f t="shared" ref="U1731:U1794" si="194">ROUNDUP(T1731-S1731,0)</f>
        <v>60</v>
      </c>
    </row>
    <row r="1732" spans="1:21" ht="95" customHeight="1">
      <c r="A1732" s="1">
        <v>1730</v>
      </c>
      <c r="B1732" s="1" t="s">
        <v>1731</v>
      </c>
      <c r="C1732" s="1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4">
        <f t="shared" si="189"/>
        <v>0</v>
      </c>
      <c r="P1732" s="1" t="e">
        <f t="shared" si="190"/>
        <v>#DIV/0!</v>
      </c>
      <c r="Q1732" s="1" t="str">
        <f t="shared" si="191"/>
        <v>music</v>
      </c>
      <c r="R1732" s="1" t="str">
        <f t="shared" ref="R1732:R1795" si="195">RIGHT(N1732,LEN(N1732)-FIND("/",N1732))</f>
        <v>faith</v>
      </c>
      <c r="S1732" s="2">
        <f t="shared" si="192"/>
        <v>42272.087766203709</v>
      </c>
      <c r="T1732" s="2">
        <f t="shared" si="193"/>
        <v>42302.087766203709</v>
      </c>
      <c r="U1732" s="1">
        <f t="shared" si="194"/>
        <v>30</v>
      </c>
    </row>
    <row r="1733" spans="1:21" ht="95" customHeight="1">
      <c r="A1733" s="1">
        <v>1731</v>
      </c>
      <c r="B1733" s="1" t="s">
        <v>1732</v>
      </c>
      <c r="C1733" s="1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4">
        <f t="shared" si="189"/>
        <v>0</v>
      </c>
      <c r="P1733" s="1" t="e">
        <f t="shared" si="190"/>
        <v>#DIV/0!</v>
      </c>
      <c r="Q1733" s="1" t="str">
        <f t="shared" si="191"/>
        <v>music</v>
      </c>
      <c r="R1733" s="1" t="str">
        <f t="shared" si="195"/>
        <v>faith</v>
      </c>
      <c r="S1733" s="2">
        <f t="shared" si="192"/>
        <v>42152.906851851847</v>
      </c>
      <c r="T1733" s="2">
        <f t="shared" si="193"/>
        <v>42166.625</v>
      </c>
      <c r="U1733" s="1">
        <f t="shared" si="194"/>
        <v>14</v>
      </c>
    </row>
    <row r="1734" spans="1:21" ht="95" customHeight="1">
      <c r="A1734" s="1">
        <v>1732</v>
      </c>
      <c r="B1734" s="1" t="s">
        <v>1733</v>
      </c>
      <c r="C1734" s="1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4">
        <f t="shared" si="189"/>
        <v>0</v>
      </c>
      <c r="P1734" s="1" t="e">
        <f t="shared" si="190"/>
        <v>#DIV/0!</v>
      </c>
      <c r="Q1734" s="1" t="str">
        <f t="shared" si="191"/>
        <v>music</v>
      </c>
      <c r="R1734" s="1" t="str">
        <f t="shared" si="195"/>
        <v>faith</v>
      </c>
      <c r="S1734" s="2">
        <f t="shared" si="192"/>
        <v>42325.683807870373</v>
      </c>
      <c r="T1734" s="2">
        <f t="shared" si="193"/>
        <v>42385.208333333328</v>
      </c>
      <c r="U1734" s="1">
        <f t="shared" si="194"/>
        <v>60</v>
      </c>
    </row>
    <row r="1735" spans="1:21" ht="95" customHeight="1">
      <c r="A1735" s="1">
        <v>1733</v>
      </c>
      <c r="B1735" s="1" t="s">
        <v>1734</v>
      </c>
      <c r="C1735" s="1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4">
        <f t="shared" si="189"/>
        <v>0</v>
      </c>
      <c r="P1735" s="1" t="e">
        <f t="shared" si="190"/>
        <v>#DIV/0!</v>
      </c>
      <c r="Q1735" s="1" t="str">
        <f t="shared" si="191"/>
        <v>music</v>
      </c>
      <c r="R1735" s="1" t="str">
        <f t="shared" si="195"/>
        <v>faith</v>
      </c>
      <c r="S1735" s="2">
        <f t="shared" si="192"/>
        <v>42614.675625000003</v>
      </c>
      <c r="T1735" s="2">
        <f t="shared" si="193"/>
        <v>42626.895833333328</v>
      </c>
      <c r="U1735" s="1">
        <f t="shared" si="194"/>
        <v>13</v>
      </c>
    </row>
    <row r="1736" spans="1:21" ht="95" customHeight="1">
      <c r="A1736" s="1">
        <v>1734</v>
      </c>
      <c r="B1736" s="1" t="s">
        <v>1735</v>
      </c>
      <c r="C1736" s="1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4">
        <f t="shared" si="189"/>
        <v>2.2222222222222223E-2</v>
      </c>
      <c r="P1736" s="1">
        <f t="shared" si="190"/>
        <v>1</v>
      </c>
      <c r="Q1736" s="1" t="str">
        <f t="shared" si="191"/>
        <v>music</v>
      </c>
      <c r="R1736" s="1" t="str">
        <f t="shared" si="195"/>
        <v>faith</v>
      </c>
      <c r="S1736" s="2">
        <f t="shared" si="192"/>
        <v>42102.036527777775</v>
      </c>
      <c r="T1736" s="2">
        <f t="shared" si="193"/>
        <v>42132.036527777775</v>
      </c>
      <c r="U1736" s="1">
        <f t="shared" si="194"/>
        <v>30</v>
      </c>
    </row>
    <row r="1737" spans="1:21" ht="95" customHeight="1">
      <c r="A1737" s="1">
        <v>1735</v>
      </c>
      <c r="B1737" s="1" t="s">
        <v>1736</v>
      </c>
      <c r="C1737" s="1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4">
        <f t="shared" si="189"/>
        <v>11</v>
      </c>
      <c r="P1737" s="1">
        <f t="shared" si="190"/>
        <v>55</v>
      </c>
      <c r="Q1737" s="1" t="str">
        <f t="shared" si="191"/>
        <v>music</v>
      </c>
      <c r="R1737" s="1" t="str">
        <f t="shared" si="195"/>
        <v>faith</v>
      </c>
      <c r="S1737" s="2">
        <f t="shared" si="192"/>
        <v>42559.814178240747</v>
      </c>
      <c r="T1737" s="2">
        <f t="shared" si="193"/>
        <v>42589.814178240747</v>
      </c>
      <c r="U1737" s="1">
        <f t="shared" si="194"/>
        <v>30</v>
      </c>
    </row>
    <row r="1738" spans="1:21" ht="95" customHeight="1">
      <c r="A1738" s="1">
        <v>1736</v>
      </c>
      <c r="B1738" s="1" t="s">
        <v>1737</v>
      </c>
      <c r="C1738" s="1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4">
        <f t="shared" si="189"/>
        <v>0.73333333333333328</v>
      </c>
      <c r="P1738" s="1">
        <f t="shared" si="190"/>
        <v>22</v>
      </c>
      <c r="Q1738" s="1" t="str">
        <f t="shared" si="191"/>
        <v>music</v>
      </c>
      <c r="R1738" s="1" t="str">
        <f t="shared" si="195"/>
        <v>faith</v>
      </c>
      <c r="S1738" s="2">
        <f t="shared" si="192"/>
        <v>42286.861493055556</v>
      </c>
      <c r="T1738" s="2">
        <f t="shared" si="193"/>
        <v>42316.90315972222</v>
      </c>
      <c r="U1738" s="1">
        <f t="shared" si="194"/>
        <v>31</v>
      </c>
    </row>
    <row r="1739" spans="1:21" ht="95" customHeight="1">
      <c r="A1739" s="1">
        <v>1737</v>
      </c>
      <c r="B1739" s="1" t="s">
        <v>1738</v>
      </c>
      <c r="C1739" s="1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4">
        <f t="shared" si="189"/>
        <v>21.25</v>
      </c>
      <c r="P1739" s="1">
        <f t="shared" si="190"/>
        <v>56.666666666666664</v>
      </c>
      <c r="Q1739" s="1" t="str">
        <f t="shared" si="191"/>
        <v>music</v>
      </c>
      <c r="R1739" s="1" t="str">
        <f t="shared" si="195"/>
        <v>faith</v>
      </c>
      <c r="S1739" s="2">
        <f t="shared" si="192"/>
        <v>42175.948981481488</v>
      </c>
      <c r="T1739" s="2">
        <f t="shared" si="193"/>
        <v>42205.948981481488</v>
      </c>
      <c r="U1739" s="1">
        <f t="shared" si="194"/>
        <v>30</v>
      </c>
    </row>
    <row r="1740" spans="1:21" ht="95" customHeight="1">
      <c r="A1740" s="1">
        <v>1738</v>
      </c>
      <c r="B1740" s="1" t="s">
        <v>1739</v>
      </c>
      <c r="C1740" s="1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4">
        <f t="shared" si="189"/>
        <v>0.4</v>
      </c>
      <c r="P1740" s="1">
        <f t="shared" si="190"/>
        <v>20</v>
      </c>
      <c r="Q1740" s="1" t="str">
        <f t="shared" si="191"/>
        <v>music</v>
      </c>
      <c r="R1740" s="1" t="str">
        <f t="shared" si="195"/>
        <v>faith</v>
      </c>
      <c r="S1740" s="2">
        <f t="shared" si="192"/>
        <v>41884.874328703707</v>
      </c>
      <c r="T1740" s="2">
        <f t="shared" si="193"/>
        <v>41914.874328703707</v>
      </c>
      <c r="U1740" s="1">
        <f t="shared" si="194"/>
        <v>30</v>
      </c>
    </row>
    <row r="1741" spans="1:21" ht="95" customHeight="1">
      <c r="A1741" s="1">
        <v>1739</v>
      </c>
      <c r="B1741" s="1" t="s">
        <v>1740</v>
      </c>
      <c r="C1741" s="1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4">
        <f t="shared" si="189"/>
        <v>0.1</v>
      </c>
      <c r="P1741" s="1">
        <f t="shared" si="190"/>
        <v>1</v>
      </c>
      <c r="Q1741" s="1" t="str">
        <f t="shared" si="191"/>
        <v>music</v>
      </c>
      <c r="R1741" s="1" t="str">
        <f t="shared" si="195"/>
        <v>faith</v>
      </c>
      <c r="S1741" s="2">
        <f t="shared" si="192"/>
        <v>42435.874212962968</v>
      </c>
      <c r="T1741" s="2">
        <f t="shared" si="193"/>
        <v>42494.832546296297</v>
      </c>
      <c r="U1741" s="1">
        <f t="shared" si="194"/>
        <v>59</v>
      </c>
    </row>
    <row r="1742" spans="1:21" ht="95" customHeight="1">
      <c r="A1742" s="1">
        <v>1740</v>
      </c>
      <c r="B1742" s="1" t="s">
        <v>1741</v>
      </c>
      <c r="C1742" s="1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4">
        <f t="shared" si="189"/>
        <v>0</v>
      </c>
      <c r="P1742" s="1" t="e">
        <f t="shared" si="190"/>
        <v>#DIV/0!</v>
      </c>
      <c r="Q1742" s="1" t="str">
        <f t="shared" si="191"/>
        <v>music</v>
      </c>
      <c r="R1742" s="1" t="str">
        <f t="shared" si="195"/>
        <v>faith</v>
      </c>
      <c r="S1742" s="2">
        <f t="shared" si="192"/>
        <v>42171.817384259266</v>
      </c>
      <c r="T1742" s="2">
        <f t="shared" si="193"/>
        <v>42201.817384259266</v>
      </c>
      <c r="U1742" s="1">
        <f t="shared" si="194"/>
        <v>30</v>
      </c>
    </row>
    <row r="1743" spans="1:21" ht="95" customHeight="1">
      <c r="A1743" s="1">
        <v>1741</v>
      </c>
      <c r="B1743" s="1" t="s">
        <v>1742</v>
      </c>
      <c r="C1743" s="1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O1743" s="4">
        <f t="shared" si="189"/>
        <v>110.83333333333334</v>
      </c>
      <c r="P1743" s="1">
        <f t="shared" si="190"/>
        <v>25.576923076923077</v>
      </c>
      <c r="Q1743" s="1" t="str">
        <f t="shared" si="191"/>
        <v>photography</v>
      </c>
      <c r="R1743" s="1" t="str">
        <f t="shared" si="195"/>
        <v>photobooks</v>
      </c>
      <c r="S1743" s="2">
        <f t="shared" si="192"/>
        <v>42120.628136574072</v>
      </c>
      <c r="T1743" s="2">
        <f t="shared" si="193"/>
        <v>42165.628136574072</v>
      </c>
      <c r="U1743" s="1">
        <f t="shared" si="194"/>
        <v>45</v>
      </c>
    </row>
    <row r="1744" spans="1:21" ht="95" customHeight="1">
      <c r="A1744" s="1">
        <v>1742</v>
      </c>
      <c r="B1744" s="1" t="s">
        <v>1743</v>
      </c>
      <c r="C1744" s="1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O1744" s="4">
        <f t="shared" si="189"/>
        <v>108.74999999999999</v>
      </c>
      <c r="P1744" s="1">
        <f t="shared" si="190"/>
        <v>63.970588235294116</v>
      </c>
      <c r="Q1744" s="1" t="str">
        <f t="shared" si="191"/>
        <v>photography</v>
      </c>
      <c r="R1744" s="1" t="str">
        <f t="shared" si="195"/>
        <v>photobooks</v>
      </c>
      <c r="S1744" s="2">
        <f t="shared" si="192"/>
        <v>42710.876967592587</v>
      </c>
      <c r="T1744" s="2">
        <f t="shared" si="193"/>
        <v>42742.875</v>
      </c>
      <c r="U1744" s="1">
        <f t="shared" si="194"/>
        <v>32</v>
      </c>
    </row>
    <row r="1745" spans="1:21" ht="95" customHeight="1">
      <c r="A1745" s="1">
        <v>1743</v>
      </c>
      <c r="B1745" s="1" t="s">
        <v>1744</v>
      </c>
      <c r="C1745" s="1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O1745" s="4">
        <f t="shared" si="189"/>
        <v>100.41666666666667</v>
      </c>
      <c r="P1745" s="1">
        <f t="shared" si="190"/>
        <v>89.925373134328353</v>
      </c>
      <c r="Q1745" s="1" t="str">
        <f t="shared" si="191"/>
        <v>photography</v>
      </c>
      <c r="R1745" s="1" t="str">
        <f t="shared" si="195"/>
        <v>photobooks</v>
      </c>
      <c r="S1745" s="2">
        <f t="shared" si="192"/>
        <v>42586.925636574073</v>
      </c>
      <c r="T1745" s="2">
        <f t="shared" si="193"/>
        <v>42609.165972222225</v>
      </c>
      <c r="U1745" s="1">
        <f t="shared" si="194"/>
        <v>23</v>
      </c>
    </row>
    <row r="1746" spans="1:21" ht="95" customHeight="1">
      <c r="A1746" s="1">
        <v>1744</v>
      </c>
      <c r="B1746" s="1" t="s">
        <v>1745</v>
      </c>
      <c r="C1746" s="1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O1746" s="4">
        <f t="shared" si="189"/>
        <v>118.45454545454545</v>
      </c>
      <c r="P1746" s="1">
        <f t="shared" si="190"/>
        <v>93.071428571428569</v>
      </c>
      <c r="Q1746" s="1" t="str">
        <f t="shared" si="191"/>
        <v>photography</v>
      </c>
      <c r="R1746" s="1" t="str">
        <f t="shared" si="195"/>
        <v>photobooks</v>
      </c>
      <c r="S1746" s="2">
        <f t="shared" si="192"/>
        <v>42026.605057870373</v>
      </c>
      <c r="T1746" s="2">
        <f t="shared" si="193"/>
        <v>42071.563391203701</v>
      </c>
      <c r="U1746" s="1">
        <f t="shared" si="194"/>
        <v>45</v>
      </c>
    </row>
    <row r="1747" spans="1:21" ht="95" customHeight="1">
      <c r="A1747" s="1">
        <v>1745</v>
      </c>
      <c r="B1747" s="1" t="s">
        <v>1746</v>
      </c>
      <c r="C1747" s="1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O1747" s="4">
        <f t="shared" si="189"/>
        <v>114.01428571428571</v>
      </c>
      <c r="P1747" s="1">
        <f t="shared" si="190"/>
        <v>89.674157303370791</v>
      </c>
      <c r="Q1747" s="1" t="str">
        <f t="shared" si="191"/>
        <v>photography</v>
      </c>
      <c r="R1747" s="1" t="str">
        <f t="shared" si="195"/>
        <v>photobooks</v>
      </c>
      <c r="S1747" s="2">
        <f t="shared" si="192"/>
        <v>42690.259699074071</v>
      </c>
      <c r="T1747" s="2">
        <f t="shared" si="193"/>
        <v>42726.083333333328</v>
      </c>
      <c r="U1747" s="1">
        <f t="shared" si="194"/>
        <v>36</v>
      </c>
    </row>
    <row r="1748" spans="1:21" ht="95" customHeight="1">
      <c r="A1748" s="1">
        <v>1746</v>
      </c>
      <c r="B1748" s="1" t="s">
        <v>1747</v>
      </c>
      <c r="C1748" s="1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O1748" s="4">
        <f t="shared" si="189"/>
        <v>148.10000000000002</v>
      </c>
      <c r="P1748" s="1">
        <f t="shared" si="190"/>
        <v>207.61682242990653</v>
      </c>
      <c r="Q1748" s="1" t="str">
        <f t="shared" si="191"/>
        <v>photography</v>
      </c>
      <c r="R1748" s="1" t="str">
        <f t="shared" si="195"/>
        <v>photobooks</v>
      </c>
      <c r="S1748" s="2">
        <f t="shared" si="192"/>
        <v>42668.176701388889</v>
      </c>
      <c r="T1748" s="2">
        <f t="shared" si="193"/>
        <v>42698.083333333328</v>
      </c>
      <c r="U1748" s="1">
        <f t="shared" si="194"/>
        <v>30</v>
      </c>
    </row>
    <row r="1749" spans="1:21" ht="95" customHeight="1">
      <c r="A1749" s="1">
        <v>1747</v>
      </c>
      <c r="B1749" s="1" t="s">
        <v>1748</v>
      </c>
      <c r="C1749" s="1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O1749" s="4">
        <f t="shared" si="189"/>
        <v>104.95555555555556</v>
      </c>
      <c r="P1749" s="1">
        <f t="shared" si="190"/>
        <v>59.408805031446541</v>
      </c>
      <c r="Q1749" s="1" t="str">
        <f t="shared" si="191"/>
        <v>photography</v>
      </c>
      <c r="R1749" s="1" t="str">
        <f t="shared" si="195"/>
        <v>photobooks</v>
      </c>
      <c r="S1749" s="2">
        <f t="shared" si="192"/>
        <v>42292.435532407413</v>
      </c>
      <c r="T1749" s="2">
        <f t="shared" si="193"/>
        <v>42321.625</v>
      </c>
      <c r="U1749" s="1">
        <f t="shared" si="194"/>
        <v>30</v>
      </c>
    </row>
    <row r="1750" spans="1:21" ht="95" customHeight="1">
      <c r="A1750" s="1">
        <v>1748</v>
      </c>
      <c r="B1750" s="1" t="s">
        <v>1749</v>
      </c>
      <c r="C1750" s="1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O1750" s="4">
        <f t="shared" si="189"/>
        <v>129.94800000000001</v>
      </c>
      <c r="P1750" s="1">
        <f t="shared" si="190"/>
        <v>358.97237569060775</v>
      </c>
      <c r="Q1750" s="1" t="str">
        <f t="shared" si="191"/>
        <v>photography</v>
      </c>
      <c r="R1750" s="1" t="str">
        <f t="shared" si="195"/>
        <v>photobooks</v>
      </c>
      <c r="S1750" s="2">
        <f t="shared" si="192"/>
        <v>42219.950729166667</v>
      </c>
      <c r="T1750" s="2">
        <f t="shared" si="193"/>
        <v>42249.950729166667</v>
      </c>
      <c r="U1750" s="1">
        <f t="shared" si="194"/>
        <v>30</v>
      </c>
    </row>
    <row r="1751" spans="1:21" ht="95" customHeight="1">
      <c r="A1751" s="1">
        <v>1749</v>
      </c>
      <c r="B1751" s="1" t="s">
        <v>1750</v>
      </c>
      <c r="C1751" s="1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O1751" s="4">
        <f t="shared" si="189"/>
        <v>123.48756218905473</v>
      </c>
      <c r="P1751" s="1">
        <f t="shared" si="190"/>
        <v>94.736641221374043</v>
      </c>
      <c r="Q1751" s="1" t="str">
        <f t="shared" si="191"/>
        <v>photography</v>
      </c>
      <c r="R1751" s="1" t="str">
        <f t="shared" si="195"/>
        <v>photobooks</v>
      </c>
      <c r="S1751" s="2">
        <f t="shared" si="192"/>
        <v>42758.975937499999</v>
      </c>
      <c r="T1751" s="2">
        <f t="shared" si="193"/>
        <v>42795.791666666672</v>
      </c>
      <c r="U1751" s="1">
        <f t="shared" si="194"/>
        <v>37</v>
      </c>
    </row>
    <row r="1752" spans="1:21" ht="95" customHeight="1">
      <c r="A1752" s="1">
        <v>1750</v>
      </c>
      <c r="B1752" s="1" t="s">
        <v>1751</v>
      </c>
      <c r="C1752" s="1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O1752" s="4">
        <f t="shared" si="189"/>
        <v>201.62</v>
      </c>
      <c r="P1752" s="1">
        <f t="shared" si="190"/>
        <v>80.647999999999996</v>
      </c>
      <c r="Q1752" s="1" t="str">
        <f t="shared" si="191"/>
        <v>photography</v>
      </c>
      <c r="R1752" s="1" t="str">
        <f t="shared" si="195"/>
        <v>photobooks</v>
      </c>
      <c r="S1752" s="2">
        <f t="shared" si="192"/>
        <v>42454.836851851855</v>
      </c>
      <c r="T1752" s="2">
        <f t="shared" si="193"/>
        <v>42479.836851851855</v>
      </c>
      <c r="U1752" s="1">
        <f t="shared" si="194"/>
        <v>25</v>
      </c>
    </row>
    <row r="1753" spans="1:21" ht="95" customHeight="1">
      <c r="A1753" s="1">
        <v>1751</v>
      </c>
      <c r="B1753" s="1" t="s">
        <v>1752</v>
      </c>
      <c r="C1753" s="1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O1753" s="4">
        <f t="shared" si="189"/>
        <v>102.89999999999999</v>
      </c>
      <c r="P1753" s="1">
        <f t="shared" si="190"/>
        <v>168.68852459016392</v>
      </c>
      <c r="Q1753" s="1" t="str">
        <f t="shared" si="191"/>
        <v>photography</v>
      </c>
      <c r="R1753" s="1" t="str">
        <f t="shared" si="195"/>
        <v>photobooks</v>
      </c>
      <c r="S1753" s="2">
        <f t="shared" si="192"/>
        <v>42052.7815162037</v>
      </c>
      <c r="T1753" s="2">
        <f t="shared" si="193"/>
        <v>42082.739849537036</v>
      </c>
      <c r="U1753" s="1">
        <f t="shared" si="194"/>
        <v>30</v>
      </c>
    </row>
    <row r="1754" spans="1:21" ht="95" customHeight="1">
      <c r="A1754" s="1">
        <v>1752</v>
      </c>
      <c r="B1754" s="1" t="s">
        <v>1753</v>
      </c>
      <c r="C1754" s="1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O1754" s="4">
        <f t="shared" si="189"/>
        <v>260.16666666666663</v>
      </c>
      <c r="P1754" s="1">
        <f t="shared" si="190"/>
        <v>34.68888888888889</v>
      </c>
      <c r="Q1754" s="1" t="str">
        <f t="shared" si="191"/>
        <v>photography</v>
      </c>
      <c r="R1754" s="1" t="str">
        <f t="shared" si="195"/>
        <v>photobooks</v>
      </c>
      <c r="S1754" s="2">
        <f t="shared" si="192"/>
        <v>42627.253263888888</v>
      </c>
      <c r="T1754" s="2">
        <f t="shared" si="193"/>
        <v>42657.253263888888</v>
      </c>
      <c r="U1754" s="1">
        <f t="shared" si="194"/>
        <v>30</v>
      </c>
    </row>
    <row r="1755" spans="1:21" ht="95" customHeight="1">
      <c r="A1755" s="1">
        <v>1753</v>
      </c>
      <c r="B1755" s="1" t="s">
        <v>1754</v>
      </c>
      <c r="C1755" s="1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O1755" s="4">
        <f t="shared" si="189"/>
        <v>108</v>
      </c>
      <c r="P1755" s="1">
        <f t="shared" si="190"/>
        <v>462.85714285714283</v>
      </c>
      <c r="Q1755" s="1" t="str">
        <f t="shared" si="191"/>
        <v>photography</v>
      </c>
      <c r="R1755" s="1" t="str">
        <f t="shared" si="195"/>
        <v>photobooks</v>
      </c>
      <c r="S1755" s="2">
        <f t="shared" si="192"/>
        <v>42420.74962962963</v>
      </c>
      <c r="T1755" s="2">
        <f t="shared" si="193"/>
        <v>42450.707962962959</v>
      </c>
      <c r="U1755" s="1">
        <f t="shared" si="194"/>
        <v>30</v>
      </c>
    </row>
    <row r="1756" spans="1:21" ht="95" customHeight="1">
      <c r="A1756" s="1">
        <v>1754</v>
      </c>
      <c r="B1756" s="1" t="s">
        <v>1755</v>
      </c>
      <c r="C1756" s="1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O1756" s="4">
        <f t="shared" si="189"/>
        <v>110.52941176470587</v>
      </c>
      <c r="P1756" s="1">
        <f t="shared" si="190"/>
        <v>104.38888888888889</v>
      </c>
      <c r="Q1756" s="1" t="str">
        <f t="shared" si="191"/>
        <v>photography</v>
      </c>
      <c r="R1756" s="1" t="str">
        <f t="shared" si="195"/>
        <v>photobooks</v>
      </c>
      <c r="S1756" s="2">
        <f t="shared" si="192"/>
        <v>42067.876770833333</v>
      </c>
      <c r="T1756" s="2">
        <f t="shared" si="193"/>
        <v>42097.835104166668</v>
      </c>
      <c r="U1756" s="1">
        <f t="shared" si="194"/>
        <v>30</v>
      </c>
    </row>
    <row r="1757" spans="1:21" ht="95" customHeight="1">
      <c r="A1757" s="1">
        <v>1755</v>
      </c>
      <c r="B1757" s="1" t="s">
        <v>1756</v>
      </c>
      <c r="C1757" s="1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O1757" s="4">
        <f t="shared" si="189"/>
        <v>120</v>
      </c>
      <c r="P1757" s="1">
        <f t="shared" si="190"/>
        <v>7.5</v>
      </c>
      <c r="Q1757" s="1" t="str">
        <f t="shared" si="191"/>
        <v>photography</v>
      </c>
      <c r="R1757" s="1" t="str">
        <f t="shared" si="195"/>
        <v>photobooks</v>
      </c>
      <c r="S1757" s="2">
        <f t="shared" si="192"/>
        <v>42252.788900462961</v>
      </c>
      <c r="T1757" s="2">
        <f t="shared" si="193"/>
        <v>42282.788900462961</v>
      </c>
      <c r="U1757" s="1">
        <f t="shared" si="194"/>
        <v>30</v>
      </c>
    </row>
    <row r="1758" spans="1:21" ht="95" customHeight="1">
      <c r="A1758" s="1">
        <v>1756</v>
      </c>
      <c r="B1758" s="1" t="s">
        <v>1757</v>
      </c>
      <c r="C1758" s="1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O1758" s="4">
        <f t="shared" si="189"/>
        <v>102.82909090909091</v>
      </c>
      <c r="P1758" s="1">
        <f t="shared" si="190"/>
        <v>47.13</v>
      </c>
      <c r="Q1758" s="1" t="str">
        <f t="shared" si="191"/>
        <v>photography</v>
      </c>
      <c r="R1758" s="1" t="str">
        <f t="shared" si="195"/>
        <v>photobooks</v>
      </c>
      <c r="S1758" s="2">
        <f t="shared" si="192"/>
        <v>42571.167465277773</v>
      </c>
      <c r="T1758" s="2">
        <f t="shared" si="193"/>
        <v>42611.167465277773</v>
      </c>
      <c r="U1758" s="1">
        <f t="shared" si="194"/>
        <v>40</v>
      </c>
    </row>
    <row r="1759" spans="1:21" ht="95" customHeight="1">
      <c r="A1759" s="1">
        <v>1757</v>
      </c>
      <c r="B1759" s="1" t="s">
        <v>1758</v>
      </c>
      <c r="C1759" s="1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O1759" s="4">
        <f t="shared" si="189"/>
        <v>115.99999999999999</v>
      </c>
      <c r="P1759" s="1">
        <f t="shared" si="190"/>
        <v>414.28571428571428</v>
      </c>
      <c r="Q1759" s="1" t="str">
        <f t="shared" si="191"/>
        <v>photography</v>
      </c>
      <c r="R1759" s="1" t="str">
        <f t="shared" si="195"/>
        <v>photobooks</v>
      </c>
      <c r="S1759" s="2">
        <f t="shared" si="192"/>
        <v>42733.827349537038</v>
      </c>
      <c r="T1759" s="2">
        <f t="shared" si="193"/>
        <v>42763.811805555553</v>
      </c>
      <c r="U1759" s="1">
        <f t="shared" si="194"/>
        <v>30</v>
      </c>
    </row>
    <row r="1760" spans="1:21" ht="95" customHeight="1">
      <c r="A1760" s="1">
        <v>1758</v>
      </c>
      <c r="B1760" s="1" t="s">
        <v>1759</v>
      </c>
      <c r="C1760" s="1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O1760" s="4">
        <f t="shared" si="189"/>
        <v>114.7</v>
      </c>
      <c r="P1760" s="1">
        <f t="shared" si="190"/>
        <v>42.481481481481481</v>
      </c>
      <c r="Q1760" s="1" t="str">
        <f t="shared" si="191"/>
        <v>photography</v>
      </c>
      <c r="R1760" s="1" t="str">
        <f t="shared" si="195"/>
        <v>photobooks</v>
      </c>
      <c r="S1760" s="2">
        <f t="shared" si="192"/>
        <v>42505.955925925926</v>
      </c>
      <c r="T1760" s="2">
        <f t="shared" si="193"/>
        <v>42565.955925925926</v>
      </c>
      <c r="U1760" s="1">
        <f t="shared" si="194"/>
        <v>60</v>
      </c>
    </row>
    <row r="1761" spans="1:21" ht="95" customHeight="1">
      <c r="A1761" s="1">
        <v>1759</v>
      </c>
      <c r="B1761" s="1" t="s">
        <v>1760</v>
      </c>
      <c r="C1761" s="1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O1761" s="4">
        <f t="shared" si="189"/>
        <v>106.60000000000001</v>
      </c>
      <c r="P1761" s="1">
        <f t="shared" si="190"/>
        <v>108.77551020408163</v>
      </c>
      <c r="Q1761" s="1" t="str">
        <f t="shared" si="191"/>
        <v>photography</v>
      </c>
      <c r="R1761" s="1" t="str">
        <f t="shared" si="195"/>
        <v>photobooks</v>
      </c>
      <c r="S1761" s="2">
        <f t="shared" si="192"/>
        <v>42068.829039351855</v>
      </c>
      <c r="T1761" s="2">
        <f t="shared" si="193"/>
        <v>42088.787372685183</v>
      </c>
      <c r="U1761" s="1">
        <f t="shared" si="194"/>
        <v>20</v>
      </c>
    </row>
    <row r="1762" spans="1:21" ht="95" customHeight="1">
      <c r="A1762" s="1">
        <v>1760</v>
      </c>
      <c r="B1762" s="1" t="s">
        <v>1761</v>
      </c>
      <c r="C1762" s="1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O1762" s="4">
        <f t="shared" si="189"/>
        <v>165.44</v>
      </c>
      <c r="P1762" s="1">
        <f t="shared" si="190"/>
        <v>81.098039215686271</v>
      </c>
      <c r="Q1762" s="1" t="str">
        <f t="shared" si="191"/>
        <v>photography</v>
      </c>
      <c r="R1762" s="1" t="str">
        <f t="shared" si="195"/>
        <v>photobooks</v>
      </c>
      <c r="S1762" s="2">
        <f t="shared" si="192"/>
        <v>42405.67260416667</v>
      </c>
      <c r="T1762" s="2">
        <f t="shared" si="193"/>
        <v>42425.67260416667</v>
      </c>
      <c r="U1762" s="1">
        <f t="shared" si="194"/>
        <v>20</v>
      </c>
    </row>
    <row r="1763" spans="1:21" ht="95" customHeight="1">
      <c r="A1763" s="1">
        <v>1761</v>
      </c>
      <c r="B1763" s="1" t="s">
        <v>1762</v>
      </c>
      <c r="C1763" s="1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O1763" s="4">
        <f t="shared" si="189"/>
        <v>155</v>
      </c>
      <c r="P1763" s="1">
        <f t="shared" si="190"/>
        <v>51.666666666666664</v>
      </c>
      <c r="Q1763" s="1" t="str">
        <f t="shared" si="191"/>
        <v>photography</v>
      </c>
      <c r="R1763" s="1" t="str">
        <f t="shared" si="195"/>
        <v>photobooks</v>
      </c>
      <c r="S1763" s="2">
        <f t="shared" si="192"/>
        <v>42209.567824074074</v>
      </c>
      <c r="T1763" s="2">
        <f t="shared" si="193"/>
        <v>42259.567824074074</v>
      </c>
      <c r="U1763" s="1">
        <f t="shared" si="194"/>
        <v>50</v>
      </c>
    </row>
    <row r="1764" spans="1:21" ht="95" customHeight="1">
      <c r="A1764" s="1">
        <v>1762</v>
      </c>
      <c r="B1764" s="1" t="s">
        <v>1763</v>
      </c>
      <c r="C1764" s="1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O1764" s="4">
        <f t="shared" si="189"/>
        <v>885</v>
      </c>
      <c r="P1764" s="1">
        <f t="shared" si="190"/>
        <v>35.4</v>
      </c>
      <c r="Q1764" s="1" t="str">
        <f t="shared" si="191"/>
        <v>photography</v>
      </c>
      <c r="R1764" s="1" t="str">
        <f t="shared" si="195"/>
        <v>photobooks</v>
      </c>
      <c r="S1764" s="2">
        <f t="shared" si="192"/>
        <v>42410.982002314813</v>
      </c>
      <c r="T1764" s="2">
        <f t="shared" si="193"/>
        <v>42440.982002314813</v>
      </c>
      <c r="U1764" s="1">
        <f t="shared" si="194"/>
        <v>30</v>
      </c>
    </row>
    <row r="1765" spans="1:21" ht="95" customHeight="1">
      <c r="A1765" s="1">
        <v>1763</v>
      </c>
      <c r="B1765" s="1" t="s">
        <v>1764</v>
      </c>
      <c r="C1765" s="1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O1765" s="4">
        <f t="shared" si="189"/>
        <v>101.90833333333333</v>
      </c>
      <c r="P1765" s="1">
        <f t="shared" si="190"/>
        <v>103.63559322033899</v>
      </c>
      <c r="Q1765" s="1" t="str">
        <f t="shared" si="191"/>
        <v>photography</v>
      </c>
      <c r="R1765" s="1" t="str">
        <f t="shared" si="195"/>
        <v>photobooks</v>
      </c>
      <c r="S1765" s="2">
        <f t="shared" si="192"/>
        <v>42636.868518518517</v>
      </c>
      <c r="T1765" s="2">
        <f t="shared" si="193"/>
        <v>42666.868518518517</v>
      </c>
      <c r="U1765" s="1">
        <f t="shared" si="194"/>
        <v>30</v>
      </c>
    </row>
    <row r="1766" spans="1:21" ht="95" customHeight="1">
      <c r="A1766" s="1">
        <v>1764</v>
      </c>
      <c r="B1766" s="1" t="s">
        <v>1765</v>
      </c>
      <c r="C1766" s="1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4">
        <f t="shared" si="189"/>
        <v>19.600000000000001</v>
      </c>
      <c r="P1766" s="1">
        <f t="shared" si="190"/>
        <v>55.282051282051285</v>
      </c>
      <c r="Q1766" s="1" t="str">
        <f t="shared" si="191"/>
        <v>photography</v>
      </c>
      <c r="R1766" s="1" t="str">
        <f t="shared" si="195"/>
        <v>photobooks</v>
      </c>
      <c r="S1766" s="2">
        <f t="shared" si="192"/>
        <v>41825.485868055555</v>
      </c>
      <c r="T1766" s="2">
        <f t="shared" si="193"/>
        <v>41854.485868055555</v>
      </c>
      <c r="U1766" s="1">
        <f t="shared" si="194"/>
        <v>29</v>
      </c>
    </row>
    <row r="1767" spans="1:21" ht="95" customHeight="1">
      <c r="A1767" s="1">
        <v>1765</v>
      </c>
      <c r="B1767" s="1" t="s">
        <v>1766</v>
      </c>
      <c r="C1767" s="1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4">
        <f t="shared" si="189"/>
        <v>59.467839999999995</v>
      </c>
      <c r="P1767" s="1">
        <f t="shared" si="190"/>
        <v>72.16970873786407</v>
      </c>
      <c r="Q1767" s="1" t="str">
        <f t="shared" si="191"/>
        <v>photography</v>
      </c>
      <c r="R1767" s="1" t="str">
        <f t="shared" si="195"/>
        <v>photobooks</v>
      </c>
      <c r="S1767" s="2">
        <f t="shared" si="192"/>
        <v>41834.980462962965</v>
      </c>
      <c r="T1767" s="2">
        <f t="shared" si="193"/>
        <v>41864.980462962965</v>
      </c>
      <c r="U1767" s="1">
        <f t="shared" si="194"/>
        <v>30</v>
      </c>
    </row>
    <row r="1768" spans="1:21" ht="95" customHeight="1">
      <c r="A1768" s="1">
        <v>1766</v>
      </c>
      <c r="B1768" s="1" t="s">
        <v>1767</v>
      </c>
      <c r="C1768" s="1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4">
        <f t="shared" si="189"/>
        <v>0</v>
      </c>
      <c r="P1768" s="1" t="e">
        <f t="shared" si="190"/>
        <v>#DIV/0!</v>
      </c>
      <c r="Q1768" s="1" t="str">
        <f t="shared" si="191"/>
        <v>photography</v>
      </c>
      <c r="R1768" s="1" t="str">
        <f t="shared" si="195"/>
        <v>photobooks</v>
      </c>
      <c r="S1768" s="2">
        <f t="shared" si="192"/>
        <v>41855.859814814816</v>
      </c>
      <c r="T1768" s="2">
        <f t="shared" si="193"/>
        <v>41876.859814814816</v>
      </c>
      <c r="U1768" s="1">
        <f t="shared" si="194"/>
        <v>21</v>
      </c>
    </row>
    <row r="1769" spans="1:21" ht="95" customHeight="1">
      <c r="A1769" s="1">
        <v>1767</v>
      </c>
      <c r="B1769" s="1" t="s">
        <v>1768</v>
      </c>
      <c r="C1769" s="1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4">
        <f t="shared" si="189"/>
        <v>45.72</v>
      </c>
      <c r="P1769" s="1">
        <f t="shared" si="190"/>
        <v>58.615384615384613</v>
      </c>
      <c r="Q1769" s="1" t="str">
        <f t="shared" si="191"/>
        <v>photography</v>
      </c>
      <c r="R1769" s="1" t="str">
        <f t="shared" si="195"/>
        <v>photobooks</v>
      </c>
      <c r="S1769" s="2">
        <f t="shared" si="192"/>
        <v>41824.658379629633</v>
      </c>
      <c r="T1769" s="2">
        <f t="shared" si="193"/>
        <v>41854.658379629633</v>
      </c>
      <c r="U1769" s="1">
        <f t="shared" si="194"/>
        <v>30</v>
      </c>
    </row>
    <row r="1770" spans="1:21" ht="95" customHeight="1">
      <c r="A1770" s="1">
        <v>1768</v>
      </c>
      <c r="B1770" s="1" t="s">
        <v>1769</v>
      </c>
      <c r="C1770" s="1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4">
        <f t="shared" si="189"/>
        <v>3.74</v>
      </c>
      <c r="P1770" s="1">
        <f t="shared" si="190"/>
        <v>12.466666666666667</v>
      </c>
      <c r="Q1770" s="1" t="str">
        <f t="shared" si="191"/>
        <v>photography</v>
      </c>
      <c r="R1770" s="1" t="str">
        <f t="shared" si="195"/>
        <v>photobooks</v>
      </c>
      <c r="S1770" s="2">
        <f t="shared" si="192"/>
        <v>41849.560694444444</v>
      </c>
      <c r="T1770" s="2">
        <f t="shared" si="193"/>
        <v>41909.560694444444</v>
      </c>
      <c r="U1770" s="1">
        <f t="shared" si="194"/>
        <v>60</v>
      </c>
    </row>
    <row r="1771" spans="1:21" ht="95" customHeight="1">
      <c r="A1771" s="1">
        <v>1769</v>
      </c>
      <c r="B1771" s="1" t="s">
        <v>1770</v>
      </c>
      <c r="C1771" s="1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4">
        <f t="shared" si="189"/>
        <v>2.7025000000000001</v>
      </c>
      <c r="P1771" s="1">
        <f t="shared" si="190"/>
        <v>49.136363636363633</v>
      </c>
      <c r="Q1771" s="1" t="str">
        <f t="shared" si="191"/>
        <v>photography</v>
      </c>
      <c r="R1771" s="1" t="str">
        <f t="shared" si="195"/>
        <v>photobooks</v>
      </c>
      <c r="S1771" s="2">
        <f t="shared" si="192"/>
        <v>41987.818969907406</v>
      </c>
      <c r="T1771" s="2">
        <f t="shared" si="193"/>
        <v>42017.818969907406</v>
      </c>
      <c r="U1771" s="1">
        <f t="shared" si="194"/>
        <v>30</v>
      </c>
    </row>
    <row r="1772" spans="1:21" ht="95" customHeight="1">
      <c r="A1772" s="1">
        <v>1770</v>
      </c>
      <c r="B1772" s="1" t="s">
        <v>1771</v>
      </c>
      <c r="C1772" s="1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4">
        <f t="shared" si="189"/>
        <v>56.51428571428572</v>
      </c>
      <c r="P1772" s="1">
        <f t="shared" si="190"/>
        <v>150.5</v>
      </c>
      <c r="Q1772" s="1" t="str">
        <f t="shared" si="191"/>
        <v>photography</v>
      </c>
      <c r="R1772" s="1" t="str">
        <f t="shared" si="195"/>
        <v>photobooks</v>
      </c>
      <c r="S1772" s="2">
        <f t="shared" si="192"/>
        <v>41891.780023148152</v>
      </c>
      <c r="T1772" s="2">
        <f t="shared" si="193"/>
        <v>41926.780023148152</v>
      </c>
      <c r="U1772" s="1">
        <f t="shared" si="194"/>
        <v>35</v>
      </c>
    </row>
    <row r="1773" spans="1:21" ht="95" customHeight="1">
      <c r="A1773" s="1">
        <v>1771</v>
      </c>
      <c r="B1773" s="1" t="s">
        <v>1772</v>
      </c>
      <c r="C1773" s="1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4">
        <f t="shared" si="189"/>
        <v>21.30952380952381</v>
      </c>
      <c r="P1773" s="1">
        <f t="shared" si="190"/>
        <v>35.799999999999997</v>
      </c>
      <c r="Q1773" s="1" t="str">
        <f t="shared" si="191"/>
        <v>photography</v>
      </c>
      <c r="R1773" s="1" t="str">
        <f t="shared" si="195"/>
        <v>photobooks</v>
      </c>
      <c r="S1773" s="2">
        <f t="shared" si="192"/>
        <v>41905.979629629634</v>
      </c>
      <c r="T1773" s="2">
        <f t="shared" si="193"/>
        <v>41935.979629629634</v>
      </c>
      <c r="U1773" s="1">
        <f t="shared" si="194"/>
        <v>30</v>
      </c>
    </row>
    <row r="1774" spans="1:21" ht="95" customHeight="1">
      <c r="A1774" s="1">
        <v>1772</v>
      </c>
      <c r="B1774" s="1" t="s">
        <v>1773</v>
      </c>
      <c r="C1774" s="1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4">
        <f t="shared" si="189"/>
        <v>15.6</v>
      </c>
      <c r="P1774" s="1">
        <f t="shared" si="190"/>
        <v>45.157894736842103</v>
      </c>
      <c r="Q1774" s="1" t="str">
        <f t="shared" si="191"/>
        <v>photography</v>
      </c>
      <c r="R1774" s="1" t="str">
        <f t="shared" si="195"/>
        <v>photobooks</v>
      </c>
      <c r="S1774" s="2">
        <f t="shared" si="192"/>
        <v>41766.718009259261</v>
      </c>
      <c r="T1774" s="2">
        <f t="shared" si="193"/>
        <v>41826.718009259261</v>
      </c>
      <c r="U1774" s="1">
        <f t="shared" si="194"/>
        <v>60</v>
      </c>
    </row>
    <row r="1775" spans="1:21" ht="95" customHeight="1">
      <c r="A1775" s="1">
        <v>1773</v>
      </c>
      <c r="B1775" s="1" t="s">
        <v>1774</v>
      </c>
      <c r="C1775" s="1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4">
        <f t="shared" si="189"/>
        <v>6.2566666666666677</v>
      </c>
      <c r="P1775" s="1">
        <f t="shared" si="190"/>
        <v>98.78947368421052</v>
      </c>
      <c r="Q1775" s="1" t="str">
        <f t="shared" si="191"/>
        <v>photography</v>
      </c>
      <c r="R1775" s="1" t="str">
        <f t="shared" si="195"/>
        <v>photobooks</v>
      </c>
      <c r="S1775" s="2">
        <f t="shared" si="192"/>
        <v>41978.760393518518</v>
      </c>
      <c r="T1775" s="2">
        <f t="shared" si="193"/>
        <v>42023.760393518518</v>
      </c>
      <c r="U1775" s="1">
        <f t="shared" si="194"/>
        <v>45</v>
      </c>
    </row>
    <row r="1776" spans="1:21" ht="95" customHeight="1">
      <c r="A1776" s="1">
        <v>1774</v>
      </c>
      <c r="B1776" s="1" t="s">
        <v>1775</v>
      </c>
      <c r="C1776" s="1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4">
        <f t="shared" si="189"/>
        <v>45.92</v>
      </c>
      <c r="P1776" s="1">
        <f t="shared" si="190"/>
        <v>88.307692307692307</v>
      </c>
      <c r="Q1776" s="1" t="str">
        <f t="shared" si="191"/>
        <v>photography</v>
      </c>
      <c r="R1776" s="1" t="str">
        <f t="shared" si="195"/>
        <v>photobooks</v>
      </c>
      <c r="S1776" s="2">
        <f t="shared" si="192"/>
        <v>41930.218657407408</v>
      </c>
      <c r="T1776" s="2">
        <f t="shared" si="193"/>
        <v>41972.624305555553</v>
      </c>
      <c r="U1776" s="1">
        <f t="shared" si="194"/>
        <v>43</v>
      </c>
    </row>
    <row r="1777" spans="1:21" ht="95" customHeight="1">
      <c r="A1777" s="1">
        <v>1775</v>
      </c>
      <c r="B1777" s="1" t="s">
        <v>1776</v>
      </c>
      <c r="C1777" s="1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4">
        <f t="shared" si="189"/>
        <v>65.101538461538468</v>
      </c>
      <c r="P1777" s="1">
        <f t="shared" si="190"/>
        <v>170.62903225806451</v>
      </c>
      <c r="Q1777" s="1" t="str">
        <f t="shared" si="191"/>
        <v>photography</v>
      </c>
      <c r="R1777" s="1" t="str">
        <f t="shared" si="195"/>
        <v>photobooks</v>
      </c>
      <c r="S1777" s="2">
        <f t="shared" si="192"/>
        <v>41891.976388888892</v>
      </c>
      <c r="T1777" s="2">
        <f t="shared" si="193"/>
        <v>41936.976388888892</v>
      </c>
      <c r="U1777" s="1">
        <f t="shared" si="194"/>
        <v>45</v>
      </c>
    </row>
    <row r="1778" spans="1:21" ht="95" customHeight="1">
      <c r="A1778" s="1">
        <v>1776</v>
      </c>
      <c r="B1778" s="1" t="s">
        <v>1777</v>
      </c>
      <c r="C1778" s="1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4">
        <f t="shared" si="189"/>
        <v>6.7</v>
      </c>
      <c r="P1778" s="1">
        <f t="shared" si="190"/>
        <v>83.75</v>
      </c>
      <c r="Q1778" s="1" t="str">
        <f t="shared" si="191"/>
        <v>photography</v>
      </c>
      <c r="R1778" s="1" t="str">
        <f t="shared" si="195"/>
        <v>photobooks</v>
      </c>
      <c r="S1778" s="2">
        <f t="shared" si="192"/>
        <v>41905.95684027778</v>
      </c>
      <c r="T1778" s="2">
        <f t="shared" si="193"/>
        <v>41941.95684027778</v>
      </c>
      <c r="U1778" s="1">
        <f t="shared" si="194"/>
        <v>36</v>
      </c>
    </row>
    <row r="1779" spans="1:21" ht="95" customHeight="1">
      <c r="A1779" s="1">
        <v>1777</v>
      </c>
      <c r="B1779" s="1" t="s">
        <v>1778</v>
      </c>
      <c r="C1779" s="1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4">
        <f t="shared" si="189"/>
        <v>13.5625</v>
      </c>
      <c r="P1779" s="1">
        <f t="shared" si="190"/>
        <v>65.099999999999994</v>
      </c>
      <c r="Q1779" s="1" t="str">
        <f t="shared" si="191"/>
        <v>photography</v>
      </c>
      <c r="R1779" s="1" t="str">
        <f t="shared" si="195"/>
        <v>photobooks</v>
      </c>
      <c r="S1779" s="2">
        <f t="shared" si="192"/>
        <v>42025.357094907406</v>
      </c>
      <c r="T1779" s="2">
        <f t="shared" si="193"/>
        <v>42055.357094907406</v>
      </c>
      <c r="U1779" s="1">
        <f t="shared" si="194"/>
        <v>30</v>
      </c>
    </row>
    <row r="1780" spans="1:21" ht="95" customHeight="1">
      <c r="A1780" s="1">
        <v>1778</v>
      </c>
      <c r="B1780" s="1" t="s">
        <v>1779</v>
      </c>
      <c r="C1780" s="1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4">
        <f t="shared" si="189"/>
        <v>1.9900000000000002</v>
      </c>
      <c r="P1780" s="1">
        <f t="shared" si="190"/>
        <v>66.333333333333329</v>
      </c>
      <c r="Q1780" s="1" t="str">
        <f t="shared" si="191"/>
        <v>photography</v>
      </c>
      <c r="R1780" s="1" t="str">
        <f t="shared" si="195"/>
        <v>photobooks</v>
      </c>
      <c r="S1780" s="2">
        <f t="shared" si="192"/>
        <v>42045.86336805555</v>
      </c>
      <c r="T1780" s="2">
        <f t="shared" si="193"/>
        <v>42090.821701388893</v>
      </c>
      <c r="U1780" s="1">
        <f t="shared" si="194"/>
        <v>45</v>
      </c>
    </row>
    <row r="1781" spans="1:21" ht="95" customHeight="1">
      <c r="A1781" s="1">
        <v>1779</v>
      </c>
      <c r="B1781" s="1" t="s">
        <v>1780</v>
      </c>
      <c r="C1781" s="1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4">
        <f t="shared" si="189"/>
        <v>36.236363636363642</v>
      </c>
      <c r="P1781" s="1">
        <f t="shared" si="190"/>
        <v>104.89473684210526</v>
      </c>
      <c r="Q1781" s="1" t="str">
        <f t="shared" si="191"/>
        <v>photography</v>
      </c>
      <c r="R1781" s="1" t="str">
        <f t="shared" si="195"/>
        <v>photobooks</v>
      </c>
      <c r="S1781" s="2">
        <f t="shared" si="192"/>
        <v>42585.691898148143</v>
      </c>
      <c r="T1781" s="2">
        <f t="shared" si="193"/>
        <v>42615.691898148143</v>
      </c>
      <c r="U1781" s="1">
        <f t="shared" si="194"/>
        <v>30</v>
      </c>
    </row>
    <row r="1782" spans="1:21" ht="95" customHeight="1">
      <c r="A1782" s="1">
        <v>1780</v>
      </c>
      <c r="B1782" s="1" t="s">
        <v>1781</v>
      </c>
      <c r="C1782" s="1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4">
        <f t="shared" si="189"/>
        <v>39.743333333333339</v>
      </c>
      <c r="P1782" s="1">
        <f t="shared" si="190"/>
        <v>78.440789473684205</v>
      </c>
      <c r="Q1782" s="1" t="str">
        <f t="shared" si="191"/>
        <v>photography</v>
      </c>
      <c r="R1782" s="1" t="str">
        <f t="shared" si="195"/>
        <v>photobooks</v>
      </c>
      <c r="S1782" s="2">
        <f t="shared" si="192"/>
        <v>42493.600810185191</v>
      </c>
      <c r="T1782" s="2">
        <f t="shared" si="193"/>
        <v>42553.600810185191</v>
      </c>
      <c r="U1782" s="1">
        <f t="shared" si="194"/>
        <v>60</v>
      </c>
    </row>
    <row r="1783" spans="1:21" ht="95" customHeight="1">
      <c r="A1783" s="1">
        <v>1781</v>
      </c>
      <c r="B1783" s="1" t="s">
        <v>1782</v>
      </c>
      <c r="C1783" s="1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4">
        <f t="shared" si="189"/>
        <v>25.763636363636365</v>
      </c>
      <c r="P1783" s="1">
        <f t="shared" si="190"/>
        <v>59.041666666666664</v>
      </c>
      <c r="Q1783" s="1" t="str">
        <f t="shared" si="191"/>
        <v>photography</v>
      </c>
      <c r="R1783" s="1" t="str">
        <f t="shared" si="195"/>
        <v>photobooks</v>
      </c>
      <c r="S1783" s="2">
        <f t="shared" si="192"/>
        <v>42597.617418981477</v>
      </c>
      <c r="T1783" s="2">
        <f t="shared" si="193"/>
        <v>42628.617418981477</v>
      </c>
      <c r="U1783" s="1">
        <f t="shared" si="194"/>
        <v>31</v>
      </c>
    </row>
    <row r="1784" spans="1:21" ht="95" customHeight="1">
      <c r="A1784" s="1">
        <v>1782</v>
      </c>
      <c r="B1784" s="1" t="s">
        <v>1783</v>
      </c>
      <c r="C1784" s="1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4">
        <f t="shared" si="189"/>
        <v>15.491428571428573</v>
      </c>
      <c r="P1784" s="1">
        <f t="shared" si="190"/>
        <v>71.34210526315789</v>
      </c>
      <c r="Q1784" s="1" t="str">
        <f t="shared" si="191"/>
        <v>photography</v>
      </c>
      <c r="R1784" s="1" t="str">
        <f t="shared" si="195"/>
        <v>photobooks</v>
      </c>
      <c r="S1784" s="2">
        <f t="shared" si="192"/>
        <v>42388.575104166666</v>
      </c>
      <c r="T1784" s="2">
        <f t="shared" si="193"/>
        <v>42421.575104166666</v>
      </c>
      <c r="U1784" s="1">
        <f t="shared" si="194"/>
        <v>33</v>
      </c>
    </row>
    <row r="1785" spans="1:21" ht="95" customHeight="1">
      <c r="A1785" s="1">
        <v>1783</v>
      </c>
      <c r="B1785" s="1" t="s">
        <v>1784</v>
      </c>
      <c r="C1785" s="1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4">
        <f t="shared" si="189"/>
        <v>23.692499999999999</v>
      </c>
      <c r="P1785" s="1">
        <f t="shared" si="190"/>
        <v>51.227027027027027</v>
      </c>
      <c r="Q1785" s="1" t="str">
        <f t="shared" si="191"/>
        <v>photography</v>
      </c>
      <c r="R1785" s="1" t="str">
        <f t="shared" si="195"/>
        <v>photobooks</v>
      </c>
      <c r="S1785" s="2">
        <f t="shared" si="192"/>
        <v>42115.949976851851</v>
      </c>
      <c r="T1785" s="2">
        <f t="shared" si="193"/>
        <v>42145.949976851851</v>
      </c>
      <c r="U1785" s="1">
        <f t="shared" si="194"/>
        <v>30</v>
      </c>
    </row>
    <row r="1786" spans="1:21" ht="95" customHeight="1">
      <c r="A1786" s="1">
        <v>1784</v>
      </c>
      <c r="B1786" s="1" t="s">
        <v>1785</v>
      </c>
      <c r="C1786" s="1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4">
        <f t="shared" si="189"/>
        <v>39.76</v>
      </c>
      <c r="P1786" s="1">
        <f t="shared" si="190"/>
        <v>60.242424242424242</v>
      </c>
      <c r="Q1786" s="1" t="str">
        <f t="shared" si="191"/>
        <v>photography</v>
      </c>
      <c r="R1786" s="1" t="str">
        <f t="shared" si="195"/>
        <v>photobooks</v>
      </c>
      <c r="S1786" s="2">
        <f t="shared" si="192"/>
        <v>42003.655555555553</v>
      </c>
      <c r="T1786" s="2">
        <f t="shared" si="193"/>
        <v>42035.142361111109</v>
      </c>
      <c r="U1786" s="1">
        <f t="shared" si="194"/>
        <v>32</v>
      </c>
    </row>
    <row r="1787" spans="1:21" ht="95" customHeight="1">
      <c r="A1787" s="1">
        <v>1785</v>
      </c>
      <c r="B1787" s="1" t="s">
        <v>1786</v>
      </c>
      <c r="C1787" s="1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4">
        <f t="shared" si="189"/>
        <v>20.220833333333331</v>
      </c>
      <c r="P1787" s="1">
        <f t="shared" si="190"/>
        <v>44.935185185185183</v>
      </c>
      <c r="Q1787" s="1" t="str">
        <f t="shared" si="191"/>
        <v>photography</v>
      </c>
      <c r="R1787" s="1" t="str">
        <f t="shared" si="195"/>
        <v>photobooks</v>
      </c>
      <c r="S1787" s="2">
        <f t="shared" si="192"/>
        <v>41897.134895833333</v>
      </c>
      <c r="T1787" s="2">
        <f t="shared" si="193"/>
        <v>41928</v>
      </c>
      <c r="U1787" s="1">
        <f t="shared" si="194"/>
        <v>31</v>
      </c>
    </row>
    <row r="1788" spans="1:21" ht="95" customHeight="1">
      <c r="A1788" s="1">
        <v>1786</v>
      </c>
      <c r="B1788" s="1" t="s">
        <v>1787</v>
      </c>
      <c r="C1788" s="1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4">
        <f t="shared" si="189"/>
        <v>47.631578947368418</v>
      </c>
      <c r="P1788" s="1">
        <f t="shared" si="190"/>
        <v>31.206896551724139</v>
      </c>
      <c r="Q1788" s="1" t="str">
        <f t="shared" si="191"/>
        <v>photography</v>
      </c>
      <c r="R1788" s="1" t="str">
        <f t="shared" si="195"/>
        <v>photobooks</v>
      </c>
      <c r="S1788" s="2">
        <f t="shared" si="192"/>
        <v>41958.550659722227</v>
      </c>
      <c r="T1788" s="2">
        <f t="shared" si="193"/>
        <v>41988.550659722227</v>
      </c>
      <c r="U1788" s="1">
        <f t="shared" si="194"/>
        <v>30</v>
      </c>
    </row>
    <row r="1789" spans="1:21" ht="95" customHeight="1">
      <c r="A1789" s="1">
        <v>1787</v>
      </c>
      <c r="B1789" s="1" t="s">
        <v>1788</v>
      </c>
      <c r="C1789" s="1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4">
        <f t="shared" si="189"/>
        <v>15.329999999999998</v>
      </c>
      <c r="P1789" s="1">
        <f t="shared" si="190"/>
        <v>63.875</v>
      </c>
      <c r="Q1789" s="1" t="str">
        <f t="shared" si="191"/>
        <v>photography</v>
      </c>
      <c r="R1789" s="1" t="str">
        <f t="shared" si="195"/>
        <v>photobooks</v>
      </c>
      <c r="S1789" s="2">
        <f t="shared" si="192"/>
        <v>42068.65552083333</v>
      </c>
      <c r="T1789" s="2">
        <f t="shared" si="193"/>
        <v>42098.613854166666</v>
      </c>
      <c r="U1789" s="1">
        <f t="shared" si="194"/>
        <v>30</v>
      </c>
    </row>
    <row r="1790" spans="1:21" ht="95" customHeight="1">
      <c r="A1790" s="1">
        <v>1788</v>
      </c>
      <c r="B1790" s="1" t="s">
        <v>1789</v>
      </c>
      <c r="C1790" s="1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4">
        <f t="shared" si="189"/>
        <v>1.3818181818181818</v>
      </c>
      <c r="P1790" s="1">
        <f t="shared" si="190"/>
        <v>19</v>
      </c>
      <c r="Q1790" s="1" t="str">
        <f t="shared" si="191"/>
        <v>photography</v>
      </c>
      <c r="R1790" s="1" t="str">
        <f t="shared" si="195"/>
        <v>photobooks</v>
      </c>
      <c r="S1790" s="2">
        <f t="shared" si="192"/>
        <v>41913.94840277778</v>
      </c>
      <c r="T1790" s="2">
        <f t="shared" si="193"/>
        <v>41943.94840277778</v>
      </c>
      <c r="U1790" s="1">
        <f t="shared" si="194"/>
        <v>30</v>
      </c>
    </row>
    <row r="1791" spans="1:21" ht="95" customHeight="1">
      <c r="A1791" s="1">
        <v>1789</v>
      </c>
      <c r="B1791" s="1" t="s">
        <v>1790</v>
      </c>
      <c r="C1791" s="1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4">
        <f t="shared" si="189"/>
        <v>0.5</v>
      </c>
      <c r="P1791" s="1">
        <f t="shared" si="190"/>
        <v>10</v>
      </c>
      <c r="Q1791" s="1" t="str">
        <f t="shared" si="191"/>
        <v>photography</v>
      </c>
      <c r="R1791" s="1" t="str">
        <f t="shared" si="195"/>
        <v>photobooks</v>
      </c>
      <c r="S1791" s="2">
        <f t="shared" si="192"/>
        <v>41956.250034722223</v>
      </c>
      <c r="T1791" s="2">
        <f t="shared" si="193"/>
        <v>42016.250034722223</v>
      </c>
      <c r="U1791" s="1">
        <f t="shared" si="194"/>
        <v>60</v>
      </c>
    </row>
    <row r="1792" spans="1:21" ht="95" customHeight="1">
      <c r="A1792" s="1">
        <v>1790</v>
      </c>
      <c r="B1792" s="1" t="s">
        <v>1791</v>
      </c>
      <c r="C1792" s="1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4">
        <f t="shared" si="189"/>
        <v>4.957575757575758</v>
      </c>
      <c r="P1792" s="1">
        <f t="shared" si="190"/>
        <v>109.06666666666666</v>
      </c>
      <c r="Q1792" s="1" t="str">
        <f t="shared" si="191"/>
        <v>photography</v>
      </c>
      <c r="R1792" s="1" t="str">
        <f t="shared" si="195"/>
        <v>photobooks</v>
      </c>
      <c r="S1792" s="2">
        <f t="shared" si="192"/>
        <v>42010.674513888895</v>
      </c>
      <c r="T1792" s="2">
        <f t="shared" si="193"/>
        <v>42040.674513888895</v>
      </c>
      <c r="U1792" s="1">
        <f t="shared" si="194"/>
        <v>30</v>
      </c>
    </row>
    <row r="1793" spans="1:21" ht="95" customHeight="1">
      <c r="A1793" s="1">
        <v>1791</v>
      </c>
      <c r="B1793" s="1" t="s">
        <v>1792</v>
      </c>
      <c r="C1793" s="1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4">
        <f t="shared" si="189"/>
        <v>3.5666666666666664</v>
      </c>
      <c r="P1793" s="1">
        <f t="shared" si="190"/>
        <v>26.75</v>
      </c>
      <c r="Q1793" s="1" t="str">
        <f t="shared" si="191"/>
        <v>photography</v>
      </c>
      <c r="R1793" s="1" t="str">
        <f t="shared" si="195"/>
        <v>photobooks</v>
      </c>
      <c r="S1793" s="2">
        <f t="shared" si="192"/>
        <v>41973.740335648152</v>
      </c>
      <c r="T1793" s="2">
        <f t="shared" si="193"/>
        <v>42033.740335648152</v>
      </c>
      <c r="U1793" s="1">
        <f t="shared" si="194"/>
        <v>60</v>
      </c>
    </row>
    <row r="1794" spans="1:21" ht="95" customHeight="1">
      <c r="A1794" s="1">
        <v>1792</v>
      </c>
      <c r="B1794" s="1" t="s">
        <v>1793</v>
      </c>
      <c r="C1794" s="1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4">
        <f t="shared" si="189"/>
        <v>61.124000000000002</v>
      </c>
      <c r="P1794" s="1">
        <f t="shared" si="190"/>
        <v>109.93525179856115</v>
      </c>
      <c r="Q1794" s="1" t="str">
        <f t="shared" si="191"/>
        <v>photography</v>
      </c>
      <c r="R1794" s="1" t="str">
        <f t="shared" si="195"/>
        <v>photobooks</v>
      </c>
      <c r="S1794" s="2">
        <f t="shared" si="192"/>
        <v>42189.031041666662</v>
      </c>
      <c r="T1794" s="2">
        <f t="shared" si="193"/>
        <v>42226.290972222225</v>
      </c>
      <c r="U1794" s="1">
        <f t="shared" si="194"/>
        <v>38</v>
      </c>
    </row>
    <row r="1795" spans="1:21" ht="95" customHeight="1">
      <c r="A1795" s="1">
        <v>1793</v>
      </c>
      <c r="B1795" s="1" t="s">
        <v>1794</v>
      </c>
      <c r="C1795" s="1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4">
        <f t="shared" ref="O1795:O1858" si="196">E1795/D1795*100</f>
        <v>1.3333333333333335</v>
      </c>
      <c r="P1795" s="1">
        <f t="shared" ref="P1795:P1858" si="197">E1795/L1795</f>
        <v>20</v>
      </c>
      <c r="Q1795" s="1" t="str">
        <f t="shared" ref="Q1795:Q1858" si="198">LEFT(N1795,FIND("/",N1795)-1)</f>
        <v>photography</v>
      </c>
      <c r="R1795" s="1" t="str">
        <f t="shared" si="195"/>
        <v>photobooks</v>
      </c>
      <c r="S1795" s="2">
        <f t="shared" ref="S1795:S1858" si="199">(((J1795/60)/60)/24)+DATE(1970,1,1)</f>
        <v>41940.89166666667</v>
      </c>
      <c r="T1795" s="2">
        <f t="shared" ref="T1795:T1858" si="200">(((I1795/60)/60)/24)+DATE(1970,1,1)</f>
        <v>41970.933333333334</v>
      </c>
      <c r="U1795" s="1">
        <f t="shared" ref="U1795:U1858" si="201">ROUNDUP(T1795-S1795,0)</f>
        <v>31</v>
      </c>
    </row>
    <row r="1796" spans="1:21" ht="95" customHeight="1">
      <c r="A1796" s="1">
        <v>1794</v>
      </c>
      <c r="B1796" s="1" t="s">
        <v>1795</v>
      </c>
      <c r="C1796" s="1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4">
        <f t="shared" si="196"/>
        <v>11.077777777777778</v>
      </c>
      <c r="P1796" s="1">
        <f t="shared" si="197"/>
        <v>55.388888888888886</v>
      </c>
      <c r="Q1796" s="1" t="str">
        <f t="shared" si="198"/>
        <v>photography</v>
      </c>
      <c r="R1796" s="1" t="str">
        <f t="shared" ref="R1796:R1859" si="202">RIGHT(N1796,LEN(N1796)-FIND("/",N1796))</f>
        <v>photobooks</v>
      </c>
      <c r="S1796" s="2">
        <f t="shared" si="199"/>
        <v>42011.551180555558</v>
      </c>
      <c r="T1796" s="2">
        <f t="shared" si="200"/>
        <v>42046.551180555558</v>
      </c>
      <c r="U1796" s="1">
        <f t="shared" si="201"/>
        <v>35</v>
      </c>
    </row>
    <row r="1797" spans="1:21" ht="95" customHeight="1">
      <c r="A1797" s="1">
        <v>1795</v>
      </c>
      <c r="B1797" s="1" t="s">
        <v>1796</v>
      </c>
      <c r="C1797" s="1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4">
        <f t="shared" si="196"/>
        <v>38.735714285714288</v>
      </c>
      <c r="P1797" s="1">
        <f t="shared" si="197"/>
        <v>133.90123456790124</v>
      </c>
      <c r="Q1797" s="1" t="str">
        <f t="shared" si="198"/>
        <v>photography</v>
      </c>
      <c r="R1797" s="1" t="str">
        <f t="shared" si="202"/>
        <v>photobooks</v>
      </c>
      <c r="S1797" s="2">
        <f t="shared" si="199"/>
        <v>42628.288668981477</v>
      </c>
      <c r="T1797" s="2">
        <f t="shared" si="200"/>
        <v>42657.666666666672</v>
      </c>
      <c r="U1797" s="1">
        <f t="shared" si="201"/>
        <v>30</v>
      </c>
    </row>
    <row r="1798" spans="1:21" ht="95" customHeight="1">
      <c r="A1798" s="1">
        <v>1796</v>
      </c>
      <c r="B1798" s="1" t="s">
        <v>1797</v>
      </c>
      <c r="C1798" s="1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4">
        <f t="shared" si="196"/>
        <v>22.05263157894737</v>
      </c>
      <c r="P1798" s="1">
        <f t="shared" si="197"/>
        <v>48.720930232558139</v>
      </c>
      <c r="Q1798" s="1" t="str">
        <f t="shared" si="198"/>
        <v>photography</v>
      </c>
      <c r="R1798" s="1" t="str">
        <f t="shared" si="202"/>
        <v>photobooks</v>
      </c>
      <c r="S1798" s="2">
        <f t="shared" si="199"/>
        <v>42515.439421296294</v>
      </c>
      <c r="T1798" s="2">
        <f t="shared" si="200"/>
        <v>42575.439421296294</v>
      </c>
      <c r="U1798" s="1">
        <f t="shared" si="201"/>
        <v>60</v>
      </c>
    </row>
    <row r="1799" spans="1:21" ht="95" customHeight="1">
      <c r="A1799" s="1">
        <v>1797</v>
      </c>
      <c r="B1799" s="1" t="s">
        <v>1798</v>
      </c>
      <c r="C1799" s="1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4">
        <f t="shared" si="196"/>
        <v>67.55</v>
      </c>
      <c r="P1799" s="1">
        <f t="shared" si="197"/>
        <v>48.25</v>
      </c>
      <c r="Q1799" s="1" t="str">
        <f t="shared" si="198"/>
        <v>photography</v>
      </c>
      <c r="R1799" s="1" t="str">
        <f t="shared" si="202"/>
        <v>photobooks</v>
      </c>
      <c r="S1799" s="2">
        <f t="shared" si="199"/>
        <v>42689.56931712963</v>
      </c>
      <c r="T1799" s="2">
        <f t="shared" si="200"/>
        <v>42719.56931712963</v>
      </c>
      <c r="U1799" s="1">
        <f t="shared" si="201"/>
        <v>30</v>
      </c>
    </row>
    <row r="1800" spans="1:21" ht="95" customHeight="1">
      <c r="A1800" s="1">
        <v>1798</v>
      </c>
      <c r="B1800" s="1" t="s">
        <v>1799</v>
      </c>
      <c r="C1800" s="1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4">
        <f t="shared" si="196"/>
        <v>13.637499999999999</v>
      </c>
      <c r="P1800" s="1">
        <f t="shared" si="197"/>
        <v>58.972972972972975</v>
      </c>
      <c r="Q1800" s="1" t="str">
        <f t="shared" si="198"/>
        <v>photography</v>
      </c>
      <c r="R1800" s="1" t="str">
        <f t="shared" si="202"/>
        <v>photobooks</v>
      </c>
      <c r="S1800" s="2">
        <f t="shared" si="199"/>
        <v>42344.32677083333</v>
      </c>
      <c r="T1800" s="2">
        <f t="shared" si="200"/>
        <v>42404.32677083333</v>
      </c>
      <c r="U1800" s="1">
        <f t="shared" si="201"/>
        <v>60</v>
      </c>
    </row>
    <row r="1801" spans="1:21" ht="95" customHeight="1">
      <c r="A1801" s="1">
        <v>1799</v>
      </c>
      <c r="B1801" s="1" t="s">
        <v>1800</v>
      </c>
      <c r="C1801" s="1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4">
        <f t="shared" si="196"/>
        <v>1.7457500000000001</v>
      </c>
      <c r="P1801" s="1">
        <f t="shared" si="197"/>
        <v>11.638333333333334</v>
      </c>
      <c r="Q1801" s="1" t="str">
        <f t="shared" si="198"/>
        <v>photography</v>
      </c>
      <c r="R1801" s="1" t="str">
        <f t="shared" si="202"/>
        <v>photobooks</v>
      </c>
      <c r="S1801" s="2">
        <f t="shared" si="199"/>
        <v>41934.842685185184</v>
      </c>
      <c r="T1801" s="2">
        <f t="shared" si="200"/>
        <v>41954.884351851855</v>
      </c>
      <c r="U1801" s="1">
        <f t="shared" si="201"/>
        <v>21</v>
      </c>
    </row>
    <row r="1802" spans="1:21" ht="95" customHeight="1">
      <c r="A1802" s="1">
        <v>1800</v>
      </c>
      <c r="B1802" s="1" t="s">
        <v>1801</v>
      </c>
      <c r="C1802" s="1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4">
        <f t="shared" si="196"/>
        <v>20.44963251188932</v>
      </c>
      <c r="P1802" s="1">
        <f t="shared" si="197"/>
        <v>83.716814159292042</v>
      </c>
      <c r="Q1802" s="1" t="str">
        <f t="shared" si="198"/>
        <v>photography</v>
      </c>
      <c r="R1802" s="1" t="str">
        <f t="shared" si="202"/>
        <v>photobooks</v>
      </c>
      <c r="S1802" s="2">
        <f t="shared" si="199"/>
        <v>42623.606134259258</v>
      </c>
      <c r="T1802" s="2">
        <f t="shared" si="200"/>
        <v>42653.606134259258</v>
      </c>
      <c r="U1802" s="1">
        <f t="shared" si="201"/>
        <v>30</v>
      </c>
    </row>
    <row r="1803" spans="1:21" ht="95" customHeight="1">
      <c r="A1803" s="1">
        <v>1801</v>
      </c>
      <c r="B1803" s="1" t="s">
        <v>1802</v>
      </c>
      <c r="C1803" s="1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4">
        <f t="shared" si="196"/>
        <v>13.852941176470587</v>
      </c>
      <c r="P1803" s="1">
        <f t="shared" si="197"/>
        <v>63.648648648648646</v>
      </c>
      <c r="Q1803" s="1" t="str">
        <f t="shared" si="198"/>
        <v>photography</v>
      </c>
      <c r="R1803" s="1" t="str">
        <f t="shared" si="202"/>
        <v>photobooks</v>
      </c>
      <c r="S1803" s="2">
        <f t="shared" si="199"/>
        <v>42321.660509259258</v>
      </c>
      <c r="T1803" s="2">
        <f t="shared" si="200"/>
        <v>42353.506944444445</v>
      </c>
      <c r="U1803" s="1">
        <f t="shared" si="201"/>
        <v>32</v>
      </c>
    </row>
    <row r="1804" spans="1:21" ht="95" customHeight="1">
      <c r="A1804" s="1">
        <v>1802</v>
      </c>
      <c r="B1804" s="1" t="s">
        <v>1803</v>
      </c>
      <c r="C1804" s="1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4">
        <f t="shared" si="196"/>
        <v>48.485714285714288</v>
      </c>
      <c r="P1804" s="1">
        <f t="shared" si="197"/>
        <v>94.277777777777771</v>
      </c>
      <c r="Q1804" s="1" t="str">
        <f t="shared" si="198"/>
        <v>photography</v>
      </c>
      <c r="R1804" s="1" t="str">
        <f t="shared" si="202"/>
        <v>photobooks</v>
      </c>
      <c r="S1804" s="2">
        <f t="shared" si="199"/>
        <v>42159.47256944445</v>
      </c>
      <c r="T1804" s="2">
        <f t="shared" si="200"/>
        <v>42182.915972222225</v>
      </c>
      <c r="U1804" s="1">
        <f t="shared" si="201"/>
        <v>24</v>
      </c>
    </row>
    <row r="1805" spans="1:21" ht="95" customHeight="1">
      <c r="A1805" s="1">
        <v>1803</v>
      </c>
      <c r="B1805" s="1" t="s">
        <v>1804</v>
      </c>
      <c r="C1805" s="1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4">
        <f t="shared" si="196"/>
        <v>30.8</v>
      </c>
      <c r="P1805" s="1">
        <f t="shared" si="197"/>
        <v>71.86666666666666</v>
      </c>
      <c r="Q1805" s="1" t="str">
        <f t="shared" si="198"/>
        <v>photography</v>
      </c>
      <c r="R1805" s="1" t="str">
        <f t="shared" si="202"/>
        <v>photobooks</v>
      </c>
      <c r="S1805" s="2">
        <f t="shared" si="199"/>
        <v>42018.071550925932</v>
      </c>
      <c r="T1805" s="2">
        <f t="shared" si="200"/>
        <v>42049.071550925932</v>
      </c>
      <c r="U1805" s="1">
        <f t="shared" si="201"/>
        <v>31</v>
      </c>
    </row>
    <row r="1806" spans="1:21" ht="95" customHeight="1">
      <c r="A1806" s="1">
        <v>1804</v>
      </c>
      <c r="B1806" s="1" t="s">
        <v>1805</v>
      </c>
      <c r="C1806" s="1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4">
        <f t="shared" si="196"/>
        <v>35.174193548387095</v>
      </c>
      <c r="P1806" s="1">
        <f t="shared" si="197"/>
        <v>104.84615384615384</v>
      </c>
      <c r="Q1806" s="1" t="str">
        <f t="shared" si="198"/>
        <v>photography</v>
      </c>
      <c r="R1806" s="1" t="str">
        <f t="shared" si="202"/>
        <v>photobooks</v>
      </c>
      <c r="S1806" s="2">
        <f t="shared" si="199"/>
        <v>42282.678287037037</v>
      </c>
      <c r="T1806" s="2">
        <f t="shared" si="200"/>
        <v>42322.719953703709</v>
      </c>
      <c r="U1806" s="1">
        <f t="shared" si="201"/>
        <v>41</v>
      </c>
    </row>
    <row r="1807" spans="1:21" ht="95" customHeight="1">
      <c r="A1807" s="1">
        <v>1805</v>
      </c>
      <c r="B1807" s="1" t="s">
        <v>1806</v>
      </c>
      <c r="C1807" s="1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4">
        <f t="shared" si="196"/>
        <v>36.404444444444444</v>
      </c>
      <c r="P1807" s="1">
        <f t="shared" si="197"/>
        <v>67.139344262295083</v>
      </c>
      <c r="Q1807" s="1" t="str">
        <f t="shared" si="198"/>
        <v>photography</v>
      </c>
      <c r="R1807" s="1" t="str">
        <f t="shared" si="202"/>
        <v>photobooks</v>
      </c>
      <c r="S1807" s="2">
        <f t="shared" si="199"/>
        <v>42247.803912037038</v>
      </c>
      <c r="T1807" s="2">
        <f t="shared" si="200"/>
        <v>42279.75</v>
      </c>
      <c r="U1807" s="1">
        <f t="shared" si="201"/>
        <v>32</v>
      </c>
    </row>
    <row r="1808" spans="1:21" ht="95" customHeight="1">
      <c r="A1808" s="1">
        <v>1806</v>
      </c>
      <c r="B1808" s="1" t="s">
        <v>1807</v>
      </c>
      <c r="C1808" s="1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4">
        <f t="shared" si="196"/>
        <v>2.9550000000000001</v>
      </c>
      <c r="P1808" s="1">
        <f t="shared" si="197"/>
        <v>73.875</v>
      </c>
      <c r="Q1808" s="1" t="str">
        <f t="shared" si="198"/>
        <v>photography</v>
      </c>
      <c r="R1808" s="1" t="str">
        <f t="shared" si="202"/>
        <v>photobooks</v>
      </c>
      <c r="S1808" s="2">
        <f t="shared" si="199"/>
        <v>41877.638298611113</v>
      </c>
      <c r="T1808" s="2">
        <f t="shared" si="200"/>
        <v>41912.638298611113</v>
      </c>
      <c r="U1808" s="1">
        <f t="shared" si="201"/>
        <v>35</v>
      </c>
    </row>
    <row r="1809" spans="1:21" ht="95" customHeight="1">
      <c r="A1809" s="1">
        <v>1807</v>
      </c>
      <c r="B1809" s="1" t="s">
        <v>1808</v>
      </c>
      <c r="C1809" s="1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4">
        <f t="shared" si="196"/>
        <v>11.06</v>
      </c>
      <c r="P1809" s="1">
        <f t="shared" si="197"/>
        <v>69.125</v>
      </c>
      <c r="Q1809" s="1" t="str">
        <f t="shared" si="198"/>
        <v>photography</v>
      </c>
      <c r="R1809" s="1" t="str">
        <f t="shared" si="202"/>
        <v>photobooks</v>
      </c>
      <c r="S1809" s="2">
        <f t="shared" si="199"/>
        <v>41880.068437499998</v>
      </c>
      <c r="T1809" s="2">
        <f t="shared" si="200"/>
        <v>41910.068437499998</v>
      </c>
      <c r="U1809" s="1">
        <f t="shared" si="201"/>
        <v>30</v>
      </c>
    </row>
    <row r="1810" spans="1:21" ht="95" customHeight="1">
      <c r="A1810" s="1">
        <v>1808</v>
      </c>
      <c r="B1810" s="1" t="s">
        <v>1809</v>
      </c>
      <c r="C1810" s="1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4">
        <f t="shared" si="196"/>
        <v>41.407142857142858</v>
      </c>
      <c r="P1810" s="1">
        <f t="shared" si="197"/>
        <v>120.77083333333333</v>
      </c>
      <c r="Q1810" s="1" t="str">
        <f t="shared" si="198"/>
        <v>photography</v>
      </c>
      <c r="R1810" s="1" t="str">
        <f t="shared" si="202"/>
        <v>photobooks</v>
      </c>
      <c r="S1810" s="2">
        <f t="shared" si="199"/>
        <v>42742.680902777778</v>
      </c>
      <c r="T1810" s="2">
        <f t="shared" si="200"/>
        <v>42777.680902777778</v>
      </c>
      <c r="U1810" s="1">
        <f t="shared" si="201"/>
        <v>35</v>
      </c>
    </row>
    <row r="1811" spans="1:21" ht="95" customHeight="1">
      <c r="A1811" s="1">
        <v>1809</v>
      </c>
      <c r="B1811" s="1" t="s">
        <v>1810</v>
      </c>
      <c r="C1811" s="1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4">
        <f t="shared" si="196"/>
        <v>10.857142857142858</v>
      </c>
      <c r="P1811" s="1">
        <f t="shared" si="197"/>
        <v>42.222222222222221</v>
      </c>
      <c r="Q1811" s="1" t="str">
        <f t="shared" si="198"/>
        <v>photography</v>
      </c>
      <c r="R1811" s="1" t="str">
        <f t="shared" si="202"/>
        <v>photobooks</v>
      </c>
      <c r="S1811" s="2">
        <f t="shared" si="199"/>
        <v>42029.907858796301</v>
      </c>
      <c r="T1811" s="2">
        <f t="shared" si="200"/>
        <v>42064.907858796301</v>
      </c>
      <c r="U1811" s="1">
        <f t="shared" si="201"/>
        <v>35</v>
      </c>
    </row>
    <row r="1812" spans="1:21" ht="95" customHeight="1">
      <c r="A1812" s="1">
        <v>1810</v>
      </c>
      <c r="B1812" s="1" t="s">
        <v>1811</v>
      </c>
      <c r="C1812" s="1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4">
        <f t="shared" si="196"/>
        <v>3.3333333333333335</v>
      </c>
      <c r="P1812" s="1">
        <f t="shared" si="197"/>
        <v>7.5</v>
      </c>
      <c r="Q1812" s="1" t="str">
        <f t="shared" si="198"/>
        <v>photography</v>
      </c>
      <c r="R1812" s="1" t="str">
        <f t="shared" si="202"/>
        <v>photobooks</v>
      </c>
      <c r="S1812" s="2">
        <f t="shared" si="199"/>
        <v>41860.91002314815</v>
      </c>
      <c r="T1812" s="2">
        <f t="shared" si="200"/>
        <v>41872.91002314815</v>
      </c>
      <c r="U1812" s="1">
        <f t="shared" si="201"/>
        <v>12</v>
      </c>
    </row>
    <row r="1813" spans="1:21" ht="95" customHeight="1">
      <c r="A1813" s="1">
        <v>1811</v>
      </c>
      <c r="B1813" s="1" t="s">
        <v>1812</v>
      </c>
      <c r="C1813" s="1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4">
        <f t="shared" si="196"/>
        <v>7.407407407407407E-2</v>
      </c>
      <c r="P1813" s="1">
        <f t="shared" si="197"/>
        <v>1.5384615384615385</v>
      </c>
      <c r="Q1813" s="1" t="str">
        <f t="shared" si="198"/>
        <v>photography</v>
      </c>
      <c r="R1813" s="1" t="str">
        <f t="shared" si="202"/>
        <v>photobooks</v>
      </c>
      <c r="S1813" s="2">
        <f t="shared" si="199"/>
        <v>41876.433680555558</v>
      </c>
      <c r="T1813" s="2">
        <f t="shared" si="200"/>
        <v>41936.166666666664</v>
      </c>
      <c r="U1813" s="1">
        <f t="shared" si="201"/>
        <v>60</v>
      </c>
    </row>
    <row r="1814" spans="1:21" ht="95" customHeight="1">
      <c r="A1814" s="1">
        <v>1812</v>
      </c>
      <c r="B1814" s="1" t="s">
        <v>1813</v>
      </c>
      <c r="C1814" s="1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4">
        <f t="shared" si="196"/>
        <v>13.307692307692307</v>
      </c>
      <c r="P1814" s="1">
        <f t="shared" si="197"/>
        <v>37.608695652173914</v>
      </c>
      <c r="Q1814" s="1" t="str">
        <f t="shared" si="198"/>
        <v>photography</v>
      </c>
      <c r="R1814" s="1" t="str">
        <f t="shared" si="202"/>
        <v>photobooks</v>
      </c>
      <c r="S1814" s="2">
        <f t="shared" si="199"/>
        <v>42524.318703703699</v>
      </c>
      <c r="T1814" s="2">
        <f t="shared" si="200"/>
        <v>42554.318703703699</v>
      </c>
      <c r="U1814" s="1">
        <f t="shared" si="201"/>
        <v>30</v>
      </c>
    </row>
    <row r="1815" spans="1:21" ht="95" customHeight="1">
      <c r="A1815" s="1">
        <v>1813</v>
      </c>
      <c r="B1815" s="1" t="s">
        <v>1814</v>
      </c>
      <c r="C1815" s="1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4">
        <f t="shared" si="196"/>
        <v>0</v>
      </c>
      <c r="P1815" s="1" t="e">
        <f t="shared" si="197"/>
        <v>#DIV/0!</v>
      </c>
      <c r="Q1815" s="1" t="str">
        <f t="shared" si="198"/>
        <v>photography</v>
      </c>
      <c r="R1815" s="1" t="str">
        <f t="shared" si="202"/>
        <v>photobooks</v>
      </c>
      <c r="S1815" s="2">
        <f t="shared" si="199"/>
        <v>41829.889027777775</v>
      </c>
      <c r="T1815" s="2">
        <f t="shared" si="200"/>
        <v>41859.889027777775</v>
      </c>
      <c r="U1815" s="1">
        <f t="shared" si="201"/>
        <v>30</v>
      </c>
    </row>
    <row r="1816" spans="1:21" ht="95" customHeight="1">
      <c r="A1816" s="1">
        <v>1814</v>
      </c>
      <c r="B1816" s="1" t="s">
        <v>1815</v>
      </c>
      <c r="C1816" s="1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4">
        <f t="shared" si="196"/>
        <v>49.183333333333337</v>
      </c>
      <c r="P1816" s="1">
        <f t="shared" si="197"/>
        <v>42.157142857142858</v>
      </c>
      <c r="Q1816" s="1" t="str">
        <f t="shared" si="198"/>
        <v>photography</v>
      </c>
      <c r="R1816" s="1" t="str">
        <f t="shared" si="202"/>
        <v>photobooks</v>
      </c>
      <c r="S1816" s="2">
        <f t="shared" si="199"/>
        <v>42033.314074074078</v>
      </c>
      <c r="T1816" s="2">
        <f t="shared" si="200"/>
        <v>42063.314074074078</v>
      </c>
      <c r="U1816" s="1">
        <f t="shared" si="201"/>
        <v>30</v>
      </c>
    </row>
    <row r="1817" spans="1:21" ht="95" customHeight="1">
      <c r="A1817" s="1">
        <v>1815</v>
      </c>
      <c r="B1817" s="1" t="s">
        <v>1816</v>
      </c>
      <c r="C1817" s="1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4">
        <f t="shared" si="196"/>
        <v>0</v>
      </c>
      <c r="P1817" s="1" t="e">
        <f t="shared" si="197"/>
        <v>#DIV/0!</v>
      </c>
      <c r="Q1817" s="1" t="str">
        <f t="shared" si="198"/>
        <v>photography</v>
      </c>
      <c r="R1817" s="1" t="str">
        <f t="shared" si="202"/>
        <v>photobooks</v>
      </c>
      <c r="S1817" s="2">
        <f t="shared" si="199"/>
        <v>42172.906678240746</v>
      </c>
      <c r="T1817" s="2">
        <f t="shared" si="200"/>
        <v>42186.906678240746</v>
      </c>
      <c r="U1817" s="1">
        <f t="shared" si="201"/>
        <v>14</v>
      </c>
    </row>
    <row r="1818" spans="1:21" ht="95" customHeight="1">
      <c r="A1818" s="1">
        <v>1816</v>
      </c>
      <c r="B1818" s="1" t="s">
        <v>1817</v>
      </c>
      <c r="C1818" s="1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4">
        <f t="shared" si="196"/>
        <v>2.036</v>
      </c>
      <c r="P1818" s="1">
        <f t="shared" si="197"/>
        <v>84.833333333333329</v>
      </c>
      <c r="Q1818" s="1" t="str">
        <f t="shared" si="198"/>
        <v>photography</v>
      </c>
      <c r="R1818" s="1" t="str">
        <f t="shared" si="202"/>
        <v>photobooks</v>
      </c>
      <c r="S1818" s="2">
        <f t="shared" si="199"/>
        <v>42548.876192129625</v>
      </c>
      <c r="T1818" s="2">
        <f t="shared" si="200"/>
        <v>42576.791666666672</v>
      </c>
      <c r="U1818" s="1">
        <f t="shared" si="201"/>
        <v>28</v>
      </c>
    </row>
    <row r="1819" spans="1:21" ht="95" customHeight="1">
      <c r="A1819" s="1">
        <v>1817</v>
      </c>
      <c r="B1819" s="1" t="s">
        <v>1818</v>
      </c>
      <c r="C1819" s="1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4">
        <f t="shared" si="196"/>
        <v>52.327777777777776</v>
      </c>
      <c r="P1819" s="1">
        <f t="shared" si="197"/>
        <v>94.19</v>
      </c>
      <c r="Q1819" s="1" t="str">
        <f t="shared" si="198"/>
        <v>photography</v>
      </c>
      <c r="R1819" s="1" t="str">
        <f t="shared" si="202"/>
        <v>photobooks</v>
      </c>
      <c r="S1819" s="2">
        <f t="shared" si="199"/>
        <v>42705.662118055552</v>
      </c>
      <c r="T1819" s="2">
        <f t="shared" si="200"/>
        <v>42765.290972222225</v>
      </c>
      <c r="U1819" s="1">
        <f t="shared" si="201"/>
        <v>60</v>
      </c>
    </row>
    <row r="1820" spans="1:21" ht="95" customHeight="1">
      <c r="A1820" s="1">
        <v>1818</v>
      </c>
      <c r="B1820" s="1" t="s">
        <v>1819</v>
      </c>
      <c r="C1820" s="1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4">
        <f t="shared" si="196"/>
        <v>0</v>
      </c>
      <c r="P1820" s="1" t="e">
        <f t="shared" si="197"/>
        <v>#DIV/0!</v>
      </c>
      <c r="Q1820" s="1" t="str">
        <f t="shared" si="198"/>
        <v>photography</v>
      </c>
      <c r="R1820" s="1" t="str">
        <f t="shared" si="202"/>
        <v>photobooks</v>
      </c>
      <c r="S1820" s="2">
        <f t="shared" si="199"/>
        <v>42067.234375</v>
      </c>
      <c r="T1820" s="2">
        <f t="shared" si="200"/>
        <v>42097.192708333328</v>
      </c>
      <c r="U1820" s="1">
        <f t="shared" si="201"/>
        <v>30</v>
      </c>
    </row>
    <row r="1821" spans="1:21" ht="95" customHeight="1">
      <c r="A1821" s="1">
        <v>1819</v>
      </c>
      <c r="B1821" s="1" t="s">
        <v>1820</v>
      </c>
      <c r="C1821" s="1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4">
        <f t="shared" si="196"/>
        <v>2.083333333333333</v>
      </c>
      <c r="P1821" s="1">
        <f t="shared" si="197"/>
        <v>6.25</v>
      </c>
      <c r="Q1821" s="1" t="str">
        <f t="shared" si="198"/>
        <v>photography</v>
      </c>
      <c r="R1821" s="1" t="str">
        <f t="shared" si="202"/>
        <v>photobooks</v>
      </c>
      <c r="S1821" s="2">
        <f t="shared" si="199"/>
        <v>41820.752268518518</v>
      </c>
      <c r="T1821" s="2">
        <f t="shared" si="200"/>
        <v>41850.752268518518</v>
      </c>
      <c r="U1821" s="1">
        <f t="shared" si="201"/>
        <v>30</v>
      </c>
    </row>
    <row r="1822" spans="1:21" ht="95" customHeight="1">
      <c r="A1822" s="1">
        <v>1820</v>
      </c>
      <c r="B1822" s="1" t="s">
        <v>1821</v>
      </c>
      <c r="C1822" s="1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4">
        <f t="shared" si="196"/>
        <v>6.565384615384616</v>
      </c>
      <c r="P1822" s="1">
        <f t="shared" si="197"/>
        <v>213.375</v>
      </c>
      <c r="Q1822" s="1" t="str">
        <f t="shared" si="198"/>
        <v>photography</v>
      </c>
      <c r="R1822" s="1" t="str">
        <f t="shared" si="202"/>
        <v>photobooks</v>
      </c>
      <c r="S1822" s="2">
        <f t="shared" si="199"/>
        <v>42065.084375000006</v>
      </c>
      <c r="T1822" s="2">
        <f t="shared" si="200"/>
        <v>42095.042708333334</v>
      </c>
      <c r="U1822" s="1">
        <f t="shared" si="201"/>
        <v>30</v>
      </c>
    </row>
    <row r="1823" spans="1:21" ht="95" customHeight="1">
      <c r="A1823" s="1">
        <v>1821</v>
      </c>
      <c r="B1823" s="1" t="s">
        <v>1822</v>
      </c>
      <c r="C1823" s="1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O1823" s="4">
        <f t="shared" si="196"/>
        <v>134.88999999999999</v>
      </c>
      <c r="P1823" s="1">
        <f t="shared" si="197"/>
        <v>59.162280701754383</v>
      </c>
      <c r="Q1823" s="1" t="str">
        <f t="shared" si="198"/>
        <v>music</v>
      </c>
      <c r="R1823" s="1" t="str">
        <f t="shared" si="202"/>
        <v>rock</v>
      </c>
      <c r="S1823" s="2">
        <f t="shared" si="199"/>
        <v>40926.319062499999</v>
      </c>
      <c r="T1823" s="2">
        <f t="shared" si="200"/>
        <v>40971.319062499999</v>
      </c>
      <c r="U1823" s="1">
        <f t="shared" si="201"/>
        <v>45</v>
      </c>
    </row>
    <row r="1824" spans="1:21" ht="95" customHeight="1">
      <c r="A1824" s="1">
        <v>1822</v>
      </c>
      <c r="B1824" s="1" t="s">
        <v>1823</v>
      </c>
      <c r="C1824" s="1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O1824" s="4">
        <f t="shared" si="196"/>
        <v>100</v>
      </c>
      <c r="P1824" s="1">
        <f t="shared" si="197"/>
        <v>27.272727272727273</v>
      </c>
      <c r="Q1824" s="1" t="str">
        <f t="shared" si="198"/>
        <v>music</v>
      </c>
      <c r="R1824" s="1" t="str">
        <f t="shared" si="202"/>
        <v>rock</v>
      </c>
      <c r="S1824" s="2">
        <f t="shared" si="199"/>
        <v>41634.797013888885</v>
      </c>
      <c r="T1824" s="2">
        <f t="shared" si="200"/>
        <v>41670.792361111111</v>
      </c>
      <c r="U1824" s="1">
        <f t="shared" si="201"/>
        <v>36</v>
      </c>
    </row>
    <row r="1825" spans="1:21" ht="95" customHeight="1">
      <c r="A1825" s="1">
        <v>1823</v>
      </c>
      <c r="B1825" s="1" t="s">
        <v>1824</v>
      </c>
      <c r="C1825" s="1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O1825" s="4">
        <f t="shared" si="196"/>
        <v>115.85714285714286</v>
      </c>
      <c r="P1825" s="1">
        <f t="shared" si="197"/>
        <v>24.575757575757574</v>
      </c>
      <c r="Q1825" s="1" t="str">
        <f t="shared" si="198"/>
        <v>music</v>
      </c>
      <c r="R1825" s="1" t="str">
        <f t="shared" si="202"/>
        <v>rock</v>
      </c>
      <c r="S1825" s="2">
        <f t="shared" si="199"/>
        <v>41176.684907407405</v>
      </c>
      <c r="T1825" s="2">
        <f t="shared" si="200"/>
        <v>41206.684907407405</v>
      </c>
      <c r="U1825" s="1">
        <f t="shared" si="201"/>
        <v>30</v>
      </c>
    </row>
    <row r="1826" spans="1:21" ht="95" customHeight="1">
      <c r="A1826" s="1">
        <v>1824</v>
      </c>
      <c r="B1826" s="1" t="s">
        <v>1825</v>
      </c>
      <c r="C1826" s="1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O1826" s="4">
        <f t="shared" si="196"/>
        <v>100.06666666666666</v>
      </c>
      <c r="P1826" s="1">
        <f t="shared" si="197"/>
        <v>75.05</v>
      </c>
      <c r="Q1826" s="1" t="str">
        <f t="shared" si="198"/>
        <v>music</v>
      </c>
      <c r="R1826" s="1" t="str">
        <f t="shared" si="202"/>
        <v>rock</v>
      </c>
      <c r="S1826" s="2">
        <f t="shared" si="199"/>
        <v>41626.916284722225</v>
      </c>
      <c r="T1826" s="2">
        <f t="shared" si="200"/>
        <v>41647.088888888888</v>
      </c>
      <c r="U1826" s="1">
        <f t="shared" si="201"/>
        <v>21</v>
      </c>
    </row>
    <row r="1827" spans="1:21" ht="95" customHeight="1">
      <c r="A1827" s="1">
        <v>1825</v>
      </c>
      <c r="B1827" s="1" t="s">
        <v>1826</v>
      </c>
      <c r="C1827" s="1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O1827" s="4">
        <f t="shared" si="196"/>
        <v>105.05</v>
      </c>
      <c r="P1827" s="1">
        <f t="shared" si="197"/>
        <v>42.02</v>
      </c>
      <c r="Q1827" s="1" t="str">
        <f t="shared" si="198"/>
        <v>music</v>
      </c>
      <c r="R1827" s="1" t="str">
        <f t="shared" si="202"/>
        <v>rock</v>
      </c>
      <c r="S1827" s="2">
        <f t="shared" si="199"/>
        <v>41443.83452546296</v>
      </c>
      <c r="T1827" s="2">
        <f t="shared" si="200"/>
        <v>41466.83452546296</v>
      </c>
      <c r="U1827" s="1">
        <f t="shared" si="201"/>
        <v>23</v>
      </c>
    </row>
    <row r="1828" spans="1:21" ht="95" customHeight="1">
      <c r="A1828" s="1">
        <v>1826</v>
      </c>
      <c r="B1828" s="1" t="s">
        <v>1827</v>
      </c>
      <c r="C1828" s="1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O1828" s="4">
        <f t="shared" si="196"/>
        <v>101</v>
      </c>
      <c r="P1828" s="1">
        <f t="shared" si="197"/>
        <v>53.157894736842103</v>
      </c>
      <c r="Q1828" s="1" t="str">
        <f t="shared" si="198"/>
        <v>music</v>
      </c>
      <c r="R1828" s="1" t="str">
        <f t="shared" si="202"/>
        <v>rock</v>
      </c>
      <c r="S1828" s="2">
        <f t="shared" si="199"/>
        <v>41657.923807870371</v>
      </c>
      <c r="T1828" s="2">
        <f t="shared" si="200"/>
        <v>41687.923807870371</v>
      </c>
      <c r="U1828" s="1">
        <f t="shared" si="201"/>
        <v>30</v>
      </c>
    </row>
    <row r="1829" spans="1:21" ht="95" customHeight="1">
      <c r="A1829" s="1">
        <v>1827</v>
      </c>
      <c r="B1829" s="1" t="s">
        <v>1828</v>
      </c>
      <c r="C1829" s="1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O1829" s="4">
        <f t="shared" si="196"/>
        <v>100.66250000000001</v>
      </c>
      <c r="P1829" s="1">
        <f t="shared" si="197"/>
        <v>83.885416666666671</v>
      </c>
      <c r="Q1829" s="1" t="str">
        <f t="shared" si="198"/>
        <v>music</v>
      </c>
      <c r="R1829" s="1" t="str">
        <f t="shared" si="202"/>
        <v>rock</v>
      </c>
      <c r="S1829" s="2">
        <f t="shared" si="199"/>
        <v>40555.325937499998</v>
      </c>
      <c r="T1829" s="2">
        <f t="shared" si="200"/>
        <v>40605.325937499998</v>
      </c>
      <c r="U1829" s="1">
        <f t="shared" si="201"/>
        <v>50</v>
      </c>
    </row>
    <row r="1830" spans="1:21" ht="95" customHeight="1">
      <c r="A1830" s="1">
        <v>1828</v>
      </c>
      <c r="B1830" s="1" t="s">
        <v>1829</v>
      </c>
      <c r="C1830" s="1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O1830" s="4">
        <f t="shared" si="196"/>
        <v>100.16000000000001</v>
      </c>
      <c r="P1830" s="1">
        <f t="shared" si="197"/>
        <v>417.33333333333331</v>
      </c>
      <c r="Q1830" s="1" t="str">
        <f t="shared" si="198"/>
        <v>music</v>
      </c>
      <c r="R1830" s="1" t="str">
        <f t="shared" si="202"/>
        <v>rock</v>
      </c>
      <c r="S1830" s="2">
        <f t="shared" si="199"/>
        <v>41736.899652777778</v>
      </c>
      <c r="T1830" s="2">
        <f t="shared" si="200"/>
        <v>41768.916666666664</v>
      </c>
      <c r="U1830" s="1">
        <f t="shared" si="201"/>
        <v>33</v>
      </c>
    </row>
    <row r="1831" spans="1:21" ht="95" customHeight="1">
      <c r="A1831" s="1">
        <v>1829</v>
      </c>
      <c r="B1831" s="1" t="s">
        <v>1830</v>
      </c>
      <c r="C1831" s="1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O1831" s="4">
        <f t="shared" si="196"/>
        <v>166.68333333333334</v>
      </c>
      <c r="P1831" s="1">
        <f t="shared" si="197"/>
        <v>75.765151515151516</v>
      </c>
      <c r="Q1831" s="1" t="str">
        <f t="shared" si="198"/>
        <v>music</v>
      </c>
      <c r="R1831" s="1" t="str">
        <f t="shared" si="202"/>
        <v>rock</v>
      </c>
      <c r="S1831" s="2">
        <f t="shared" si="199"/>
        <v>40516.087627314817</v>
      </c>
      <c r="T1831" s="2">
        <f t="shared" si="200"/>
        <v>40564.916666666664</v>
      </c>
      <c r="U1831" s="1">
        <f t="shared" si="201"/>
        <v>49</v>
      </c>
    </row>
    <row r="1832" spans="1:21" ht="95" customHeight="1">
      <c r="A1832" s="1">
        <v>1830</v>
      </c>
      <c r="B1832" s="1" t="s">
        <v>1831</v>
      </c>
      <c r="C1832" s="1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O1832" s="4">
        <f t="shared" si="196"/>
        <v>101.53333333333335</v>
      </c>
      <c r="P1832" s="1">
        <f t="shared" si="197"/>
        <v>67.389380530973455</v>
      </c>
      <c r="Q1832" s="1" t="str">
        <f t="shared" si="198"/>
        <v>music</v>
      </c>
      <c r="R1832" s="1" t="str">
        <f t="shared" si="202"/>
        <v>rock</v>
      </c>
      <c r="S1832" s="2">
        <f t="shared" si="199"/>
        <v>41664.684108796297</v>
      </c>
      <c r="T1832" s="2">
        <f t="shared" si="200"/>
        <v>41694.684108796297</v>
      </c>
      <c r="U1832" s="1">
        <f t="shared" si="201"/>
        <v>30</v>
      </c>
    </row>
    <row r="1833" spans="1:21" ht="95" customHeight="1">
      <c r="A1833" s="1">
        <v>1831</v>
      </c>
      <c r="B1833" s="1" t="s">
        <v>1832</v>
      </c>
      <c r="C1833" s="1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O1833" s="4">
        <f t="shared" si="196"/>
        <v>103</v>
      </c>
      <c r="P1833" s="1">
        <f t="shared" si="197"/>
        <v>73.571428571428569</v>
      </c>
      <c r="Q1833" s="1" t="str">
        <f t="shared" si="198"/>
        <v>music</v>
      </c>
      <c r="R1833" s="1" t="str">
        <f t="shared" si="202"/>
        <v>rock</v>
      </c>
      <c r="S1833" s="2">
        <f t="shared" si="199"/>
        <v>41026.996099537035</v>
      </c>
      <c r="T1833" s="2">
        <f t="shared" si="200"/>
        <v>41041.996099537035</v>
      </c>
      <c r="U1833" s="1">
        <f t="shared" si="201"/>
        <v>15</v>
      </c>
    </row>
    <row r="1834" spans="1:21" ht="95" customHeight="1">
      <c r="A1834" s="1">
        <v>1832</v>
      </c>
      <c r="B1834" s="1" t="s">
        <v>1833</v>
      </c>
      <c r="C1834" s="1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O1834" s="4">
        <f t="shared" si="196"/>
        <v>142.85714285714286</v>
      </c>
      <c r="P1834" s="1">
        <f t="shared" si="197"/>
        <v>25</v>
      </c>
      <c r="Q1834" s="1" t="str">
        <f t="shared" si="198"/>
        <v>music</v>
      </c>
      <c r="R1834" s="1" t="str">
        <f t="shared" si="202"/>
        <v>rock</v>
      </c>
      <c r="S1834" s="2">
        <f t="shared" si="199"/>
        <v>40576.539664351854</v>
      </c>
      <c r="T1834" s="2">
        <f t="shared" si="200"/>
        <v>40606.539664351854</v>
      </c>
      <c r="U1834" s="1">
        <f t="shared" si="201"/>
        <v>30</v>
      </c>
    </row>
    <row r="1835" spans="1:21" ht="95" customHeight="1">
      <c r="A1835" s="1">
        <v>1833</v>
      </c>
      <c r="B1835" s="1" t="s">
        <v>1834</v>
      </c>
      <c r="C1835" s="1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O1835" s="4">
        <f t="shared" si="196"/>
        <v>262.5</v>
      </c>
      <c r="P1835" s="1">
        <f t="shared" si="197"/>
        <v>42</v>
      </c>
      <c r="Q1835" s="1" t="str">
        <f t="shared" si="198"/>
        <v>music</v>
      </c>
      <c r="R1835" s="1" t="str">
        <f t="shared" si="202"/>
        <v>rock</v>
      </c>
      <c r="S1835" s="2">
        <f t="shared" si="199"/>
        <v>41303.044016203705</v>
      </c>
      <c r="T1835" s="2">
        <f t="shared" si="200"/>
        <v>41335.332638888889</v>
      </c>
      <c r="U1835" s="1">
        <f t="shared" si="201"/>
        <v>33</v>
      </c>
    </row>
    <row r="1836" spans="1:21" ht="95" customHeight="1">
      <c r="A1836" s="1">
        <v>1834</v>
      </c>
      <c r="B1836" s="1" t="s">
        <v>1835</v>
      </c>
      <c r="C1836" s="1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O1836" s="4">
        <f t="shared" si="196"/>
        <v>118.05000000000001</v>
      </c>
      <c r="P1836" s="1">
        <f t="shared" si="197"/>
        <v>131.16666666666666</v>
      </c>
      <c r="Q1836" s="1" t="str">
        <f t="shared" si="198"/>
        <v>music</v>
      </c>
      <c r="R1836" s="1" t="str">
        <f t="shared" si="202"/>
        <v>rock</v>
      </c>
      <c r="S1836" s="2">
        <f t="shared" si="199"/>
        <v>41988.964062500003</v>
      </c>
      <c r="T1836" s="2">
        <f t="shared" si="200"/>
        <v>42028.964062500003</v>
      </c>
      <c r="U1836" s="1">
        <f t="shared" si="201"/>
        <v>40</v>
      </c>
    </row>
    <row r="1837" spans="1:21" ht="95" customHeight="1">
      <c r="A1837" s="1">
        <v>1835</v>
      </c>
      <c r="B1837" s="1" t="s">
        <v>1836</v>
      </c>
      <c r="C1837" s="1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O1837" s="4">
        <f t="shared" si="196"/>
        <v>104</v>
      </c>
      <c r="P1837" s="1">
        <f t="shared" si="197"/>
        <v>47.272727272727273</v>
      </c>
      <c r="Q1837" s="1" t="str">
        <f t="shared" si="198"/>
        <v>music</v>
      </c>
      <c r="R1837" s="1" t="str">
        <f t="shared" si="202"/>
        <v>rock</v>
      </c>
      <c r="S1837" s="2">
        <f t="shared" si="199"/>
        <v>42430.702210648145</v>
      </c>
      <c r="T1837" s="2">
        <f t="shared" si="200"/>
        <v>42460.660543981481</v>
      </c>
      <c r="U1837" s="1">
        <f t="shared" si="201"/>
        <v>30</v>
      </c>
    </row>
    <row r="1838" spans="1:21" ht="95" customHeight="1">
      <c r="A1838" s="1">
        <v>1836</v>
      </c>
      <c r="B1838" s="1" t="s">
        <v>1837</v>
      </c>
      <c r="C1838" s="1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O1838" s="4">
        <f t="shared" si="196"/>
        <v>200.34</v>
      </c>
      <c r="P1838" s="1">
        <f t="shared" si="197"/>
        <v>182.12727272727273</v>
      </c>
      <c r="Q1838" s="1" t="str">
        <f t="shared" si="198"/>
        <v>music</v>
      </c>
      <c r="R1838" s="1" t="str">
        <f t="shared" si="202"/>
        <v>rock</v>
      </c>
      <c r="S1838" s="2">
        <f t="shared" si="199"/>
        <v>41305.809363425928</v>
      </c>
      <c r="T1838" s="2">
        <f t="shared" si="200"/>
        <v>41322.809363425928</v>
      </c>
      <c r="U1838" s="1">
        <f t="shared" si="201"/>
        <v>17</v>
      </c>
    </row>
    <row r="1839" spans="1:21" ht="95" customHeight="1">
      <c r="A1839" s="1">
        <v>1837</v>
      </c>
      <c r="B1839" s="1" t="s">
        <v>1838</v>
      </c>
      <c r="C1839" s="1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O1839" s="4">
        <f t="shared" si="196"/>
        <v>306.83333333333331</v>
      </c>
      <c r="P1839" s="1">
        <f t="shared" si="197"/>
        <v>61.366666666666667</v>
      </c>
      <c r="Q1839" s="1" t="str">
        <f t="shared" si="198"/>
        <v>music</v>
      </c>
      <c r="R1839" s="1" t="str">
        <f t="shared" si="202"/>
        <v>rock</v>
      </c>
      <c r="S1839" s="2">
        <f t="shared" si="199"/>
        <v>40926.047858796301</v>
      </c>
      <c r="T1839" s="2">
        <f t="shared" si="200"/>
        <v>40986.006192129629</v>
      </c>
      <c r="U1839" s="1">
        <f t="shared" si="201"/>
        <v>60</v>
      </c>
    </row>
    <row r="1840" spans="1:21" ht="95" customHeight="1">
      <c r="A1840" s="1">
        <v>1838</v>
      </c>
      <c r="B1840" s="1" t="s">
        <v>1839</v>
      </c>
      <c r="C1840" s="1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O1840" s="4">
        <f t="shared" si="196"/>
        <v>100.149</v>
      </c>
      <c r="P1840" s="1">
        <f t="shared" si="197"/>
        <v>35.767499999999998</v>
      </c>
      <c r="Q1840" s="1" t="str">
        <f t="shared" si="198"/>
        <v>music</v>
      </c>
      <c r="R1840" s="1" t="str">
        <f t="shared" si="202"/>
        <v>rock</v>
      </c>
      <c r="S1840" s="2">
        <f t="shared" si="199"/>
        <v>40788.786539351851</v>
      </c>
      <c r="T1840" s="2">
        <f t="shared" si="200"/>
        <v>40817.125</v>
      </c>
      <c r="U1840" s="1">
        <f t="shared" si="201"/>
        <v>29</v>
      </c>
    </row>
    <row r="1841" spans="1:21" ht="95" customHeight="1">
      <c r="A1841" s="1">
        <v>1839</v>
      </c>
      <c r="B1841" s="1" t="s">
        <v>1840</v>
      </c>
      <c r="C1841" s="1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O1841" s="4">
        <f t="shared" si="196"/>
        <v>205.29999999999998</v>
      </c>
      <c r="P1841" s="1">
        <f t="shared" si="197"/>
        <v>45.62222222222222</v>
      </c>
      <c r="Q1841" s="1" t="str">
        <f t="shared" si="198"/>
        <v>music</v>
      </c>
      <c r="R1841" s="1" t="str">
        <f t="shared" si="202"/>
        <v>rock</v>
      </c>
      <c r="S1841" s="2">
        <f t="shared" si="199"/>
        <v>42614.722013888888</v>
      </c>
      <c r="T1841" s="2">
        <f t="shared" si="200"/>
        <v>42644.722013888888</v>
      </c>
      <c r="U1841" s="1">
        <f t="shared" si="201"/>
        <v>30</v>
      </c>
    </row>
    <row r="1842" spans="1:21" ht="95" customHeight="1">
      <c r="A1842" s="1">
        <v>1840</v>
      </c>
      <c r="B1842" s="1" t="s">
        <v>1841</v>
      </c>
      <c r="C1842" s="1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O1842" s="4">
        <f t="shared" si="196"/>
        <v>108.88888888888889</v>
      </c>
      <c r="P1842" s="1">
        <f t="shared" si="197"/>
        <v>75.384615384615387</v>
      </c>
      <c r="Q1842" s="1" t="str">
        <f t="shared" si="198"/>
        <v>music</v>
      </c>
      <c r="R1842" s="1" t="str">
        <f t="shared" si="202"/>
        <v>rock</v>
      </c>
      <c r="S1842" s="2">
        <f t="shared" si="199"/>
        <v>41382.096180555556</v>
      </c>
      <c r="T1842" s="2">
        <f t="shared" si="200"/>
        <v>41401.207638888889</v>
      </c>
      <c r="U1842" s="1">
        <f t="shared" si="201"/>
        <v>20</v>
      </c>
    </row>
    <row r="1843" spans="1:21" ht="95" customHeight="1">
      <c r="A1843" s="1">
        <v>1841</v>
      </c>
      <c r="B1843" s="1" t="s">
        <v>1842</v>
      </c>
      <c r="C1843" s="1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O1843" s="4">
        <f t="shared" si="196"/>
        <v>101.75</v>
      </c>
      <c r="P1843" s="1">
        <f t="shared" si="197"/>
        <v>50.875</v>
      </c>
      <c r="Q1843" s="1" t="str">
        <f t="shared" si="198"/>
        <v>music</v>
      </c>
      <c r="R1843" s="1" t="str">
        <f t="shared" si="202"/>
        <v>rock</v>
      </c>
      <c r="S1843" s="2">
        <f t="shared" si="199"/>
        <v>41745.84542824074</v>
      </c>
      <c r="T1843" s="2">
        <f t="shared" si="200"/>
        <v>41779.207638888889</v>
      </c>
      <c r="U1843" s="1">
        <f t="shared" si="201"/>
        <v>34</v>
      </c>
    </row>
    <row r="1844" spans="1:21" ht="95" customHeight="1">
      <c r="A1844" s="1">
        <v>1842</v>
      </c>
      <c r="B1844" s="1" t="s">
        <v>1843</v>
      </c>
      <c r="C1844" s="1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O1844" s="4">
        <f t="shared" si="196"/>
        <v>125.25</v>
      </c>
      <c r="P1844" s="1">
        <f t="shared" si="197"/>
        <v>119.28571428571429</v>
      </c>
      <c r="Q1844" s="1" t="str">
        <f t="shared" si="198"/>
        <v>music</v>
      </c>
      <c r="R1844" s="1" t="str">
        <f t="shared" si="202"/>
        <v>rock</v>
      </c>
      <c r="S1844" s="2">
        <f t="shared" si="199"/>
        <v>42031.631724537037</v>
      </c>
      <c r="T1844" s="2">
        <f t="shared" si="200"/>
        <v>42065.249305555553</v>
      </c>
      <c r="U1844" s="1">
        <f t="shared" si="201"/>
        <v>34</v>
      </c>
    </row>
    <row r="1845" spans="1:21" ht="95" customHeight="1">
      <c r="A1845" s="1">
        <v>1843</v>
      </c>
      <c r="B1845" s="1" t="s">
        <v>1844</v>
      </c>
      <c r="C1845" s="1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O1845" s="4">
        <f t="shared" si="196"/>
        <v>124.0061</v>
      </c>
      <c r="P1845" s="1">
        <f t="shared" si="197"/>
        <v>92.541865671641801</v>
      </c>
      <c r="Q1845" s="1" t="str">
        <f t="shared" si="198"/>
        <v>music</v>
      </c>
      <c r="R1845" s="1" t="str">
        <f t="shared" si="202"/>
        <v>rock</v>
      </c>
      <c r="S1845" s="2">
        <f t="shared" si="199"/>
        <v>40564.994837962964</v>
      </c>
      <c r="T1845" s="2">
        <f t="shared" si="200"/>
        <v>40594.994837962964</v>
      </c>
      <c r="U1845" s="1">
        <f t="shared" si="201"/>
        <v>30</v>
      </c>
    </row>
    <row r="1846" spans="1:21" ht="95" customHeight="1">
      <c r="A1846" s="1">
        <v>1844</v>
      </c>
      <c r="B1846" s="1" t="s">
        <v>1845</v>
      </c>
      <c r="C1846" s="1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O1846" s="4">
        <f t="shared" si="196"/>
        <v>101.4</v>
      </c>
      <c r="P1846" s="1">
        <f t="shared" si="197"/>
        <v>76.05</v>
      </c>
      <c r="Q1846" s="1" t="str">
        <f t="shared" si="198"/>
        <v>music</v>
      </c>
      <c r="R1846" s="1" t="str">
        <f t="shared" si="202"/>
        <v>rock</v>
      </c>
      <c r="S1846" s="2">
        <f t="shared" si="199"/>
        <v>40666.973541666666</v>
      </c>
      <c r="T1846" s="2">
        <f t="shared" si="200"/>
        <v>40705.125</v>
      </c>
      <c r="U1846" s="1">
        <f t="shared" si="201"/>
        <v>39</v>
      </c>
    </row>
    <row r="1847" spans="1:21" ht="95" customHeight="1">
      <c r="A1847" s="1">
        <v>1845</v>
      </c>
      <c r="B1847" s="1" t="s">
        <v>1846</v>
      </c>
      <c r="C1847" s="1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O1847" s="4">
        <f t="shared" si="196"/>
        <v>100</v>
      </c>
      <c r="P1847" s="1">
        <f t="shared" si="197"/>
        <v>52.631578947368418</v>
      </c>
      <c r="Q1847" s="1" t="str">
        <f t="shared" si="198"/>
        <v>music</v>
      </c>
      <c r="R1847" s="1" t="str">
        <f t="shared" si="202"/>
        <v>rock</v>
      </c>
      <c r="S1847" s="2">
        <f t="shared" si="199"/>
        <v>42523.333310185189</v>
      </c>
      <c r="T1847" s="2">
        <f t="shared" si="200"/>
        <v>42538.204861111109</v>
      </c>
      <c r="U1847" s="1">
        <f t="shared" si="201"/>
        <v>15</v>
      </c>
    </row>
    <row r="1848" spans="1:21" ht="95" customHeight="1">
      <c r="A1848" s="1">
        <v>1846</v>
      </c>
      <c r="B1848" s="1" t="s">
        <v>1847</v>
      </c>
      <c r="C1848" s="1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O1848" s="4">
        <f t="shared" si="196"/>
        <v>137.92666666666668</v>
      </c>
      <c r="P1848" s="1">
        <f t="shared" si="197"/>
        <v>98.990430622009569</v>
      </c>
      <c r="Q1848" s="1" t="str">
        <f t="shared" si="198"/>
        <v>music</v>
      </c>
      <c r="R1848" s="1" t="str">
        <f t="shared" si="202"/>
        <v>rock</v>
      </c>
      <c r="S1848" s="2">
        <f t="shared" si="199"/>
        <v>41228.650196759263</v>
      </c>
      <c r="T1848" s="2">
        <f t="shared" si="200"/>
        <v>41258.650196759263</v>
      </c>
      <c r="U1848" s="1">
        <f t="shared" si="201"/>
        <v>30</v>
      </c>
    </row>
    <row r="1849" spans="1:21" ht="95" customHeight="1">
      <c r="A1849" s="1">
        <v>1847</v>
      </c>
      <c r="B1849" s="1" t="s">
        <v>1848</v>
      </c>
      <c r="C1849" s="1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O1849" s="4">
        <f t="shared" si="196"/>
        <v>120.88000000000001</v>
      </c>
      <c r="P1849" s="1">
        <f t="shared" si="197"/>
        <v>79.526315789473685</v>
      </c>
      <c r="Q1849" s="1" t="str">
        <f t="shared" si="198"/>
        <v>music</v>
      </c>
      <c r="R1849" s="1" t="str">
        <f t="shared" si="202"/>
        <v>rock</v>
      </c>
      <c r="S1849" s="2">
        <f t="shared" si="199"/>
        <v>42094.236481481479</v>
      </c>
      <c r="T1849" s="2">
        <f t="shared" si="200"/>
        <v>42115.236481481479</v>
      </c>
      <c r="U1849" s="1">
        <f t="shared" si="201"/>
        <v>21</v>
      </c>
    </row>
    <row r="1850" spans="1:21" ht="95" customHeight="1">
      <c r="A1850" s="1">
        <v>1848</v>
      </c>
      <c r="B1850" s="1" t="s">
        <v>1849</v>
      </c>
      <c r="C1850" s="1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O1850" s="4">
        <f t="shared" si="196"/>
        <v>107.36666666666667</v>
      </c>
      <c r="P1850" s="1">
        <f t="shared" si="197"/>
        <v>134.20833333333334</v>
      </c>
      <c r="Q1850" s="1" t="str">
        <f t="shared" si="198"/>
        <v>music</v>
      </c>
      <c r="R1850" s="1" t="str">
        <f t="shared" si="202"/>
        <v>rock</v>
      </c>
      <c r="S1850" s="2">
        <f t="shared" si="199"/>
        <v>40691.788055555553</v>
      </c>
      <c r="T1850" s="2">
        <f t="shared" si="200"/>
        <v>40755.290972222225</v>
      </c>
      <c r="U1850" s="1">
        <f t="shared" si="201"/>
        <v>64</v>
      </c>
    </row>
    <row r="1851" spans="1:21" ht="95" customHeight="1">
      <c r="A1851" s="1">
        <v>1849</v>
      </c>
      <c r="B1851" s="1" t="s">
        <v>1850</v>
      </c>
      <c r="C1851" s="1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O1851" s="4">
        <f t="shared" si="196"/>
        <v>100.33333333333334</v>
      </c>
      <c r="P1851" s="1">
        <f t="shared" si="197"/>
        <v>37.625</v>
      </c>
      <c r="Q1851" s="1" t="str">
        <f t="shared" si="198"/>
        <v>music</v>
      </c>
      <c r="R1851" s="1" t="str">
        <f t="shared" si="202"/>
        <v>rock</v>
      </c>
      <c r="S1851" s="2">
        <f t="shared" si="199"/>
        <v>41169.845590277779</v>
      </c>
      <c r="T1851" s="2">
        <f t="shared" si="200"/>
        <v>41199.845590277779</v>
      </c>
      <c r="U1851" s="1">
        <f t="shared" si="201"/>
        <v>30</v>
      </c>
    </row>
    <row r="1852" spans="1:21" ht="95" customHeight="1">
      <c r="A1852" s="1">
        <v>1850</v>
      </c>
      <c r="B1852" s="1" t="s">
        <v>1851</v>
      </c>
      <c r="C1852" s="1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O1852" s="4">
        <f t="shared" si="196"/>
        <v>101.52222222222223</v>
      </c>
      <c r="P1852" s="1">
        <f t="shared" si="197"/>
        <v>51.044692737430168</v>
      </c>
      <c r="Q1852" s="1" t="str">
        <f t="shared" si="198"/>
        <v>music</v>
      </c>
      <c r="R1852" s="1" t="str">
        <f t="shared" si="202"/>
        <v>rock</v>
      </c>
      <c r="S1852" s="2">
        <f t="shared" si="199"/>
        <v>41800.959490740745</v>
      </c>
      <c r="T1852" s="2">
        <f t="shared" si="200"/>
        <v>41830.959490740745</v>
      </c>
      <c r="U1852" s="1">
        <f t="shared" si="201"/>
        <v>30</v>
      </c>
    </row>
    <row r="1853" spans="1:21" ht="95" customHeight="1">
      <c r="A1853" s="1">
        <v>1851</v>
      </c>
      <c r="B1853" s="1" t="s">
        <v>1852</v>
      </c>
      <c r="C1853" s="1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O1853" s="4">
        <f t="shared" si="196"/>
        <v>100.07692307692308</v>
      </c>
      <c r="P1853" s="1">
        <f t="shared" si="197"/>
        <v>50.03846153846154</v>
      </c>
      <c r="Q1853" s="1" t="str">
        <f t="shared" si="198"/>
        <v>music</v>
      </c>
      <c r="R1853" s="1" t="str">
        <f t="shared" si="202"/>
        <v>rock</v>
      </c>
      <c r="S1853" s="2">
        <f t="shared" si="199"/>
        <v>41827.906689814816</v>
      </c>
      <c r="T1853" s="2">
        <f t="shared" si="200"/>
        <v>41848.041666666664</v>
      </c>
      <c r="U1853" s="1">
        <f t="shared" si="201"/>
        <v>21</v>
      </c>
    </row>
    <row r="1854" spans="1:21" ht="95" customHeight="1">
      <c r="A1854" s="1">
        <v>1852</v>
      </c>
      <c r="B1854" s="1" t="s">
        <v>1853</v>
      </c>
      <c r="C1854" s="1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O1854" s="4">
        <f t="shared" si="196"/>
        <v>116.96666666666667</v>
      </c>
      <c r="P1854" s="1">
        <f t="shared" si="197"/>
        <v>133.93129770992365</v>
      </c>
      <c r="Q1854" s="1" t="str">
        <f t="shared" si="198"/>
        <v>music</v>
      </c>
      <c r="R1854" s="1" t="str">
        <f t="shared" si="202"/>
        <v>rock</v>
      </c>
      <c r="S1854" s="2">
        <f t="shared" si="199"/>
        <v>42081.77143518519</v>
      </c>
      <c r="T1854" s="2">
        <f t="shared" si="200"/>
        <v>42119</v>
      </c>
      <c r="U1854" s="1">
        <f t="shared" si="201"/>
        <v>38</v>
      </c>
    </row>
    <row r="1855" spans="1:21" ht="95" customHeight="1">
      <c r="A1855" s="1">
        <v>1853</v>
      </c>
      <c r="B1855" s="1" t="s">
        <v>1854</v>
      </c>
      <c r="C1855" s="1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O1855" s="4">
        <f t="shared" si="196"/>
        <v>101.875</v>
      </c>
      <c r="P1855" s="1">
        <f t="shared" si="197"/>
        <v>58.214285714285715</v>
      </c>
      <c r="Q1855" s="1" t="str">
        <f t="shared" si="198"/>
        <v>music</v>
      </c>
      <c r="R1855" s="1" t="str">
        <f t="shared" si="202"/>
        <v>rock</v>
      </c>
      <c r="S1855" s="2">
        <f t="shared" si="199"/>
        <v>41177.060381944444</v>
      </c>
      <c r="T1855" s="2">
        <f t="shared" si="200"/>
        <v>41227.102048611108</v>
      </c>
      <c r="U1855" s="1">
        <f t="shared" si="201"/>
        <v>51</v>
      </c>
    </row>
    <row r="1856" spans="1:21" ht="95" customHeight="1">
      <c r="A1856" s="1">
        <v>1854</v>
      </c>
      <c r="B1856" s="1" t="s">
        <v>1855</v>
      </c>
      <c r="C1856" s="1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O1856" s="4">
        <f t="shared" si="196"/>
        <v>102.12366666666665</v>
      </c>
      <c r="P1856" s="1">
        <f t="shared" si="197"/>
        <v>88.037643678160919</v>
      </c>
      <c r="Q1856" s="1" t="str">
        <f t="shared" si="198"/>
        <v>music</v>
      </c>
      <c r="R1856" s="1" t="str">
        <f t="shared" si="202"/>
        <v>rock</v>
      </c>
      <c r="S1856" s="2">
        <f t="shared" si="199"/>
        <v>41388.021261574075</v>
      </c>
      <c r="T1856" s="2">
        <f t="shared" si="200"/>
        <v>41418.021261574075</v>
      </c>
      <c r="U1856" s="1">
        <f t="shared" si="201"/>
        <v>30</v>
      </c>
    </row>
    <row r="1857" spans="1:21" ht="95" customHeight="1">
      <c r="A1857" s="1">
        <v>1855</v>
      </c>
      <c r="B1857" s="1" t="s">
        <v>1856</v>
      </c>
      <c r="C1857" s="1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O1857" s="4">
        <f t="shared" si="196"/>
        <v>154.05897142857143</v>
      </c>
      <c r="P1857" s="1">
        <f t="shared" si="197"/>
        <v>70.576753926701571</v>
      </c>
      <c r="Q1857" s="1" t="str">
        <f t="shared" si="198"/>
        <v>music</v>
      </c>
      <c r="R1857" s="1" t="str">
        <f t="shared" si="202"/>
        <v>rock</v>
      </c>
      <c r="S1857" s="2">
        <f t="shared" si="199"/>
        <v>41600.538657407407</v>
      </c>
      <c r="T1857" s="2">
        <f t="shared" si="200"/>
        <v>41645.538657407407</v>
      </c>
      <c r="U1857" s="1">
        <f t="shared" si="201"/>
        <v>45</v>
      </c>
    </row>
    <row r="1858" spans="1:21" ht="95" customHeight="1">
      <c r="A1858" s="1">
        <v>1856</v>
      </c>
      <c r="B1858" s="1" t="s">
        <v>1857</v>
      </c>
      <c r="C1858" s="1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O1858" s="4">
        <f t="shared" si="196"/>
        <v>101.25</v>
      </c>
      <c r="P1858" s="1">
        <f t="shared" si="197"/>
        <v>53.289473684210527</v>
      </c>
      <c r="Q1858" s="1" t="str">
        <f t="shared" si="198"/>
        <v>music</v>
      </c>
      <c r="R1858" s="1" t="str">
        <f t="shared" si="202"/>
        <v>rock</v>
      </c>
      <c r="S1858" s="2">
        <f t="shared" si="199"/>
        <v>41817.854999999996</v>
      </c>
      <c r="T1858" s="2">
        <f t="shared" si="200"/>
        <v>41838.854999999996</v>
      </c>
      <c r="U1858" s="1">
        <f t="shared" si="201"/>
        <v>21</v>
      </c>
    </row>
    <row r="1859" spans="1:21" ht="95" customHeight="1">
      <c r="A1859" s="1">
        <v>1857</v>
      </c>
      <c r="B1859" s="1" t="s">
        <v>1858</v>
      </c>
      <c r="C1859" s="1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O1859" s="4">
        <f t="shared" ref="O1859:O1922" si="203">E1859/D1859*100</f>
        <v>100</v>
      </c>
      <c r="P1859" s="1">
        <f t="shared" ref="P1859:P1922" si="204">E1859/L1859</f>
        <v>136.36363636363637</v>
      </c>
      <c r="Q1859" s="1" t="str">
        <f t="shared" ref="Q1859:Q1922" si="205">LEFT(N1859,FIND("/",N1859)-1)</f>
        <v>music</v>
      </c>
      <c r="R1859" s="1" t="str">
        <f t="shared" si="202"/>
        <v>rock</v>
      </c>
      <c r="S1859" s="2">
        <f t="shared" ref="S1859:S1922" si="206">(((J1859/60)/60)/24)+DATE(1970,1,1)</f>
        <v>41864.76866898148</v>
      </c>
      <c r="T1859" s="2">
        <f t="shared" ref="T1859:T1922" si="207">(((I1859/60)/60)/24)+DATE(1970,1,1)</f>
        <v>41894.76866898148</v>
      </c>
      <c r="U1859" s="1">
        <f t="shared" ref="U1859:U1922" si="208">ROUNDUP(T1859-S1859,0)</f>
        <v>30</v>
      </c>
    </row>
    <row r="1860" spans="1:21" ht="95" customHeight="1">
      <c r="A1860" s="1">
        <v>1858</v>
      </c>
      <c r="B1860" s="1" t="s">
        <v>1859</v>
      </c>
      <c r="C1860" s="1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O1860" s="4">
        <f t="shared" si="203"/>
        <v>108.74800874800874</v>
      </c>
      <c r="P1860" s="1">
        <f t="shared" si="204"/>
        <v>40.547315436241611</v>
      </c>
      <c r="Q1860" s="1" t="str">
        <f t="shared" si="205"/>
        <v>music</v>
      </c>
      <c r="R1860" s="1" t="str">
        <f t="shared" ref="R1860:R1923" si="209">RIGHT(N1860,LEN(N1860)-FIND("/",N1860))</f>
        <v>rock</v>
      </c>
      <c r="S1860" s="2">
        <f t="shared" si="206"/>
        <v>40833.200474537036</v>
      </c>
      <c r="T1860" s="2">
        <f t="shared" si="207"/>
        <v>40893.242141203707</v>
      </c>
      <c r="U1860" s="1">
        <f t="shared" si="208"/>
        <v>61</v>
      </c>
    </row>
    <row r="1861" spans="1:21" ht="95" customHeight="1">
      <c r="A1861" s="1">
        <v>1859</v>
      </c>
      <c r="B1861" s="1" t="s">
        <v>1860</v>
      </c>
      <c r="C1861" s="1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O1861" s="4">
        <f t="shared" si="203"/>
        <v>131.83333333333334</v>
      </c>
      <c r="P1861" s="1">
        <f t="shared" si="204"/>
        <v>70.625</v>
      </c>
      <c r="Q1861" s="1" t="str">
        <f t="shared" si="205"/>
        <v>music</v>
      </c>
      <c r="R1861" s="1" t="str">
        <f t="shared" si="209"/>
        <v>rock</v>
      </c>
      <c r="S1861" s="2">
        <f t="shared" si="206"/>
        <v>40778.770011574074</v>
      </c>
      <c r="T1861" s="2">
        <f t="shared" si="207"/>
        <v>40808.770011574074</v>
      </c>
      <c r="U1861" s="1">
        <f t="shared" si="208"/>
        <v>30</v>
      </c>
    </row>
    <row r="1862" spans="1:21" ht="95" customHeight="1">
      <c r="A1862" s="1">
        <v>1860</v>
      </c>
      <c r="B1862" s="1" t="s">
        <v>1861</v>
      </c>
      <c r="C1862" s="1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O1862" s="4">
        <f t="shared" si="203"/>
        <v>133.46666666666667</v>
      </c>
      <c r="P1862" s="1">
        <f t="shared" si="204"/>
        <v>52.684210526315788</v>
      </c>
      <c r="Q1862" s="1" t="str">
        <f t="shared" si="205"/>
        <v>music</v>
      </c>
      <c r="R1862" s="1" t="str">
        <f t="shared" si="209"/>
        <v>rock</v>
      </c>
      <c r="S1862" s="2">
        <f t="shared" si="206"/>
        <v>41655.709305555552</v>
      </c>
      <c r="T1862" s="2">
        <f t="shared" si="207"/>
        <v>41676.709305555552</v>
      </c>
      <c r="U1862" s="1">
        <f t="shared" si="208"/>
        <v>21</v>
      </c>
    </row>
    <row r="1863" spans="1:21" ht="95" customHeight="1">
      <c r="A1863" s="1">
        <v>1861</v>
      </c>
      <c r="B1863" s="1" t="s">
        <v>1862</v>
      </c>
      <c r="C1863" s="1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4">
        <f t="shared" si="203"/>
        <v>0</v>
      </c>
      <c r="P1863" s="1" t="e">
        <f t="shared" si="204"/>
        <v>#DIV/0!</v>
      </c>
      <c r="Q1863" s="1" t="str">
        <f t="shared" si="205"/>
        <v>games</v>
      </c>
      <c r="R1863" s="1" t="str">
        <f t="shared" si="209"/>
        <v>mobile games</v>
      </c>
      <c r="S1863" s="2">
        <f t="shared" si="206"/>
        <v>42000.300243055557</v>
      </c>
      <c r="T1863" s="2">
        <f t="shared" si="207"/>
        <v>42030.300243055557</v>
      </c>
      <c r="U1863" s="1">
        <f t="shared" si="208"/>
        <v>30</v>
      </c>
    </row>
    <row r="1864" spans="1:21" ht="95" customHeight="1">
      <c r="A1864" s="1">
        <v>1862</v>
      </c>
      <c r="B1864" s="1" t="s">
        <v>1863</v>
      </c>
      <c r="C1864" s="1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4">
        <f t="shared" si="203"/>
        <v>8.0833333333333321</v>
      </c>
      <c r="P1864" s="1">
        <f t="shared" si="204"/>
        <v>90.9375</v>
      </c>
      <c r="Q1864" s="1" t="str">
        <f t="shared" si="205"/>
        <v>games</v>
      </c>
      <c r="R1864" s="1" t="str">
        <f t="shared" si="209"/>
        <v>mobile games</v>
      </c>
      <c r="S1864" s="2">
        <f t="shared" si="206"/>
        <v>42755.492754629624</v>
      </c>
      <c r="T1864" s="2">
        <f t="shared" si="207"/>
        <v>42802.3125</v>
      </c>
      <c r="U1864" s="1">
        <f t="shared" si="208"/>
        <v>47</v>
      </c>
    </row>
    <row r="1865" spans="1:21" ht="95" customHeight="1">
      <c r="A1865" s="1">
        <v>1863</v>
      </c>
      <c r="B1865" s="1" t="s">
        <v>1864</v>
      </c>
      <c r="C1865" s="1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4">
        <f t="shared" si="203"/>
        <v>0.4</v>
      </c>
      <c r="P1865" s="1">
        <f t="shared" si="204"/>
        <v>5</v>
      </c>
      <c r="Q1865" s="1" t="str">
        <f t="shared" si="205"/>
        <v>games</v>
      </c>
      <c r="R1865" s="1" t="str">
        <f t="shared" si="209"/>
        <v>mobile games</v>
      </c>
      <c r="S1865" s="2">
        <f t="shared" si="206"/>
        <v>41772.797280092593</v>
      </c>
      <c r="T1865" s="2">
        <f t="shared" si="207"/>
        <v>41802.797280092593</v>
      </c>
      <c r="U1865" s="1">
        <f t="shared" si="208"/>
        <v>30</v>
      </c>
    </row>
    <row r="1866" spans="1:21" ht="95" customHeight="1">
      <c r="A1866" s="1">
        <v>1864</v>
      </c>
      <c r="B1866" s="1" t="s">
        <v>1865</v>
      </c>
      <c r="C1866" s="1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4">
        <f t="shared" si="203"/>
        <v>42.892307692307689</v>
      </c>
      <c r="P1866" s="1">
        <f t="shared" si="204"/>
        <v>58.083333333333336</v>
      </c>
      <c r="Q1866" s="1" t="str">
        <f t="shared" si="205"/>
        <v>games</v>
      </c>
      <c r="R1866" s="1" t="str">
        <f t="shared" si="209"/>
        <v>mobile games</v>
      </c>
      <c r="S1866" s="2">
        <f t="shared" si="206"/>
        <v>41733.716435185182</v>
      </c>
      <c r="T1866" s="2">
        <f t="shared" si="207"/>
        <v>41763.716435185182</v>
      </c>
      <c r="U1866" s="1">
        <f t="shared" si="208"/>
        <v>30</v>
      </c>
    </row>
    <row r="1867" spans="1:21" ht="95" customHeight="1">
      <c r="A1867" s="1">
        <v>1865</v>
      </c>
      <c r="B1867" s="1" t="s">
        <v>1866</v>
      </c>
      <c r="C1867" s="1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4">
        <f t="shared" si="203"/>
        <v>3.6363636363636364E-3</v>
      </c>
      <c r="P1867" s="1">
        <f t="shared" si="204"/>
        <v>2</v>
      </c>
      <c r="Q1867" s="1" t="str">
        <f t="shared" si="205"/>
        <v>games</v>
      </c>
      <c r="R1867" s="1" t="str">
        <f t="shared" si="209"/>
        <v>mobile games</v>
      </c>
      <c r="S1867" s="2">
        <f t="shared" si="206"/>
        <v>42645.367442129631</v>
      </c>
      <c r="T1867" s="2">
        <f t="shared" si="207"/>
        <v>42680.409108796302</v>
      </c>
      <c r="U1867" s="1">
        <f t="shared" si="208"/>
        <v>36</v>
      </c>
    </row>
    <row r="1868" spans="1:21" ht="95" customHeight="1">
      <c r="A1868" s="1">
        <v>1866</v>
      </c>
      <c r="B1868" s="1" t="s">
        <v>1867</v>
      </c>
      <c r="C1868" s="1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4">
        <f t="shared" si="203"/>
        <v>0.5</v>
      </c>
      <c r="P1868" s="1">
        <f t="shared" si="204"/>
        <v>62.5</v>
      </c>
      <c r="Q1868" s="1" t="str">
        <f t="shared" si="205"/>
        <v>games</v>
      </c>
      <c r="R1868" s="1" t="str">
        <f t="shared" si="209"/>
        <v>mobile games</v>
      </c>
      <c r="S1868" s="2">
        <f t="shared" si="206"/>
        <v>42742.246493055558</v>
      </c>
      <c r="T1868" s="2">
        <f t="shared" si="207"/>
        <v>42795.166666666672</v>
      </c>
      <c r="U1868" s="1">
        <f t="shared" si="208"/>
        <v>53</v>
      </c>
    </row>
    <row r="1869" spans="1:21" ht="95" customHeight="1">
      <c r="A1869" s="1">
        <v>1867</v>
      </c>
      <c r="B1869" s="1" t="s">
        <v>1868</v>
      </c>
      <c r="C1869" s="1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4">
        <f t="shared" si="203"/>
        <v>0.05</v>
      </c>
      <c r="P1869" s="1">
        <f t="shared" si="204"/>
        <v>10</v>
      </c>
      <c r="Q1869" s="1" t="str">
        <f t="shared" si="205"/>
        <v>games</v>
      </c>
      <c r="R1869" s="1" t="str">
        <f t="shared" si="209"/>
        <v>mobile games</v>
      </c>
      <c r="S1869" s="2">
        <f t="shared" si="206"/>
        <v>42649.924907407403</v>
      </c>
      <c r="T1869" s="2">
        <f t="shared" si="207"/>
        <v>42679.924907407403</v>
      </c>
      <c r="U1869" s="1">
        <f t="shared" si="208"/>
        <v>30</v>
      </c>
    </row>
    <row r="1870" spans="1:21" ht="95" customHeight="1">
      <c r="A1870" s="1">
        <v>1868</v>
      </c>
      <c r="B1870" s="1" t="s">
        <v>1869</v>
      </c>
      <c r="C1870" s="1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4">
        <f t="shared" si="203"/>
        <v>4.8680000000000003</v>
      </c>
      <c r="P1870" s="1">
        <f t="shared" si="204"/>
        <v>71.588235294117652</v>
      </c>
      <c r="Q1870" s="1" t="str">
        <f t="shared" si="205"/>
        <v>games</v>
      </c>
      <c r="R1870" s="1" t="str">
        <f t="shared" si="209"/>
        <v>mobile games</v>
      </c>
      <c r="S1870" s="2">
        <f t="shared" si="206"/>
        <v>42328.779224537036</v>
      </c>
      <c r="T1870" s="2">
        <f t="shared" si="207"/>
        <v>42353.332638888889</v>
      </c>
      <c r="U1870" s="1">
        <f t="shared" si="208"/>
        <v>25</v>
      </c>
    </row>
    <row r="1871" spans="1:21" ht="95" customHeight="1">
      <c r="A1871" s="1">
        <v>1869</v>
      </c>
      <c r="B1871" s="1" t="s">
        <v>1870</v>
      </c>
      <c r="C1871" s="1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4">
        <f t="shared" si="203"/>
        <v>0</v>
      </c>
      <c r="P1871" s="1" t="e">
        <f t="shared" si="204"/>
        <v>#DIV/0!</v>
      </c>
      <c r="Q1871" s="1" t="str">
        <f t="shared" si="205"/>
        <v>games</v>
      </c>
      <c r="R1871" s="1" t="str">
        <f t="shared" si="209"/>
        <v>mobile games</v>
      </c>
      <c r="S1871" s="2">
        <f t="shared" si="206"/>
        <v>42709.002881944441</v>
      </c>
      <c r="T1871" s="2">
        <f t="shared" si="207"/>
        <v>42739.002881944441</v>
      </c>
      <c r="U1871" s="1">
        <f t="shared" si="208"/>
        <v>30</v>
      </c>
    </row>
    <row r="1872" spans="1:21" ht="95" customHeight="1">
      <c r="A1872" s="1">
        <v>1870</v>
      </c>
      <c r="B1872" s="1" t="s">
        <v>1871</v>
      </c>
      <c r="C1872" s="1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4">
        <f t="shared" si="203"/>
        <v>10.314285714285715</v>
      </c>
      <c r="P1872" s="1">
        <f t="shared" si="204"/>
        <v>32.81818181818182</v>
      </c>
      <c r="Q1872" s="1" t="str">
        <f t="shared" si="205"/>
        <v>games</v>
      </c>
      <c r="R1872" s="1" t="str">
        <f t="shared" si="209"/>
        <v>mobile games</v>
      </c>
      <c r="S1872" s="2">
        <f t="shared" si="206"/>
        <v>42371.355729166666</v>
      </c>
      <c r="T1872" s="2">
        <f t="shared" si="207"/>
        <v>42400.178472222222</v>
      </c>
      <c r="U1872" s="1">
        <f t="shared" si="208"/>
        <v>29</v>
      </c>
    </row>
    <row r="1873" spans="1:21" ht="95" customHeight="1">
      <c r="A1873" s="1">
        <v>1871</v>
      </c>
      <c r="B1873" s="1" t="s">
        <v>1872</v>
      </c>
      <c r="C1873" s="1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4">
        <f t="shared" si="203"/>
        <v>71.784615384615378</v>
      </c>
      <c r="P1873" s="1">
        <f t="shared" si="204"/>
        <v>49.11578947368421</v>
      </c>
      <c r="Q1873" s="1" t="str">
        <f t="shared" si="205"/>
        <v>games</v>
      </c>
      <c r="R1873" s="1" t="str">
        <f t="shared" si="209"/>
        <v>mobile games</v>
      </c>
      <c r="S1873" s="2">
        <f t="shared" si="206"/>
        <v>41923.783576388887</v>
      </c>
      <c r="T1873" s="2">
        <f t="shared" si="207"/>
        <v>41963.825243055559</v>
      </c>
      <c r="U1873" s="1">
        <f t="shared" si="208"/>
        <v>41</v>
      </c>
    </row>
    <row r="1874" spans="1:21" ht="95" customHeight="1">
      <c r="A1874" s="1">
        <v>1872</v>
      </c>
      <c r="B1874" s="1" t="s">
        <v>1873</v>
      </c>
      <c r="C1874" s="1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4">
        <f t="shared" si="203"/>
        <v>1.06</v>
      </c>
      <c r="P1874" s="1">
        <f t="shared" si="204"/>
        <v>16.307692307692307</v>
      </c>
      <c r="Q1874" s="1" t="str">
        <f t="shared" si="205"/>
        <v>games</v>
      </c>
      <c r="R1874" s="1" t="str">
        <f t="shared" si="209"/>
        <v>mobile games</v>
      </c>
      <c r="S1874" s="2">
        <f t="shared" si="206"/>
        <v>42155.129652777774</v>
      </c>
      <c r="T1874" s="2">
        <f t="shared" si="207"/>
        <v>42185.129652777774</v>
      </c>
      <c r="U1874" s="1">
        <f t="shared" si="208"/>
        <v>30</v>
      </c>
    </row>
    <row r="1875" spans="1:21" ht="95" customHeight="1">
      <c r="A1875" s="1">
        <v>1873</v>
      </c>
      <c r="B1875" s="1" t="s">
        <v>1874</v>
      </c>
      <c r="C1875" s="1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4">
        <f t="shared" si="203"/>
        <v>0.44999999999999996</v>
      </c>
      <c r="P1875" s="1">
        <f t="shared" si="204"/>
        <v>18</v>
      </c>
      <c r="Q1875" s="1" t="str">
        <f t="shared" si="205"/>
        <v>games</v>
      </c>
      <c r="R1875" s="1" t="str">
        <f t="shared" si="209"/>
        <v>mobile games</v>
      </c>
      <c r="S1875" s="2">
        <f t="shared" si="206"/>
        <v>42164.615856481483</v>
      </c>
      <c r="T1875" s="2">
        <f t="shared" si="207"/>
        <v>42193.697916666672</v>
      </c>
      <c r="U1875" s="1">
        <f t="shared" si="208"/>
        <v>30</v>
      </c>
    </row>
    <row r="1876" spans="1:21" ht="95" customHeight="1">
      <c r="A1876" s="1">
        <v>1874</v>
      </c>
      <c r="B1876" s="1" t="s">
        <v>1875</v>
      </c>
      <c r="C1876" s="1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4">
        <f t="shared" si="203"/>
        <v>1.6250000000000001E-2</v>
      </c>
      <c r="P1876" s="1">
        <f t="shared" si="204"/>
        <v>13</v>
      </c>
      <c r="Q1876" s="1" t="str">
        <f t="shared" si="205"/>
        <v>games</v>
      </c>
      <c r="R1876" s="1" t="str">
        <f t="shared" si="209"/>
        <v>mobile games</v>
      </c>
      <c r="S1876" s="2">
        <f t="shared" si="206"/>
        <v>42529.969131944439</v>
      </c>
      <c r="T1876" s="2">
        <f t="shared" si="207"/>
        <v>42549.969131944439</v>
      </c>
      <c r="U1876" s="1">
        <f t="shared" si="208"/>
        <v>20</v>
      </c>
    </row>
    <row r="1877" spans="1:21" ht="95" customHeight="1">
      <c r="A1877" s="1">
        <v>1875</v>
      </c>
      <c r="B1877" s="1" t="s">
        <v>1876</v>
      </c>
      <c r="C1877" s="1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4">
        <f t="shared" si="203"/>
        <v>0.51</v>
      </c>
      <c r="P1877" s="1">
        <f t="shared" si="204"/>
        <v>17</v>
      </c>
      <c r="Q1877" s="1" t="str">
        <f t="shared" si="205"/>
        <v>games</v>
      </c>
      <c r="R1877" s="1" t="str">
        <f t="shared" si="209"/>
        <v>mobile games</v>
      </c>
      <c r="S1877" s="2">
        <f t="shared" si="206"/>
        <v>42528.899398148147</v>
      </c>
      <c r="T1877" s="2">
        <f t="shared" si="207"/>
        <v>42588.899398148147</v>
      </c>
      <c r="U1877" s="1">
        <f t="shared" si="208"/>
        <v>60</v>
      </c>
    </row>
    <row r="1878" spans="1:21" ht="95" customHeight="1">
      <c r="A1878" s="1">
        <v>1876</v>
      </c>
      <c r="B1878" s="1" t="s">
        <v>1877</v>
      </c>
      <c r="C1878" s="1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4">
        <f t="shared" si="203"/>
        <v>0</v>
      </c>
      <c r="P1878" s="1" t="e">
        <f t="shared" si="204"/>
        <v>#DIV/0!</v>
      </c>
      <c r="Q1878" s="1" t="str">
        <f t="shared" si="205"/>
        <v>games</v>
      </c>
      <c r="R1878" s="1" t="str">
        <f t="shared" si="209"/>
        <v>mobile games</v>
      </c>
      <c r="S1878" s="2">
        <f t="shared" si="206"/>
        <v>41776.284780092588</v>
      </c>
      <c r="T1878" s="2">
        <f t="shared" si="207"/>
        <v>41806.284780092588</v>
      </c>
      <c r="U1878" s="1">
        <f t="shared" si="208"/>
        <v>30</v>
      </c>
    </row>
    <row r="1879" spans="1:21" ht="95" customHeight="1">
      <c r="A1879" s="1">
        <v>1877</v>
      </c>
      <c r="B1879" s="1" t="s">
        <v>1878</v>
      </c>
      <c r="C1879" s="1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4">
        <f t="shared" si="203"/>
        <v>0</v>
      </c>
      <c r="P1879" s="1" t="e">
        <f t="shared" si="204"/>
        <v>#DIV/0!</v>
      </c>
      <c r="Q1879" s="1" t="str">
        <f t="shared" si="205"/>
        <v>games</v>
      </c>
      <c r="R1879" s="1" t="str">
        <f t="shared" si="209"/>
        <v>mobile games</v>
      </c>
      <c r="S1879" s="2">
        <f t="shared" si="206"/>
        <v>42035.029224537036</v>
      </c>
      <c r="T1879" s="2">
        <f t="shared" si="207"/>
        <v>42064.029224537036</v>
      </c>
      <c r="U1879" s="1">
        <f t="shared" si="208"/>
        <v>29</v>
      </c>
    </row>
    <row r="1880" spans="1:21" ht="95" customHeight="1">
      <c r="A1880" s="1">
        <v>1878</v>
      </c>
      <c r="B1880" s="1" t="s">
        <v>1879</v>
      </c>
      <c r="C1880" s="1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4">
        <f t="shared" si="203"/>
        <v>0</v>
      </c>
      <c r="P1880" s="1" t="e">
        <f t="shared" si="204"/>
        <v>#DIV/0!</v>
      </c>
      <c r="Q1880" s="1" t="str">
        <f t="shared" si="205"/>
        <v>games</v>
      </c>
      <c r="R1880" s="1" t="str">
        <f t="shared" si="209"/>
        <v>mobile games</v>
      </c>
      <c r="S1880" s="2">
        <f t="shared" si="206"/>
        <v>41773.008738425924</v>
      </c>
      <c r="T1880" s="2">
        <f t="shared" si="207"/>
        <v>41803.008738425924</v>
      </c>
      <c r="U1880" s="1">
        <f t="shared" si="208"/>
        <v>30</v>
      </c>
    </row>
    <row r="1881" spans="1:21" ht="95" customHeight="1">
      <c r="A1881" s="1">
        <v>1879</v>
      </c>
      <c r="B1881" s="1" t="s">
        <v>1880</v>
      </c>
      <c r="C1881" s="1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4">
        <f t="shared" si="203"/>
        <v>0.12</v>
      </c>
      <c r="P1881" s="1">
        <f t="shared" si="204"/>
        <v>3</v>
      </c>
      <c r="Q1881" s="1" t="str">
        <f t="shared" si="205"/>
        <v>games</v>
      </c>
      <c r="R1881" s="1" t="str">
        <f t="shared" si="209"/>
        <v>mobile games</v>
      </c>
      <c r="S1881" s="2">
        <f t="shared" si="206"/>
        <v>42413.649641203709</v>
      </c>
      <c r="T1881" s="2">
        <f t="shared" si="207"/>
        <v>42443.607974537037</v>
      </c>
      <c r="U1881" s="1">
        <f t="shared" si="208"/>
        <v>30</v>
      </c>
    </row>
    <row r="1882" spans="1:21" ht="95" customHeight="1">
      <c r="A1882" s="1">
        <v>1880</v>
      </c>
      <c r="B1882" s="1" t="s">
        <v>1881</v>
      </c>
      <c r="C1882" s="1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4">
        <f t="shared" si="203"/>
        <v>20.080000000000002</v>
      </c>
      <c r="P1882" s="1">
        <f t="shared" si="204"/>
        <v>41.833333333333336</v>
      </c>
      <c r="Q1882" s="1" t="str">
        <f t="shared" si="205"/>
        <v>games</v>
      </c>
      <c r="R1882" s="1" t="str">
        <f t="shared" si="209"/>
        <v>mobile games</v>
      </c>
      <c r="S1882" s="2">
        <f t="shared" si="206"/>
        <v>42430.566898148143</v>
      </c>
      <c r="T1882" s="2">
        <f t="shared" si="207"/>
        <v>42459.525231481486</v>
      </c>
      <c r="U1882" s="1">
        <f t="shared" si="208"/>
        <v>29</v>
      </c>
    </row>
    <row r="1883" spans="1:21" ht="95" customHeight="1">
      <c r="A1883" s="1">
        <v>1881</v>
      </c>
      <c r="B1883" s="1" t="s">
        <v>1882</v>
      </c>
      <c r="C1883" s="1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O1883" s="4">
        <f t="shared" si="203"/>
        <v>172.68449999999999</v>
      </c>
      <c r="P1883" s="1">
        <f t="shared" si="204"/>
        <v>49.338428571428572</v>
      </c>
      <c r="Q1883" s="1" t="str">
        <f t="shared" si="205"/>
        <v>music</v>
      </c>
      <c r="R1883" s="1" t="str">
        <f t="shared" si="209"/>
        <v>indie rock</v>
      </c>
      <c r="S1883" s="2">
        <f t="shared" si="206"/>
        <v>42043.152650462958</v>
      </c>
      <c r="T1883" s="2">
        <f t="shared" si="207"/>
        <v>42073.110983796301</v>
      </c>
      <c r="U1883" s="1">
        <f t="shared" si="208"/>
        <v>30</v>
      </c>
    </row>
    <row r="1884" spans="1:21" ht="95" customHeight="1">
      <c r="A1884" s="1">
        <v>1882</v>
      </c>
      <c r="B1884" s="1" t="s">
        <v>1883</v>
      </c>
      <c r="C1884" s="1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O1884" s="4">
        <f t="shared" si="203"/>
        <v>100.8955223880597</v>
      </c>
      <c r="P1884" s="1">
        <f t="shared" si="204"/>
        <v>41.728395061728392</v>
      </c>
      <c r="Q1884" s="1" t="str">
        <f t="shared" si="205"/>
        <v>music</v>
      </c>
      <c r="R1884" s="1" t="str">
        <f t="shared" si="209"/>
        <v>indie rock</v>
      </c>
      <c r="S1884" s="2">
        <f t="shared" si="206"/>
        <v>41067.949212962965</v>
      </c>
      <c r="T1884" s="2">
        <f t="shared" si="207"/>
        <v>41100.991666666669</v>
      </c>
      <c r="U1884" s="1">
        <f t="shared" si="208"/>
        <v>34</v>
      </c>
    </row>
    <row r="1885" spans="1:21" ht="95" customHeight="1">
      <c r="A1885" s="1">
        <v>1883</v>
      </c>
      <c r="B1885" s="1" t="s">
        <v>1884</v>
      </c>
      <c r="C1885" s="1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O1885" s="4">
        <f t="shared" si="203"/>
        <v>104.8048048048048</v>
      </c>
      <c r="P1885" s="1">
        <f t="shared" si="204"/>
        <v>32.71875</v>
      </c>
      <c r="Q1885" s="1" t="str">
        <f t="shared" si="205"/>
        <v>music</v>
      </c>
      <c r="R1885" s="1" t="str">
        <f t="shared" si="209"/>
        <v>indie rock</v>
      </c>
      <c r="S1885" s="2">
        <f t="shared" si="206"/>
        <v>40977.948009259257</v>
      </c>
      <c r="T1885" s="2">
        <f t="shared" si="207"/>
        <v>41007.906342592592</v>
      </c>
      <c r="U1885" s="1">
        <f t="shared" si="208"/>
        <v>30</v>
      </c>
    </row>
    <row r="1886" spans="1:21" ht="95" customHeight="1">
      <c r="A1886" s="1">
        <v>1884</v>
      </c>
      <c r="B1886" s="1" t="s">
        <v>1885</v>
      </c>
      <c r="C1886" s="1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O1886" s="4">
        <f t="shared" si="203"/>
        <v>135.1</v>
      </c>
      <c r="P1886" s="1">
        <f t="shared" si="204"/>
        <v>51.96153846153846</v>
      </c>
      <c r="Q1886" s="1" t="str">
        <f t="shared" si="205"/>
        <v>music</v>
      </c>
      <c r="R1886" s="1" t="str">
        <f t="shared" si="209"/>
        <v>indie rock</v>
      </c>
      <c r="S1886" s="2">
        <f t="shared" si="206"/>
        <v>41205.198321759257</v>
      </c>
      <c r="T1886" s="2">
        <f t="shared" si="207"/>
        <v>41240.5</v>
      </c>
      <c r="U1886" s="1">
        <f t="shared" si="208"/>
        <v>36</v>
      </c>
    </row>
    <row r="1887" spans="1:21" ht="95" customHeight="1">
      <c r="A1887" s="1">
        <v>1885</v>
      </c>
      <c r="B1887" s="1" t="s">
        <v>1886</v>
      </c>
      <c r="C1887" s="1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O1887" s="4">
        <f t="shared" si="203"/>
        <v>116.32786885245903</v>
      </c>
      <c r="P1887" s="1">
        <f t="shared" si="204"/>
        <v>50.685714285714283</v>
      </c>
      <c r="Q1887" s="1" t="str">
        <f t="shared" si="205"/>
        <v>music</v>
      </c>
      <c r="R1887" s="1" t="str">
        <f t="shared" si="209"/>
        <v>indie rock</v>
      </c>
      <c r="S1887" s="2">
        <f t="shared" si="206"/>
        <v>41099.093865740739</v>
      </c>
      <c r="T1887" s="2">
        <f t="shared" si="207"/>
        <v>41131.916666666664</v>
      </c>
      <c r="U1887" s="1">
        <f t="shared" si="208"/>
        <v>33</v>
      </c>
    </row>
    <row r="1888" spans="1:21" ht="95" customHeight="1">
      <c r="A1888" s="1">
        <v>1886</v>
      </c>
      <c r="B1888" s="1" t="s">
        <v>1887</v>
      </c>
      <c r="C1888" s="1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O1888" s="4">
        <f t="shared" si="203"/>
        <v>102.08333333333333</v>
      </c>
      <c r="P1888" s="1">
        <f t="shared" si="204"/>
        <v>42.241379310344826</v>
      </c>
      <c r="Q1888" s="1" t="str">
        <f t="shared" si="205"/>
        <v>music</v>
      </c>
      <c r="R1888" s="1" t="str">
        <f t="shared" si="209"/>
        <v>indie rock</v>
      </c>
      <c r="S1888" s="2">
        <f t="shared" si="206"/>
        <v>41925.906689814816</v>
      </c>
      <c r="T1888" s="2">
        <f t="shared" si="207"/>
        <v>41955.94835648148</v>
      </c>
      <c r="U1888" s="1">
        <f t="shared" si="208"/>
        <v>31</v>
      </c>
    </row>
    <row r="1889" spans="1:21" ht="95" customHeight="1">
      <c r="A1889" s="1">
        <v>1887</v>
      </c>
      <c r="B1889" s="1" t="s">
        <v>1888</v>
      </c>
      <c r="C1889" s="1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O1889" s="4">
        <f t="shared" si="203"/>
        <v>111.16666666666666</v>
      </c>
      <c r="P1889" s="1">
        <f t="shared" si="204"/>
        <v>416.875</v>
      </c>
      <c r="Q1889" s="1" t="str">
        <f t="shared" si="205"/>
        <v>music</v>
      </c>
      <c r="R1889" s="1" t="str">
        <f t="shared" si="209"/>
        <v>indie rock</v>
      </c>
      <c r="S1889" s="2">
        <f t="shared" si="206"/>
        <v>42323.800138888888</v>
      </c>
      <c r="T1889" s="2">
        <f t="shared" si="207"/>
        <v>42341.895833333328</v>
      </c>
      <c r="U1889" s="1">
        <f t="shared" si="208"/>
        <v>19</v>
      </c>
    </row>
    <row r="1890" spans="1:21" ht="95" customHeight="1">
      <c r="A1890" s="1">
        <v>1888</v>
      </c>
      <c r="B1890" s="1" t="s">
        <v>1889</v>
      </c>
      <c r="C1890" s="1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O1890" s="4">
        <f t="shared" si="203"/>
        <v>166.08</v>
      </c>
      <c r="P1890" s="1">
        <f t="shared" si="204"/>
        <v>46.651685393258425</v>
      </c>
      <c r="Q1890" s="1" t="str">
        <f t="shared" si="205"/>
        <v>music</v>
      </c>
      <c r="R1890" s="1" t="str">
        <f t="shared" si="209"/>
        <v>indie rock</v>
      </c>
      <c r="S1890" s="2">
        <f t="shared" si="206"/>
        <v>40299.239953703705</v>
      </c>
      <c r="T1890" s="2">
        <f t="shared" si="207"/>
        <v>40330.207638888889</v>
      </c>
      <c r="U1890" s="1">
        <f t="shared" si="208"/>
        <v>31</v>
      </c>
    </row>
    <row r="1891" spans="1:21" ht="95" customHeight="1">
      <c r="A1891" s="1">
        <v>1889</v>
      </c>
      <c r="B1891" s="1" t="s">
        <v>1890</v>
      </c>
      <c r="C1891" s="1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O1891" s="4">
        <f t="shared" si="203"/>
        <v>106.60000000000001</v>
      </c>
      <c r="P1891" s="1">
        <f t="shared" si="204"/>
        <v>48.454545454545453</v>
      </c>
      <c r="Q1891" s="1" t="str">
        <f t="shared" si="205"/>
        <v>music</v>
      </c>
      <c r="R1891" s="1" t="str">
        <f t="shared" si="209"/>
        <v>indie rock</v>
      </c>
      <c r="S1891" s="2">
        <f t="shared" si="206"/>
        <v>41299.793356481481</v>
      </c>
      <c r="T1891" s="2">
        <f t="shared" si="207"/>
        <v>41344.751689814817</v>
      </c>
      <c r="U1891" s="1">
        <f t="shared" si="208"/>
        <v>45</v>
      </c>
    </row>
    <row r="1892" spans="1:21" ht="95" customHeight="1">
      <c r="A1892" s="1">
        <v>1890</v>
      </c>
      <c r="B1892" s="1" t="s">
        <v>1891</v>
      </c>
      <c r="C1892" s="1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O1892" s="4">
        <f t="shared" si="203"/>
        <v>144.58441666666667</v>
      </c>
      <c r="P1892" s="1">
        <f t="shared" si="204"/>
        <v>70.5289837398374</v>
      </c>
      <c r="Q1892" s="1" t="str">
        <f t="shared" si="205"/>
        <v>music</v>
      </c>
      <c r="R1892" s="1" t="str">
        <f t="shared" si="209"/>
        <v>indie rock</v>
      </c>
      <c r="S1892" s="2">
        <f t="shared" si="206"/>
        <v>41228.786203703705</v>
      </c>
      <c r="T1892" s="2">
        <f t="shared" si="207"/>
        <v>41258.786203703705</v>
      </c>
      <c r="U1892" s="1">
        <f t="shared" si="208"/>
        <v>30</v>
      </c>
    </row>
    <row r="1893" spans="1:21" ht="95" customHeight="1">
      <c r="A1893" s="1">
        <v>1891</v>
      </c>
      <c r="B1893" s="1" t="s">
        <v>1892</v>
      </c>
      <c r="C1893" s="1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O1893" s="4">
        <f t="shared" si="203"/>
        <v>105.55000000000001</v>
      </c>
      <c r="P1893" s="1">
        <f t="shared" si="204"/>
        <v>87.958333333333329</v>
      </c>
      <c r="Q1893" s="1" t="str">
        <f t="shared" si="205"/>
        <v>music</v>
      </c>
      <c r="R1893" s="1" t="str">
        <f t="shared" si="209"/>
        <v>indie rock</v>
      </c>
      <c r="S1893" s="2">
        <f t="shared" si="206"/>
        <v>40335.798078703701</v>
      </c>
      <c r="T1893" s="2">
        <f t="shared" si="207"/>
        <v>40381.25</v>
      </c>
      <c r="U1893" s="1">
        <f t="shared" si="208"/>
        <v>46</v>
      </c>
    </row>
    <row r="1894" spans="1:21" ht="95" customHeight="1">
      <c r="A1894" s="1">
        <v>1892</v>
      </c>
      <c r="B1894" s="1" t="s">
        <v>1893</v>
      </c>
      <c r="C1894" s="1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O1894" s="4">
        <f t="shared" si="203"/>
        <v>136.60000000000002</v>
      </c>
      <c r="P1894" s="1">
        <f t="shared" si="204"/>
        <v>26.26923076923077</v>
      </c>
      <c r="Q1894" s="1" t="str">
        <f t="shared" si="205"/>
        <v>music</v>
      </c>
      <c r="R1894" s="1" t="str">
        <f t="shared" si="209"/>
        <v>indie rock</v>
      </c>
      <c r="S1894" s="2">
        <f t="shared" si="206"/>
        <v>40671.637511574074</v>
      </c>
      <c r="T1894" s="2">
        <f t="shared" si="207"/>
        <v>40701.637511574074</v>
      </c>
      <c r="U1894" s="1">
        <f t="shared" si="208"/>
        <v>30</v>
      </c>
    </row>
    <row r="1895" spans="1:21" ht="95" customHeight="1">
      <c r="A1895" s="1">
        <v>1893</v>
      </c>
      <c r="B1895" s="1" t="s">
        <v>1894</v>
      </c>
      <c r="C1895" s="1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O1895" s="4">
        <f t="shared" si="203"/>
        <v>104</v>
      </c>
      <c r="P1895" s="1">
        <f t="shared" si="204"/>
        <v>57.777777777777779</v>
      </c>
      <c r="Q1895" s="1" t="str">
        <f t="shared" si="205"/>
        <v>music</v>
      </c>
      <c r="R1895" s="1" t="str">
        <f t="shared" si="209"/>
        <v>indie rock</v>
      </c>
      <c r="S1895" s="2">
        <f t="shared" si="206"/>
        <v>40632.94195601852</v>
      </c>
      <c r="T1895" s="2">
        <f t="shared" si="207"/>
        <v>40649.165972222225</v>
      </c>
      <c r="U1895" s="1">
        <f t="shared" si="208"/>
        <v>17</v>
      </c>
    </row>
    <row r="1896" spans="1:21" ht="95" customHeight="1">
      <c r="A1896" s="1">
        <v>1894</v>
      </c>
      <c r="B1896" s="1" t="s">
        <v>1895</v>
      </c>
      <c r="C1896" s="1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O1896" s="4">
        <f t="shared" si="203"/>
        <v>114.5</v>
      </c>
      <c r="P1896" s="1">
        <f t="shared" si="204"/>
        <v>57.25</v>
      </c>
      <c r="Q1896" s="1" t="str">
        <f t="shared" si="205"/>
        <v>music</v>
      </c>
      <c r="R1896" s="1" t="str">
        <f t="shared" si="209"/>
        <v>indie rock</v>
      </c>
      <c r="S1896" s="2">
        <f t="shared" si="206"/>
        <v>40920.904895833337</v>
      </c>
      <c r="T1896" s="2">
        <f t="shared" si="207"/>
        <v>40951.904895833337</v>
      </c>
      <c r="U1896" s="1">
        <f t="shared" si="208"/>
        <v>31</v>
      </c>
    </row>
    <row r="1897" spans="1:21" ht="95" customHeight="1">
      <c r="A1897" s="1">
        <v>1895</v>
      </c>
      <c r="B1897" s="1" t="s">
        <v>1896</v>
      </c>
      <c r="C1897" s="1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O1897" s="4">
        <f t="shared" si="203"/>
        <v>101.71957671957672</v>
      </c>
      <c r="P1897" s="1">
        <f t="shared" si="204"/>
        <v>196.34042553191489</v>
      </c>
      <c r="Q1897" s="1" t="str">
        <f t="shared" si="205"/>
        <v>music</v>
      </c>
      <c r="R1897" s="1" t="str">
        <f t="shared" si="209"/>
        <v>indie rock</v>
      </c>
      <c r="S1897" s="2">
        <f t="shared" si="206"/>
        <v>42267.746782407412</v>
      </c>
      <c r="T1897" s="2">
        <f t="shared" si="207"/>
        <v>42297.746782407412</v>
      </c>
      <c r="U1897" s="1">
        <f t="shared" si="208"/>
        <v>30</v>
      </c>
    </row>
    <row r="1898" spans="1:21" ht="95" customHeight="1">
      <c r="A1898" s="1">
        <v>1896</v>
      </c>
      <c r="B1898" s="1" t="s">
        <v>1897</v>
      </c>
      <c r="C1898" s="1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O1898" s="4">
        <f t="shared" si="203"/>
        <v>123.94678492239468</v>
      </c>
      <c r="P1898" s="1">
        <f t="shared" si="204"/>
        <v>43</v>
      </c>
      <c r="Q1898" s="1" t="str">
        <f t="shared" si="205"/>
        <v>music</v>
      </c>
      <c r="R1898" s="1" t="str">
        <f t="shared" si="209"/>
        <v>indie rock</v>
      </c>
      <c r="S1898" s="2">
        <f t="shared" si="206"/>
        <v>40981.710243055553</v>
      </c>
      <c r="T1898" s="2">
        <f t="shared" si="207"/>
        <v>41011.710243055553</v>
      </c>
      <c r="U1898" s="1">
        <f t="shared" si="208"/>
        <v>30</v>
      </c>
    </row>
    <row r="1899" spans="1:21" ht="95" customHeight="1">
      <c r="A1899" s="1">
        <v>1897</v>
      </c>
      <c r="B1899" s="1" t="s">
        <v>1898</v>
      </c>
      <c r="C1899" s="1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O1899" s="4">
        <f t="shared" si="203"/>
        <v>102.45669291338582</v>
      </c>
      <c r="P1899" s="1">
        <f t="shared" si="204"/>
        <v>35.551912568306008</v>
      </c>
      <c r="Q1899" s="1" t="str">
        <f t="shared" si="205"/>
        <v>music</v>
      </c>
      <c r="R1899" s="1" t="str">
        <f t="shared" si="209"/>
        <v>indie rock</v>
      </c>
      <c r="S1899" s="2">
        <f t="shared" si="206"/>
        <v>41680.583402777782</v>
      </c>
      <c r="T1899" s="2">
        <f t="shared" si="207"/>
        <v>41702.875</v>
      </c>
      <c r="U1899" s="1">
        <f t="shared" si="208"/>
        <v>23</v>
      </c>
    </row>
    <row r="1900" spans="1:21" ht="95" customHeight="1">
      <c r="A1900" s="1">
        <v>1898</v>
      </c>
      <c r="B1900" s="1" t="s">
        <v>1899</v>
      </c>
      <c r="C1900" s="1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O1900" s="4">
        <f t="shared" si="203"/>
        <v>144.5</v>
      </c>
      <c r="P1900" s="1">
        <f t="shared" si="204"/>
        <v>68.80952380952381</v>
      </c>
      <c r="Q1900" s="1" t="str">
        <f t="shared" si="205"/>
        <v>music</v>
      </c>
      <c r="R1900" s="1" t="str">
        <f t="shared" si="209"/>
        <v>indie rock</v>
      </c>
      <c r="S1900" s="2">
        <f t="shared" si="206"/>
        <v>42366.192974537036</v>
      </c>
      <c r="T1900" s="2">
        <f t="shared" si="207"/>
        <v>42401.75</v>
      </c>
      <c r="U1900" s="1">
        <f t="shared" si="208"/>
        <v>36</v>
      </c>
    </row>
    <row r="1901" spans="1:21" ht="95" customHeight="1">
      <c r="A1901" s="1">
        <v>1899</v>
      </c>
      <c r="B1901" s="1" t="s">
        <v>1900</v>
      </c>
      <c r="C1901" s="1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O1901" s="4">
        <f t="shared" si="203"/>
        <v>133.33333333333331</v>
      </c>
      <c r="P1901" s="1">
        <f t="shared" si="204"/>
        <v>28.571428571428573</v>
      </c>
      <c r="Q1901" s="1" t="str">
        <f t="shared" si="205"/>
        <v>music</v>
      </c>
      <c r="R1901" s="1" t="str">
        <f t="shared" si="209"/>
        <v>indie rock</v>
      </c>
      <c r="S1901" s="2">
        <f t="shared" si="206"/>
        <v>42058.941736111112</v>
      </c>
      <c r="T1901" s="2">
        <f t="shared" si="207"/>
        <v>42088.90006944444</v>
      </c>
      <c r="U1901" s="1">
        <f t="shared" si="208"/>
        <v>30</v>
      </c>
    </row>
    <row r="1902" spans="1:21" ht="95" customHeight="1">
      <c r="A1902" s="1">
        <v>1900</v>
      </c>
      <c r="B1902" s="1" t="s">
        <v>1901</v>
      </c>
      <c r="C1902" s="1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O1902" s="4">
        <f t="shared" si="203"/>
        <v>109.3644</v>
      </c>
      <c r="P1902" s="1">
        <f t="shared" si="204"/>
        <v>50.631666666666668</v>
      </c>
      <c r="Q1902" s="1" t="str">
        <f t="shared" si="205"/>
        <v>music</v>
      </c>
      <c r="R1902" s="1" t="str">
        <f t="shared" si="209"/>
        <v>indie rock</v>
      </c>
      <c r="S1902" s="2">
        <f t="shared" si="206"/>
        <v>41160.871886574074</v>
      </c>
      <c r="T1902" s="2">
        <f t="shared" si="207"/>
        <v>41188.415972222225</v>
      </c>
      <c r="U1902" s="1">
        <f t="shared" si="208"/>
        <v>28</v>
      </c>
    </row>
    <row r="1903" spans="1:21" ht="95" customHeight="1">
      <c r="A1903" s="1">
        <v>1901</v>
      </c>
      <c r="B1903" s="1" t="s">
        <v>1902</v>
      </c>
      <c r="C1903" s="1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4">
        <f t="shared" si="203"/>
        <v>2.6969696969696968</v>
      </c>
      <c r="P1903" s="1">
        <f t="shared" si="204"/>
        <v>106.8</v>
      </c>
      <c r="Q1903" s="1" t="str">
        <f t="shared" si="205"/>
        <v>technology</v>
      </c>
      <c r="R1903" s="1" t="str">
        <f t="shared" si="209"/>
        <v>gadgets</v>
      </c>
      <c r="S1903" s="2">
        <f t="shared" si="206"/>
        <v>42116.54315972222</v>
      </c>
      <c r="T1903" s="2">
        <f t="shared" si="207"/>
        <v>42146.541666666672</v>
      </c>
      <c r="U1903" s="1">
        <f t="shared" si="208"/>
        <v>30</v>
      </c>
    </row>
    <row r="1904" spans="1:21" ht="95" customHeight="1">
      <c r="A1904" s="1">
        <v>1902</v>
      </c>
      <c r="B1904" s="1" t="s">
        <v>1903</v>
      </c>
      <c r="C1904" s="1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4">
        <f t="shared" si="203"/>
        <v>1.2</v>
      </c>
      <c r="P1904" s="1">
        <f t="shared" si="204"/>
        <v>4</v>
      </c>
      <c r="Q1904" s="1" t="str">
        <f t="shared" si="205"/>
        <v>technology</v>
      </c>
      <c r="R1904" s="1" t="str">
        <f t="shared" si="209"/>
        <v>gadgets</v>
      </c>
      <c r="S1904" s="2">
        <f t="shared" si="206"/>
        <v>42037.789895833332</v>
      </c>
      <c r="T1904" s="2">
        <f t="shared" si="207"/>
        <v>42067.789895833332</v>
      </c>
      <c r="U1904" s="1">
        <f t="shared" si="208"/>
        <v>30</v>
      </c>
    </row>
    <row r="1905" spans="1:21" ht="95" customHeight="1">
      <c r="A1905" s="1">
        <v>1903</v>
      </c>
      <c r="B1905" s="1" t="s">
        <v>1904</v>
      </c>
      <c r="C1905" s="1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4">
        <f t="shared" si="203"/>
        <v>46.6</v>
      </c>
      <c r="P1905" s="1">
        <f t="shared" si="204"/>
        <v>34.097560975609753</v>
      </c>
      <c r="Q1905" s="1" t="str">
        <f t="shared" si="205"/>
        <v>technology</v>
      </c>
      <c r="R1905" s="1" t="str">
        <f t="shared" si="209"/>
        <v>gadgets</v>
      </c>
      <c r="S1905" s="2">
        <f t="shared" si="206"/>
        <v>42702.770729166667</v>
      </c>
      <c r="T1905" s="2">
        <f t="shared" si="207"/>
        <v>42762.770729166667</v>
      </c>
      <c r="U1905" s="1">
        <f t="shared" si="208"/>
        <v>60</v>
      </c>
    </row>
    <row r="1906" spans="1:21" ht="95" customHeight="1">
      <c r="A1906" s="1">
        <v>1904</v>
      </c>
      <c r="B1906" s="1" t="s">
        <v>1905</v>
      </c>
      <c r="C1906" s="1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4">
        <f t="shared" si="203"/>
        <v>0.1</v>
      </c>
      <c r="P1906" s="1">
        <f t="shared" si="204"/>
        <v>25</v>
      </c>
      <c r="Q1906" s="1" t="str">
        <f t="shared" si="205"/>
        <v>technology</v>
      </c>
      <c r="R1906" s="1" t="str">
        <f t="shared" si="209"/>
        <v>gadgets</v>
      </c>
      <c r="S1906" s="2">
        <f t="shared" si="206"/>
        <v>42326.685428240744</v>
      </c>
      <c r="T1906" s="2">
        <f t="shared" si="207"/>
        <v>42371.685428240744</v>
      </c>
      <c r="U1906" s="1">
        <f t="shared" si="208"/>
        <v>45</v>
      </c>
    </row>
    <row r="1907" spans="1:21" ht="95" customHeight="1">
      <c r="A1907" s="1">
        <v>1905</v>
      </c>
      <c r="B1907" s="1" t="s">
        <v>1906</v>
      </c>
      <c r="C1907" s="1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4">
        <f t="shared" si="203"/>
        <v>0.16800000000000001</v>
      </c>
      <c r="P1907" s="1">
        <f t="shared" si="204"/>
        <v>10.5</v>
      </c>
      <c r="Q1907" s="1" t="str">
        <f t="shared" si="205"/>
        <v>technology</v>
      </c>
      <c r="R1907" s="1" t="str">
        <f t="shared" si="209"/>
        <v>gadgets</v>
      </c>
      <c r="S1907" s="2">
        <f t="shared" si="206"/>
        <v>41859.925856481481</v>
      </c>
      <c r="T1907" s="2">
        <f t="shared" si="207"/>
        <v>41889.925856481481</v>
      </c>
      <c r="U1907" s="1">
        <f t="shared" si="208"/>
        <v>30</v>
      </c>
    </row>
    <row r="1908" spans="1:21" ht="95" customHeight="1">
      <c r="A1908" s="1">
        <v>1906</v>
      </c>
      <c r="B1908" s="1" t="s">
        <v>1907</v>
      </c>
      <c r="C1908" s="1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4">
        <f t="shared" si="203"/>
        <v>42.76</v>
      </c>
      <c r="P1908" s="1">
        <f t="shared" si="204"/>
        <v>215.95959595959596</v>
      </c>
      <c r="Q1908" s="1" t="str">
        <f t="shared" si="205"/>
        <v>technology</v>
      </c>
      <c r="R1908" s="1" t="str">
        <f t="shared" si="209"/>
        <v>gadgets</v>
      </c>
      <c r="S1908" s="2">
        <f t="shared" si="206"/>
        <v>42514.671099537038</v>
      </c>
      <c r="T1908" s="2">
        <f t="shared" si="207"/>
        <v>42544.671099537038</v>
      </c>
      <c r="U1908" s="1">
        <f t="shared" si="208"/>
        <v>30</v>
      </c>
    </row>
    <row r="1909" spans="1:21" ht="95" customHeight="1">
      <c r="A1909" s="1">
        <v>1907</v>
      </c>
      <c r="B1909" s="1" t="s">
        <v>1908</v>
      </c>
      <c r="C1909" s="1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4">
        <f t="shared" si="203"/>
        <v>0.28333333333333333</v>
      </c>
      <c r="P1909" s="1">
        <f t="shared" si="204"/>
        <v>21.25</v>
      </c>
      <c r="Q1909" s="1" t="str">
        <f t="shared" si="205"/>
        <v>technology</v>
      </c>
      <c r="R1909" s="1" t="str">
        <f t="shared" si="209"/>
        <v>gadgets</v>
      </c>
      <c r="S1909" s="2">
        <f t="shared" si="206"/>
        <v>41767.587094907409</v>
      </c>
      <c r="T1909" s="2">
        <f t="shared" si="207"/>
        <v>41782.587094907409</v>
      </c>
      <c r="U1909" s="1">
        <f t="shared" si="208"/>
        <v>15</v>
      </c>
    </row>
    <row r="1910" spans="1:21" ht="95" customHeight="1">
      <c r="A1910" s="1">
        <v>1908</v>
      </c>
      <c r="B1910" s="1" t="s">
        <v>1909</v>
      </c>
      <c r="C1910" s="1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4">
        <f t="shared" si="203"/>
        <v>1.7319999999999998</v>
      </c>
      <c r="P1910" s="1">
        <f t="shared" si="204"/>
        <v>108.25</v>
      </c>
      <c r="Q1910" s="1" t="str">
        <f t="shared" si="205"/>
        <v>technology</v>
      </c>
      <c r="R1910" s="1" t="str">
        <f t="shared" si="209"/>
        <v>gadgets</v>
      </c>
      <c r="S1910" s="2">
        <f t="shared" si="206"/>
        <v>42703.917824074073</v>
      </c>
      <c r="T1910" s="2">
        <f t="shared" si="207"/>
        <v>42733.917824074073</v>
      </c>
      <c r="U1910" s="1">
        <f t="shared" si="208"/>
        <v>30</v>
      </c>
    </row>
    <row r="1911" spans="1:21" ht="95" customHeight="1">
      <c r="A1911" s="1">
        <v>1909</v>
      </c>
      <c r="B1911" s="1" t="s">
        <v>1910</v>
      </c>
      <c r="C1911" s="1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4">
        <f t="shared" si="203"/>
        <v>14.111428571428572</v>
      </c>
      <c r="P1911" s="1">
        <f t="shared" si="204"/>
        <v>129.97368421052633</v>
      </c>
      <c r="Q1911" s="1" t="str">
        <f t="shared" si="205"/>
        <v>technology</v>
      </c>
      <c r="R1911" s="1" t="str">
        <f t="shared" si="209"/>
        <v>gadgets</v>
      </c>
      <c r="S1911" s="2">
        <f t="shared" si="206"/>
        <v>41905.429155092592</v>
      </c>
      <c r="T1911" s="2">
        <f t="shared" si="207"/>
        <v>41935.429155092592</v>
      </c>
      <c r="U1911" s="1">
        <f t="shared" si="208"/>
        <v>30</v>
      </c>
    </row>
    <row r="1912" spans="1:21" ht="95" customHeight="1">
      <c r="A1912" s="1">
        <v>1910</v>
      </c>
      <c r="B1912" s="1" t="s">
        <v>1911</v>
      </c>
      <c r="C1912" s="1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4">
        <f t="shared" si="203"/>
        <v>39.395294117647055</v>
      </c>
      <c r="P1912" s="1">
        <f t="shared" si="204"/>
        <v>117.49473684210527</v>
      </c>
      <c r="Q1912" s="1" t="str">
        <f t="shared" si="205"/>
        <v>technology</v>
      </c>
      <c r="R1912" s="1" t="str">
        <f t="shared" si="209"/>
        <v>gadgets</v>
      </c>
      <c r="S1912" s="2">
        <f t="shared" si="206"/>
        <v>42264.963159722218</v>
      </c>
      <c r="T1912" s="2">
        <f t="shared" si="207"/>
        <v>42308.947916666672</v>
      </c>
      <c r="U1912" s="1">
        <f t="shared" si="208"/>
        <v>44</v>
      </c>
    </row>
    <row r="1913" spans="1:21" ht="95" customHeight="1">
      <c r="A1913" s="1">
        <v>1911</v>
      </c>
      <c r="B1913" s="1" t="s">
        <v>1912</v>
      </c>
      <c r="C1913" s="1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4">
        <f t="shared" si="203"/>
        <v>2.3529411764705882E-2</v>
      </c>
      <c r="P1913" s="1">
        <f t="shared" si="204"/>
        <v>10</v>
      </c>
      <c r="Q1913" s="1" t="str">
        <f t="shared" si="205"/>
        <v>technology</v>
      </c>
      <c r="R1913" s="1" t="str">
        <f t="shared" si="209"/>
        <v>gadgets</v>
      </c>
      <c r="S1913" s="2">
        <f t="shared" si="206"/>
        <v>41830.033958333333</v>
      </c>
      <c r="T1913" s="2">
        <f t="shared" si="207"/>
        <v>41860.033958333333</v>
      </c>
      <c r="U1913" s="1">
        <f t="shared" si="208"/>
        <v>30</v>
      </c>
    </row>
    <row r="1914" spans="1:21" ht="95" customHeight="1">
      <c r="A1914" s="1">
        <v>1912</v>
      </c>
      <c r="B1914" s="1" t="s">
        <v>1913</v>
      </c>
      <c r="C1914" s="1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4">
        <f t="shared" si="203"/>
        <v>59.3</v>
      </c>
      <c r="P1914" s="1">
        <f t="shared" si="204"/>
        <v>70.595238095238102</v>
      </c>
      <c r="Q1914" s="1" t="str">
        <f t="shared" si="205"/>
        <v>technology</v>
      </c>
      <c r="R1914" s="1" t="str">
        <f t="shared" si="209"/>
        <v>gadgets</v>
      </c>
      <c r="S1914" s="2">
        <f t="shared" si="206"/>
        <v>42129.226388888885</v>
      </c>
      <c r="T1914" s="2">
        <f t="shared" si="207"/>
        <v>42159.226388888885</v>
      </c>
      <c r="U1914" s="1">
        <f t="shared" si="208"/>
        <v>30</v>
      </c>
    </row>
    <row r="1915" spans="1:21" ht="95" customHeight="1">
      <c r="A1915" s="1">
        <v>1913</v>
      </c>
      <c r="B1915" s="1" t="s">
        <v>1914</v>
      </c>
      <c r="C1915" s="1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4">
        <f t="shared" si="203"/>
        <v>1.3270833333333334</v>
      </c>
      <c r="P1915" s="1">
        <f t="shared" si="204"/>
        <v>24.5</v>
      </c>
      <c r="Q1915" s="1" t="str">
        <f t="shared" si="205"/>
        <v>technology</v>
      </c>
      <c r="R1915" s="1" t="str">
        <f t="shared" si="209"/>
        <v>gadgets</v>
      </c>
      <c r="S1915" s="2">
        <f t="shared" si="206"/>
        <v>41890.511319444442</v>
      </c>
      <c r="T1915" s="2">
        <f t="shared" si="207"/>
        <v>41920.511319444442</v>
      </c>
      <c r="U1915" s="1">
        <f t="shared" si="208"/>
        <v>30</v>
      </c>
    </row>
    <row r="1916" spans="1:21" ht="95" customHeight="1">
      <c r="A1916" s="1">
        <v>1914</v>
      </c>
      <c r="B1916" s="1" t="s">
        <v>1915</v>
      </c>
      <c r="C1916" s="1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4">
        <f t="shared" si="203"/>
        <v>9.0090090090090094</v>
      </c>
      <c r="P1916" s="1">
        <f t="shared" si="204"/>
        <v>30</v>
      </c>
      <c r="Q1916" s="1" t="str">
        <f t="shared" si="205"/>
        <v>technology</v>
      </c>
      <c r="R1916" s="1" t="str">
        <f t="shared" si="209"/>
        <v>gadgets</v>
      </c>
      <c r="S1916" s="2">
        <f t="shared" si="206"/>
        <v>41929.174456018518</v>
      </c>
      <c r="T1916" s="2">
        <f t="shared" si="207"/>
        <v>41944.165972222225</v>
      </c>
      <c r="U1916" s="1">
        <f t="shared" si="208"/>
        <v>15</v>
      </c>
    </row>
    <row r="1917" spans="1:21" ht="95" customHeight="1">
      <c r="A1917" s="1">
        <v>1915</v>
      </c>
      <c r="B1917" s="1" t="s">
        <v>1916</v>
      </c>
      <c r="C1917" s="1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4">
        <f t="shared" si="203"/>
        <v>1.6</v>
      </c>
      <c r="P1917" s="1">
        <f t="shared" si="204"/>
        <v>2</v>
      </c>
      <c r="Q1917" s="1" t="str">
        <f t="shared" si="205"/>
        <v>technology</v>
      </c>
      <c r="R1917" s="1" t="str">
        <f t="shared" si="209"/>
        <v>gadgets</v>
      </c>
      <c r="S1917" s="2">
        <f t="shared" si="206"/>
        <v>41864.04886574074</v>
      </c>
      <c r="T1917" s="2">
        <f t="shared" si="207"/>
        <v>41884.04886574074</v>
      </c>
      <c r="U1917" s="1">
        <f t="shared" si="208"/>
        <v>20</v>
      </c>
    </row>
    <row r="1918" spans="1:21" ht="95" customHeight="1">
      <c r="A1918" s="1">
        <v>1916</v>
      </c>
      <c r="B1918" s="1" t="s">
        <v>1917</v>
      </c>
      <c r="C1918" s="1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4">
        <f t="shared" si="203"/>
        <v>0.51</v>
      </c>
      <c r="P1918" s="1">
        <f t="shared" si="204"/>
        <v>17</v>
      </c>
      <c r="Q1918" s="1" t="str">
        <f t="shared" si="205"/>
        <v>technology</v>
      </c>
      <c r="R1918" s="1" t="str">
        <f t="shared" si="209"/>
        <v>gadgets</v>
      </c>
      <c r="S1918" s="2">
        <f t="shared" si="206"/>
        <v>42656.717303240745</v>
      </c>
      <c r="T1918" s="2">
        <f t="shared" si="207"/>
        <v>42681.758969907409</v>
      </c>
      <c r="U1918" s="1">
        <f t="shared" si="208"/>
        <v>26</v>
      </c>
    </row>
    <row r="1919" spans="1:21" ht="95" customHeight="1">
      <c r="A1919" s="1">
        <v>1917</v>
      </c>
      <c r="B1919" s="1" t="s">
        <v>1918</v>
      </c>
      <c r="C1919" s="1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4">
        <f t="shared" si="203"/>
        <v>52.570512820512818</v>
      </c>
      <c r="P1919" s="1">
        <f t="shared" si="204"/>
        <v>2928.9285714285716</v>
      </c>
      <c r="Q1919" s="1" t="str">
        <f t="shared" si="205"/>
        <v>technology</v>
      </c>
      <c r="R1919" s="1" t="str">
        <f t="shared" si="209"/>
        <v>gadgets</v>
      </c>
      <c r="S1919" s="2">
        <f t="shared" si="206"/>
        <v>42746.270057870366</v>
      </c>
      <c r="T1919" s="2">
        <f t="shared" si="207"/>
        <v>42776.270057870366</v>
      </c>
      <c r="U1919" s="1">
        <f t="shared" si="208"/>
        <v>30</v>
      </c>
    </row>
    <row r="1920" spans="1:21" ht="95" customHeight="1">
      <c r="A1920" s="1">
        <v>1918</v>
      </c>
      <c r="B1920" s="1" t="s">
        <v>1919</v>
      </c>
      <c r="C1920" s="1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4">
        <f t="shared" si="203"/>
        <v>1.04</v>
      </c>
      <c r="P1920" s="1">
        <f t="shared" si="204"/>
        <v>28.888888888888889</v>
      </c>
      <c r="Q1920" s="1" t="str">
        <f t="shared" si="205"/>
        <v>technology</v>
      </c>
      <c r="R1920" s="1" t="str">
        <f t="shared" si="209"/>
        <v>gadgets</v>
      </c>
      <c r="S1920" s="2">
        <f t="shared" si="206"/>
        <v>41828.789942129632</v>
      </c>
      <c r="T1920" s="2">
        <f t="shared" si="207"/>
        <v>41863.789942129632</v>
      </c>
      <c r="U1920" s="1">
        <f t="shared" si="208"/>
        <v>35</v>
      </c>
    </row>
    <row r="1921" spans="1:21" ht="95" customHeight="1">
      <c r="A1921" s="1">
        <v>1919</v>
      </c>
      <c r="B1921" s="1" t="s">
        <v>1920</v>
      </c>
      <c r="C1921" s="1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4">
        <f t="shared" si="203"/>
        <v>47.4</v>
      </c>
      <c r="P1921" s="1">
        <f t="shared" si="204"/>
        <v>29.625</v>
      </c>
      <c r="Q1921" s="1" t="str">
        <f t="shared" si="205"/>
        <v>technology</v>
      </c>
      <c r="R1921" s="1" t="str">
        <f t="shared" si="209"/>
        <v>gadgets</v>
      </c>
      <c r="S1921" s="2">
        <f t="shared" si="206"/>
        <v>42113.875567129624</v>
      </c>
      <c r="T1921" s="2">
        <f t="shared" si="207"/>
        <v>42143.875567129624</v>
      </c>
      <c r="U1921" s="1">
        <f t="shared" si="208"/>
        <v>30</v>
      </c>
    </row>
    <row r="1922" spans="1:21" ht="95" customHeight="1">
      <c r="A1922" s="1">
        <v>1920</v>
      </c>
      <c r="B1922" s="1" t="s">
        <v>1921</v>
      </c>
      <c r="C1922" s="1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4">
        <f t="shared" si="203"/>
        <v>43.03</v>
      </c>
      <c r="P1922" s="1">
        <f t="shared" si="204"/>
        <v>40.980952380952381</v>
      </c>
      <c r="Q1922" s="1" t="str">
        <f t="shared" si="205"/>
        <v>technology</v>
      </c>
      <c r="R1922" s="1" t="str">
        <f t="shared" si="209"/>
        <v>gadgets</v>
      </c>
      <c r="S1922" s="2">
        <f t="shared" si="206"/>
        <v>42270.875706018516</v>
      </c>
      <c r="T1922" s="2">
        <f t="shared" si="207"/>
        <v>42298.958333333328</v>
      </c>
      <c r="U1922" s="1">
        <f t="shared" si="208"/>
        <v>29</v>
      </c>
    </row>
    <row r="1923" spans="1:21" ht="95" customHeight="1">
      <c r="A1923" s="1">
        <v>1921</v>
      </c>
      <c r="B1923" s="1" t="s">
        <v>1922</v>
      </c>
      <c r="C1923" s="1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O1923" s="4">
        <f t="shared" ref="O1923:O1986" si="210">E1923/D1923*100</f>
        <v>136.80000000000001</v>
      </c>
      <c r="P1923" s="1">
        <f t="shared" ref="P1923:P1986" si="211">E1923/L1923</f>
        <v>54</v>
      </c>
      <c r="Q1923" s="1" t="str">
        <f t="shared" ref="Q1923:Q1986" si="212">LEFT(N1923,FIND("/",N1923)-1)</f>
        <v>music</v>
      </c>
      <c r="R1923" s="1" t="str">
        <f t="shared" si="209"/>
        <v>indie rock</v>
      </c>
      <c r="S1923" s="2">
        <f t="shared" ref="S1923:S1986" si="213">(((J1923/60)/60)/24)+DATE(1970,1,1)</f>
        <v>41074.221562500003</v>
      </c>
      <c r="T1923" s="2">
        <f t="shared" ref="T1923:T1986" si="214">(((I1923/60)/60)/24)+DATE(1970,1,1)</f>
        <v>41104.221562500003</v>
      </c>
      <c r="U1923" s="1">
        <f t="shared" ref="U1923:U1986" si="215">ROUNDUP(T1923-S1923,0)</f>
        <v>30</v>
      </c>
    </row>
    <row r="1924" spans="1:21" ht="95" customHeight="1">
      <c r="A1924" s="1">
        <v>1922</v>
      </c>
      <c r="B1924" s="1" t="s">
        <v>1923</v>
      </c>
      <c r="C1924" s="1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O1924" s="4">
        <f t="shared" si="210"/>
        <v>115.55</v>
      </c>
      <c r="P1924" s="1">
        <f t="shared" si="211"/>
        <v>36.109375</v>
      </c>
      <c r="Q1924" s="1" t="str">
        <f t="shared" si="212"/>
        <v>music</v>
      </c>
      <c r="R1924" s="1" t="str">
        <f t="shared" ref="R1924:R1987" si="216">RIGHT(N1924,LEN(N1924)-FIND("/",N1924))</f>
        <v>indie rock</v>
      </c>
      <c r="S1924" s="2">
        <f t="shared" si="213"/>
        <v>41590.255868055552</v>
      </c>
      <c r="T1924" s="2">
        <f t="shared" si="214"/>
        <v>41620.255868055552</v>
      </c>
      <c r="U1924" s="1">
        <f t="shared" si="215"/>
        <v>30</v>
      </c>
    </row>
    <row r="1925" spans="1:21" ht="95" customHeight="1">
      <c r="A1925" s="1">
        <v>1923</v>
      </c>
      <c r="B1925" s="1" t="s">
        <v>1924</v>
      </c>
      <c r="C1925" s="1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O1925" s="4">
        <f t="shared" si="210"/>
        <v>240.79999999999998</v>
      </c>
      <c r="P1925" s="1">
        <f t="shared" si="211"/>
        <v>23.153846153846153</v>
      </c>
      <c r="Q1925" s="1" t="str">
        <f t="shared" si="212"/>
        <v>music</v>
      </c>
      <c r="R1925" s="1" t="str">
        <f t="shared" si="216"/>
        <v>indie rock</v>
      </c>
      <c r="S1925" s="2">
        <f t="shared" si="213"/>
        <v>40772.848749999997</v>
      </c>
      <c r="T1925" s="2">
        <f t="shared" si="214"/>
        <v>40813.207638888889</v>
      </c>
      <c r="U1925" s="1">
        <f t="shared" si="215"/>
        <v>41</v>
      </c>
    </row>
    <row r="1926" spans="1:21" ht="95" customHeight="1">
      <c r="A1926" s="1">
        <v>1924</v>
      </c>
      <c r="B1926" s="1" t="s">
        <v>1925</v>
      </c>
      <c r="C1926" s="1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O1926" s="4">
        <f t="shared" si="210"/>
        <v>114.39999999999999</v>
      </c>
      <c r="P1926" s="1">
        <f t="shared" si="211"/>
        <v>104</v>
      </c>
      <c r="Q1926" s="1" t="str">
        <f t="shared" si="212"/>
        <v>music</v>
      </c>
      <c r="R1926" s="1" t="str">
        <f t="shared" si="216"/>
        <v>indie rock</v>
      </c>
      <c r="S1926" s="2">
        <f t="shared" si="213"/>
        <v>41626.761053240742</v>
      </c>
      <c r="T1926" s="2">
        <f t="shared" si="214"/>
        <v>41654.814583333333</v>
      </c>
      <c r="U1926" s="1">
        <f t="shared" si="215"/>
        <v>29</v>
      </c>
    </row>
    <row r="1927" spans="1:21" ht="95" customHeight="1">
      <c r="A1927" s="1">
        <v>1925</v>
      </c>
      <c r="B1927" s="1" t="s">
        <v>1926</v>
      </c>
      <c r="C1927" s="1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O1927" s="4">
        <f t="shared" si="210"/>
        <v>110.33333333333333</v>
      </c>
      <c r="P1927" s="1">
        <f t="shared" si="211"/>
        <v>31.826923076923077</v>
      </c>
      <c r="Q1927" s="1" t="str">
        <f t="shared" si="212"/>
        <v>music</v>
      </c>
      <c r="R1927" s="1" t="str">
        <f t="shared" si="216"/>
        <v>indie rock</v>
      </c>
      <c r="S1927" s="2">
        <f t="shared" si="213"/>
        <v>41535.90148148148</v>
      </c>
      <c r="T1927" s="2">
        <f t="shared" si="214"/>
        <v>41558</v>
      </c>
      <c r="U1927" s="1">
        <f t="shared" si="215"/>
        <v>23</v>
      </c>
    </row>
    <row r="1928" spans="1:21" ht="95" customHeight="1">
      <c r="A1928" s="1">
        <v>1926</v>
      </c>
      <c r="B1928" s="1" t="s">
        <v>1927</v>
      </c>
      <c r="C1928" s="1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O1928" s="4">
        <f t="shared" si="210"/>
        <v>195.37933333333334</v>
      </c>
      <c r="P1928" s="1">
        <f t="shared" si="211"/>
        <v>27.3896261682243</v>
      </c>
      <c r="Q1928" s="1" t="str">
        <f t="shared" si="212"/>
        <v>music</v>
      </c>
      <c r="R1928" s="1" t="str">
        <f t="shared" si="216"/>
        <v>indie rock</v>
      </c>
      <c r="S1928" s="2">
        <f t="shared" si="213"/>
        <v>40456.954351851848</v>
      </c>
      <c r="T1928" s="2">
        <f t="shared" si="214"/>
        <v>40484.018055555556</v>
      </c>
      <c r="U1928" s="1">
        <f t="shared" si="215"/>
        <v>28</v>
      </c>
    </row>
    <row r="1929" spans="1:21" ht="95" customHeight="1">
      <c r="A1929" s="1">
        <v>1927</v>
      </c>
      <c r="B1929" s="1" t="s">
        <v>1928</v>
      </c>
      <c r="C1929" s="1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O1929" s="4">
        <f t="shared" si="210"/>
        <v>103.33333333333334</v>
      </c>
      <c r="P1929" s="1">
        <f t="shared" si="211"/>
        <v>56.363636363636367</v>
      </c>
      <c r="Q1929" s="1" t="str">
        <f t="shared" si="212"/>
        <v>music</v>
      </c>
      <c r="R1929" s="1" t="str">
        <f t="shared" si="216"/>
        <v>indie rock</v>
      </c>
      <c r="S1929" s="2">
        <f t="shared" si="213"/>
        <v>40960.861562500002</v>
      </c>
      <c r="T1929" s="2">
        <f t="shared" si="214"/>
        <v>40976.207638888889</v>
      </c>
      <c r="U1929" s="1">
        <f t="shared" si="215"/>
        <v>16</v>
      </c>
    </row>
    <row r="1930" spans="1:21" ht="95" customHeight="1">
      <c r="A1930" s="1">
        <v>1928</v>
      </c>
      <c r="B1930" s="1" t="s">
        <v>1929</v>
      </c>
      <c r="C1930" s="1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O1930" s="4">
        <f t="shared" si="210"/>
        <v>103.1372549019608</v>
      </c>
      <c r="P1930" s="1">
        <f t="shared" si="211"/>
        <v>77.352941176470594</v>
      </c>
      <c r="Q1930" s="1" t="str">
        <f t="shared" si="212"/>
        <v>music</v>
      </c>
      <c r="R1930" s="1" t="str">
        <f t="shared" si="216"/>
        <v>indie rock</v>
      </c>
      <c r="S1930" s="2">
        <f t="shared" si="213"/>
        <v>41371.648078703707</v>
      </c>
      <c r="T1930" s="2">
        <f t="shared" si="214"/>
        <v>41401.648078703707</v>
      </c>
      <c r="U1930" s="1">
        <f t="shared" si="215"/>
        <v>30</v>
      </c>
    </row>
    <row r="1931" spans="1:21" ht="95" customHeight="1">
      <c r="A1931" s="1">
        <v>1929</v>
      </c>
      <c r="B1931" s="1" t="s">
        <v>1930</v>
      </c>
      <c r="C1931" s="1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O1931" s="4">
        <f t="shared" si="210"/>
        <v>100.3125</v>
      </c>
      <c r="P1931" s="1">
        <f t="shared" si="211"/>
        <v>42.8</v>
      </c>
      <c r="Q1931" s="1" t="str">
        <f t="shared" si="212"/>
        <v>music</v>
      </c>
      <c r="R1931" s="1" t="str">
        <f t="shared" si="216"/>
        <v>indie rock</v>
      </c>
      <c r="S1931" s="2">
        <f t="shared" si="213"/>
        <v>40687.021597222221</v>
      </c>
      <c r="T1931" s="2">
        <f t="shared" si="214"/>
        <v>40729.021597222221</v>
      </c>
      <c r="U1931" s="1">
        <f t="shared" si="215"/>
        <v>42</v>
      </c>
    </row>
    <row r="1932" spans="1:21" ht="95" customHeight="1">
      <c r="A1932" s="1">
        <v>1930</v>
      </c>
      <c r="B1932" s="1" t="s">
        <v>1931</v>
      </c>
      <c r="C1932" s="1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O1932" s="4">
        <f t="shared" si="210"/>
        <v>127</v>
      </c>
      <c r="P1932" s="1">
        <f t="shared" si="211"/>
        <v>48.846153846153847</v>
      </c>
      <c r="Q1932" s="1" t="str">
        <f t="shared" si="212"/>
        <v>music</v>
      </c>
      <c r="R1932" s="1" t="str">
        <f t="shared" si="216"/>
        <v>indie rock</v>
      </c>
      <c r="S1932" s="2">
        <f t="shared" si="213"/>
        <v>41402.558819444443</v>
      </c>
      <c r="T1932" s="2">
        <f t="shared" si="214"/>
        <v>41462.558819444443</v>
      </c>
      <c r="U1932" s="1">
        <f t="shared" si="215"/>
        <v>60</v>
      </c>
    </row>
    <row r="1933" spans="1:21" ht="95" customHeight="1">
      <c r="A1933" s="1">
        <v>1931</v>
      </c>
      <c r="B1933" s="1" t="s">
        <v>1932</v>
      </c>
      <c r="C1933" s="1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O1933" s="4">
        <f t="shared" si="210"/>
        <v>120.601</v>
      </c>
      <c r="P1933" s="1">
        <f t="shared" si="211"/>
        <v>48.240400000000001</v>
      </c>
      <c r="Q1933" s="1" t="str">
        <f t="shared" si="212"/>
        <v>music</v>
      </c>
      <c r="R1933" s="1" t="str">
        <f t="shared" si="216"/>
        <v>indie rock</v>
      </c>
      <c r="S1933" s="2">
        <f t="shared" si="213"/>
        <v>41037.892465277779</v>
      </c>
      <c r="T1933" s="2">
        <f t="shared" si="214"/>
        <v>41051.145833333336</v>
      </c>
      <c r="U1933" s="1">
        <f t="shared" si="215"/>
        <v>14</v>
      </c>
    </row>
    <row r="1934" spans="1:21" ht="95" customHeight="1">
      <c r="A1934" s="1">
        <v>1932</v>
      </c>
      <c r="B1934" s="1" t="s">
        <v>1933</v>
      </c>
      <c r="C1934" s="1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O1934" s="4">
        <f t="shared" si="210"/>
        <v>106.99047619047619</v>
      </c>
      <c r="P1934" s="1">
        <f t="shared" si="211"/>
        <v>70.212500000000006</v>
      </c>
      <c r="Q1934" s="1" t="str">
        <f t="shared" si="212"/>
        <v>music</v>
      </c>
      <c r="R1934" s="1" t="str">
        <f t="shared" si="216"/>
        <v>indie rock</v>
      </c>
      <c r="S1934" s="2">
        <f t="shared" si="213"/>
        <v>40911.809872685182</v>
      </c>
      <c r="T1934" s="2">
        <f t="shared" si="214"/>
        <v>40932.809872685182</v>
      </c>
      <c r="U1934" s="1">
        <f t="shared" si="215"/>
        <v>21</v>
      </c>
    </row>
    <row r="1935" spans="1:21" ht="95" customHeight="1">
      <c r="A1935" s="1">
        <v>1933</v>
      </c>
      <c r="B1935" s="1" t="s">
        <v>1934</v>
      </c>
      <c r="C1935" s="1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O1935" s="4">
        <f t="shared" si="210"/>
        <v>172.43333333333334</v>
      </c>
      <c r="P1935" s="1">
        <f t="shared" si="211"/>
        <v>94.054545454545448</v>
      </c>
      <c r="Q1935" s="1" t="str">
        <f t="shared" si="212"/>
        <v>music</v>
      </c>
      <c r="R1935" s="1" t="str">
        <f t="shared" si="216"/>
        <v>indie rock</v>
      </c>
      <c r="S1935" s="2">
        <f t="shared" si="213"/>
        <v>41879.130868055552</v>
      </c>
      <c r="T1935" s="2">
        <f t="shared" si="214"/>
        <v>41909.130868055552</v>
      </c>
      <c r="U1935" s="1">
        <f t="shared" si="215"/>
        <v>30</v>
      </c>
    </row>
    <row r="1936" spans="1:21" ht="95" customHeight="1">
      <c r="A1936" s="1">
        <v>1934</v>
      </c>
      <c r="B1936" s="1" t="s">
        <v>1935</v>
      </c>
      <c r="C1936" s="1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O1936" s="4">
        <f t="shared" si="210"/>
        <v>123.61999999999999</v>
      </c>
      <c r="P1936" s="1">
        <f t="shared" si="211"/>
        <v>80.272727272727266</v>
      </c>
      <c r="Q1936" s="1" t="str">
        <f t="shared" si="212"/>
        <v>music</v>
      </c>
      <c r="R1936" s="1" t="str">
        <f t="shared" si="216"/>
        <v>indie rock</v>
      </c>
      <c r="S1936" s="2">
        <f t="shared" si="213"/>
        <v>40865.867141203707</v>
      </c>
      <c r="T1936" s="2">
        <f t="shared" si="214"/>
        <v>40902.208333333336</v>
      </c>
      <c r="U1936" s="1">
        <f t="shared" si="215"/>
        <v>37</v>
      </c>
    </row>
    <row r="1937" spans="1:21" ht="95" customHeight="1">
      <c r="A1937" s="1">
        <v>1935</v>
      </c>
      <c r="B1937" s="1" t="s">
        <v>1936</v>
      </c>
      <c r="C1937" s="1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O1937" s="4">
        <f t="shared" si="210"/>
        <v>108.4</v>
      </c>
      <c r="P1937" s="1">
        <f t="shared" si="211"/>
        <v>54.2</v>
      </c>
      <c r="Q1937" s="1" t="str">
        <f t="shared" si="212"/>
        <v>music</v>
      </c>
      <c r="R1937" s="1" t="str">
        <f t="shared" si="216"/>
        <v>indie rock</v>
      </c>
      <c r="S1937" s="2">
        <f t="shared" si="213"/>
        <v>41773.932534722226</v>
      </c>
      <c r="T1937" s="2">
        <f t="shared" si="214"/>
        <v>41811.207638888889</v>
      </c>
      <c r="U1937" s="1">
        <f t="shared" si="215"/>
        <v>38</v>
      </c>
    </row>
    <row r="1938" spans="1:21" ht="95" customHeight="1">
      <c r="A1938" s="1">
        <v>1936</v>
      </c>
      <c r="B1938" s="1" t="s">
        <v>1937</v>
      </c>
      <c r="C1938" s="1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O1938" s="4">
        <f t="shared" si="210"/>
        <v>116.52013333333333</v>
      </c>
      <c r="P1938" s="1">
        <f t="shared" si="211"/>
        <v>60.26903448275862</v>
      </c>
      <c r="Q1938" s="1" t="str">
        <f t="shared" si="212"/>
        <v>music</v>
      </c>
      <c r="R1938" s="1" t="str">
        <f t="shared" si="216"/>
        <v>indie rock</v>
      </c>
      <c r="S1938" s="2">
        <f t="shared" si="213"/>
        <v>40852.889699074076</v>
      </c>
      <c r="T1938" s="2">
        <f t="shared" si="214"/>
        <v>40883.249305555553</v>
      </c>
      <c r="U1938" s="1">
        <f t="shared" si="215"/>
        <v>31</v>
      </c>
    </row>
    <row r="1939" spans="1:21" ht="95" customHeight="1">
      <c r="A1939" s="1">
        <v>1937</v>
      </c>
      <c r="B1939" s="1" t="s">
        <v>1938</v>
      </c>
      <c r="C1939" s="1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O1939" s="4">
        <f t="shared" si="210"/>
        <v>187.245</v>
      </c>
      <c r="P1939" s="1">
        <f t="shared" si="211"/>
        <v>38.740344827586206</v>
      </c>
      <c r="Q1939" s="1" t="str">
        <f t="shared" si="212"/>
        <v>music</v>
      </c>
      <c r="R1939" s="1" t="str">
        <f t="shared" si="216"/>
        <v>indie rock</v>
      </c>
      <c r="S1939" s="2">
        <f t="shared" si="213"/>
        <v>41059.118993055556</v>
      </c>
      <c r="T1939" s="2">
        <f t="shared" si="214"/>
        <v>41075.165972222225</v>
      </c>
      <c r="U1939" s="1">
        <f t="shared" si="215"/>
        <v>17</v>
      </c>
    </row>
    <row r="1940" spans="1:21" ht="95" customHeight="1">
      <c r="A1940" s="1">
        <v>1938</v>
      </c>
      <c r="B1940" s="1" t="s">
        <v>1939</v>
      </c>
      <c r="C1940" s="1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O1940" s="4">
        <f t="shared" si="210"/>
        <v>115.93333333333334</v>
      </c>
      <c r="P1940" s="1">
        <f t="shared" si="211"/>
        <v>152.54385964912279</v>
      </c>
      <c r="Q1940" s="1" t="str">
        <f t="shared" si="212"/>
        <v>music</v>
      </c>
      <c r="R1940" s="1" t="str">
        <f t="shared" si="216"/>
        <v>indie rock</v>
      </c>
      <c r="S1940" s="2">
        <f t="shared" si="213"/>
        <v>41426.259618055556</v>
      </c>
      <c r="T1940" s="2">
        <f t="shared" si="214"/>
        <v>41457.208333333336</v>
      </c>
      <c r="U1940" s="1">
        <f t="shared" si="215"/>
        <v>31</v>
      </c>
    </row>
    <row r="1941" spans="1:21" ht="95" customHeight="1">
      <c r="A1941" s="1">
        <v>1939</v>
      </c>
      <c r="B1941" s="1" t="s">
        <v>1940</v>
      </c>
      <c r="C1941" s="1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O1941" s="4">
        <f t="shared" si="210"/>
        <v>110.7</v>
      </c>
      <c r="P1941" s="1">
        <f t="shared" si="211"/>
        <v>115.3125</v>
      </c>
      <c r="Q1941" s="1" t="str">
        <f t="shared" si="212"/>
        <v>music</v>
      </c>
      <c r="R1941" s="1" t="str">
        <f t="shared" si="216"/>
        <v>indie rock</v>
      </c>
      <c r="S1941" s="2">
        <f t="shared" si="213"/>
        <v>41313.985046296293</v>
      </c>
      <c r="T1941" s="2">
        <f t="shared" si="214"/>
        <v>41343.943379629629</v>
      </c>
      <c r="U1941" s="1">
        <f t="shared" si="215"/>
        <v>30</v>
      </c>
    </row>
    <row r="1942" spans="1:21" ht="95" customHeight="1">
      <c r="A1942" s="1">
        <v>1940</v>
      </c>
      <c r="B1942" s="1" t="s">
        <v>1941</v>
      </c>
      <c r="C1942" s="1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O1942" s="4">
        <f t="shared" si="210"/>
        <v>170.92307692307693</v>
      </c>
      <c r="P1942" s="1">
        <f t="shared" si="211"/>
        <v>35.838709677419352</v>
      </c>
      <c r="Q1942" s="1" t="str">
        <f t="shared" si="212"/>
        <v>music</v>
      </c>
      <c r="R1942" s="1" t="str">
        <f t="shared" si="216"/>
        <v>indie rock</v>
      </c>
      <c r="S1942" s="2">
        <f t="shared" si="213"/>
        <v>40670.507326388892</v>
      </c>
      <c r="T1942" s="2">
        <f t="shared" si="214"/>
        <v>40709.165972222225</v>
      </c>
      <c r="U1942" s="1">
        <f t="shared" si="215"/>
        <v>39</v>
      </c>
    </row>
    <row r="1943" spans="1:21" ht="95" customHeight="1">
      <c r="A1943" s="1">
        <v>1941</v>
      </c>
      <c r="B1943" s="1" t="s">
        <v>1942</v>
      </c>
      <c r="C1943" s="1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O1943" s="4">
        <f t="shared" si="210"/>
        <v>126.11835600000001</v>
      </c>
      <c r="P1943" s="1">
        <f t="shared" si="211"/>
        <v>64.570118779438872</v>
      </c>
      <c r="Q1943" s="1" t="str">
        <f t="shared" si="212"/>
        <v>technology</v>
      </c>
      <c r="R1943" s="1" t="str">
        <f t="shared" si="216"/>
        <v>hardware</v>
      </c>
      <c r="S1943" s="2">
        <f t="shared" si="213"/>
        <v>41744.290868055556</v>
      </c>
      <c r="T1943" s="2">
        <f t="shared" si="214"/>
        <v>41774.290868055556</v>
      </c>
      <c r="U1943" s="1">
        <f t="shared" si="215"/>
        <v>30</v>
      </c>
    </row>
    <row r="1944" spans="1:21" ht="95" customHeight="1">
      <c r="A1944" s="1">
        <v>1942</v>
      </c>
      <c r="B1944" s="1" t="s">
        <v>1943</v>
      </c>
      <c r="C1944" s="1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O1944" s="4">
        <f t="shared" si="210"/>
        <v>138.44033333333334</v>
      </c>
      <c r="P1944" s="1">
        <f t="shared" si="211"/>
        <v>87.436000000000007</v>
      </c>
      <c r="Q1944" s="1" t="str">
        <f t="shared" si="212"/>
        <v>technology</v>
      </c>
      <c r="R1944" s="1" t="str">
        <f t="shared" si="216"/>
        <v>hardware</v>
      </c>
      <c r="S1944" s="2">
        <f t="shared" si="213"/>
        <v>40638.828009259261</v>
      </c>
      <c r="T1944" s="2">
        <f t="shared" si="214"/>
        <v>40728.828009259261</v>
      </c>
      <c r="U1944" s="1">
        <f t="shared" si="215"/>
        <v>90</v>
      </c>
    </row>
    <row r="1945" spans="1:21" ht="95" customHeight="1">
      <c r="A1945" s="1">
        <v>1943</v>
      </c>
      <c r="B1945" s="1" t="s">
        <v>1944</v>
      </c>
      <c r="C1945" s="1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O1945" s="4">
        <f t="shared" si="210"/>
        <v>1705.2499999999998</v>
      </c>
      <c r="P1945" s="1">
        <f t="shared" si="211"/>
        <v>68.815577078288939</v>
      </c>
      <c r="Q1945" s="1" t="str">
        <f t="shared" si="212"/>
        <v>technology</v>
      </c>
      <c r="R1945" s="1" t="str">
        <f t="shared" si="216"/>
        <v>hardware</v>
      </c>
      <c r="S1945" s="2">
        <f t="shared" si="213"/>
        <v>42548.269861111112</v>
      </c>
      <c r="T1945" s="2">
        <f t="shared" si="214"/>
        <v>42593.269861111112</v>
      </c>
      <c r="U1945" s="1">
        <f t="shared" si="215"/>
        <v>45</v>
      </c>
    </row>
    <row r="1946" spans="1:21" ht="95" customHeight="1">
      <c r="A1946" s="1">
        <v>1944</v>
      </c>
      <c r="B1946" s="1" t="s">
        <v>1945</v>
      </c>
      <c r="C1946" s="1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O1946" s="4">
        <f t="shared" si="210"/>
        <v>788.05550000000005</v>
      </c>
      <c r="P1946" s="1">
        <f t="shared" si="211"/>
        <v>176.200223588597</v>
      </c>
      <c r="Q1946" s="1" t="str">
        <f t="shared" si="212"/>
        <v>technology</v>
      </c>
      <c r="R1946" s="1" t="str">
        <f t="shared" si="216"/>
        <v>hardware</v>
      </c>
      <c r="S1946" s="2">
        <f t="shared" si="213"/>
        <v>41730.584374999999</v>
      </c>
      <c r="T1946" s="2">
        <f t="shared" si="214"/>
        <v>41760.584374999999</v>
      </c>
      <c r="U1946" s="1">
        <f t="shared" si="215"/>
        <v>30</v>
      </c>
    </row>
    <row r="1947" spans="1:21" ht="95" customHeight="1">
      <c r="A1947" s="1">
        <v>1945</v>
      </c>
      <c r="B1947" s="1" t="s">
        <v>1946</v>
      </c>
      <c r="C1947" s="1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O1947" s="4">
        <f t="shared" si="210"/>
        <v>348.01799999999997</v>
      </c>
      <c r="P1947" s="1">
        <f t="shared" si="211"/>
        <v>511.79117647058825</v>
      </c>
      <c r="Q1947" s="1" t="str">
        <f t="shared" si="212"/>
        <v>technology</v>
      </c>
      <c r="R1947" s="1" t="str">
        <f t="shared" si="216"/>
        <v>hardware</v>
      </c>
      <c r="S1947" s="2">
        <f t="shared" si="213"/>
        <v>42157.251828703709</v>
      </c>
      <c r="T1947" s="2">
        <f t="shared" si="214"/>
        <v>42197.251828703709</v>
      </c>
      <c r="U1947" s="1">
        <f t="shared" si="215"/>
        <v>40</v>
      </c>
    </row>
    <row r="1948" spans="1:21" ht="95" customHeight="1">
      <c r="A1948" s="1">
        <v>1946</v>
      </c>
      <c r="B1948" s="1" t="s">
        <v>1947</v>
      </c>
      <c r="C1948" s="1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O1948" s="4">
        <f t="shared" si="210"/>
        <v>149.74666666666667</v>
      </c>
      <c r="P1948" s="1">
        <f t="shared" si="211"/>
        <v>160.44285714285715</v>
      </c>
      <c r="Q1948" s="1" t="str">
        <f t="shared" si="212"/>
        <v>technology</v>
      </c>
      <c r="R1948" s="1" t="str">
        <f t="shared" si="216"/>
        <v>hardware</v>
      </c>
      <c r="S1948" s="2">
        <f t="shared" si="213"/>
        <v>41689.150011574071</v>
      </c>
      <c r="T1948" s="2">
        <f t="shared" si="214"/>
        <v>41749.108344907407</v>
      </c>
      <c r="U1948" s="1">
        <f t="shared" si="215"/>
        <v>60</v>
      </c>
    </row>
    <row r="1949" spans="1:21" ht="95" customHeight="1">
      <c r="A1949" s="1">
        <v>1947</v>
      </c>
      <c r="B1949" s="1" t="s">
        <v>1948</v>
      </c>
      <c r="C1949" s="1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O1949" s="4">
        <f t="shared" si="210"/>
        <v>100.63375000000001</v>
      </c>
      <c r="P1949" s="1">
        <f t="shared" si="211"/>
        <v>35.003043478260871</v>
      </c>
      <c r="Q1949" s="1" t="str">
        <f t="shared" si="212"/>
        <v>technology</v>
      </c>
      <c r="R1949" s="1" t="str">
        <f t="shared" si="216"/>
        <v>hardware</v>
      </c>
      <c r="S1949" s="2">
        <f t="shared" si="213"/>
        <v>40102.918055555558</v>
      </c>
      <c r="T1949" s="2">
        <f t="shared" si="214"/>
        <v>40140.249305555553</v>
      </c>
      <c r="U1949" s="1">
        <f t="shared" si="215"/>
        <v>38</v>
      </c>
    </row>
    <row r="1950" spans="1:21" ht="95" customHeight="1">
      <c r="A1950" s="1">
        <v>1948</v>
      </c>
      <c r="B1950" s="1" t="s">
        <v>1949</v>
      </c>
      <c r="C1950" s="1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O1950" s="4">
        <f t="shared" si="210"/>
        <v>800.21100000000001</v>
      </c>
      <c r="P1950" s="1">
        <f t="shared" si="211"/>
        <v>188.50671378091872</v>
      </c>
      <c r="Q1950" s="1" t="str">
        <f t="shared" si="212"/>
        <v>technology</v>
      </c>
      <c r="R1950" s="1" t="str">
        <f t="shared" si="216"/>
        <v>hardware</v>
      </c>
      <c r="S1950" s="2">
        <f t="shared" si="213"/>
        <v>42473.604270833333</v>
      </c>
      <c r="T1950" s="2">
        <f t="shared" si="214"/>
        <v>42527.709722222222</v>
      </c>
      <c r="U1950" s="1">
        <f t="shared" si="215"/>
        <v>55</v>
      </c>
    </row>
    <row r="1951" spans="1:21" ht="95" customHeight="1">
      <c r="A1951" s="1">
        <v>1949</v>
      </c>
      <c r="B1951" s="1" t="s">
        <v>1950</v>
      </c>
      <c r="C1951" s="1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O1951" s="4">
        <f t="shared" si="210"/>
        <v>106.00260000000002</v>
      </c>
      <c r="P1951" s="1">
        <f t="shared" si="211"/>
        <v>56.204984093319197</v>
      </c>
      <c r="Q1951" s="1" t="str">
        <f t="shared" si="212"/>
        <v>technology</v>
      </c>
      <c r="R1951" s="1" t="str">
        <f t="shared" si="216"/>
        <v>hardware</v>
      </c>
      <c r="S1951" s="2">
        <f t="shared" si="213"/>
        <v>41800.423043981478</v>
      </c>
      <c r="T1951" s="2">
        <f t="shared" si="214"/>
        <v>41830.423043981478</v>
      </c>
      <c r="U1951" s="1">
        <f t="shared" si="215"/>
        <v>30</v>
      </c>
    </row>
    <row r="1952" spans="1:21" ht="95" customHeight="1">
      <c r="A1952" s="1">
        <v>1950</v>
      </c>
      <c r="B1952" s="1" t="s">
        <v>1951</v>
      </c>
      <c r="C1952" s="1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O1952" s="4">
        <f t="shared" si="210"/>
        <v>200.51866666666669</v>
      </c>
      <c r="P1952" s="1">
        <f t="shared" si="211"/>
        <v>51.3054157782516</v>
      </c>
      <c r="Q1952" s="1" t="str">
        <f t="shared" si="212"/>
        <v>technology</v>
      </c>
      <c r="R1952" s="1" t="str">
        <f t="shared" si="216"/>
        <v>hardware</v>
      </c>
      <c r="S1952" s="2">
        <f t="shared" si="213"/>
        <v>40624.181400462963</v>
      </c>
      <c r="T1952" s="2">
        <f t="shared" si="214"/>
        <v>40655.181400462963</v>
      </c>
      <c r="U1952" s="1">
        <f t="shared" si="215"/>
        <v>31</v>
      </c>
    </row>
    <row r="1953" spans="1:21" ht="95" customHeight="1">
      <c r="A1953" s="1">
        <v>1951</v>
      </c>
      <c r="B1953" s="1" t="s">
        <v>1952</v>
      </c>
      <c r="C1953" s="1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O1953" s="4">
        <f t="shared" si="210"/>
        <v>212.44399999999999</v>
      </c>
      <c r="P1953" s="1">
        <f t="shared" si="211"/>
        <v>127.36450839328538</v>
      </c>
      <c r="Q1953" s="1" t="str">
        <f t="shared" si="212"/>
        <v>technology</v>
      </c>
      <c r="R1953" s="1" t="str">
        <f t="shared" si="216"/>
        <v>hardware</v>
      </c>
      <c r="S1953" s="2">
        <f t="shared" si="213"/>
        <v>42651.420567129629</v>
      </c>
      <c r="T1953" s="2">
        <f t="shared" si="214"/>
        <v>42681.462233796294</v>
      </c>
      <c r="U1953" s="1">
        <f t="shared" si="215"/>
        <v>31</v>
      </c>
    </row>
    <row r="1954" spans="1:21" ht="95" customHeight="1">
      <c r="A1954" s="1">
        <v>1952</v>
      </c>
      <c r="B1954" s="1" t="s">
        <v>1953</v>
      </c>
      <c r="C1954" s="1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O1954" s="4">
        <f t="shared" si="210"/>
        <v>198.47237142857145</v>
      </c>
      <c r="P1954" s="1">
        <f t="shared" si="211"/>
        <v>101.85532258064516</v>
      </c>
      <c r="Q1954" s="1" t="str">
        <f t="shared" si="212"/>
        <v>technology</v>
      </c>
      <c r="R1954" s="1" t="str">
        <f t="shared" si="216"/>
        <v>hardware</v>
      </c>
      <c r="S1954" s="2">
        <f t="shared" si="213"/>
        <v>41526.60665509259</v>
      </c>
      <c r="T1954" s="2">
        <f t="shared" si="214"/>
        <v>41563.60665509259</v>
      </c>
      <c r="U1954" s="1">
        <f t="shared" si="215"/>
        <v>37</v>
      </c>
    </row>
    <row r="1955" spans="1:21" ht="95" customHeight="1">
      <c r="A1955" s="1">
        <v>1953</v>
      </c>
      <c r="B1955" s="1" t="s">
        <v>1954</v>
      </c>
      <c r="C1955" s="1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O1955" s="4">
        <f t="shared" si="210"/>
        <v>225.94666666666666</v>
      </c>
      <c r="P1955" s="1">
        <f t="shared" si="211"/>
        <v>230.55782312925169</v>
      </c>
      <c r="Q1955" s="1" t="str">
        <f t="shared" si="212"/>
        <v>technology</v>
      </c>
      <c r="R1955" s="1" t="str">
        <f t="shared" si="216"/>
        <v>hardware</v>
      </c>
      <c r="S1955" s="2">
        <f t="shared" si="213"/>
        <v>40941.199826388889</v>
      </c>
      <c r="T1955" s="2">
        <f t="shared" si="214"/>
        <v>40970.125</v>
      </c>
      <c r="U1955" s="1">
        <f t="shared" si="215"/>
        <v>29</v>
      </c>
    </row>
    <row r="1956" spans="1:21" ht="95" customHeight="1">
      <c r="A1956" s="1">
        <v>1954</v>
      </c>
      <c r="B1956" s="1" t="s">
        <v>1955</v>
      </c>
      <c r="C1956" s="1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O1956" s="4">
        <f t="shared" si="210"/>
        <v>698.94800000000009</v>
      </c>
      <c r="P1956" s="1">
        <f t="shared" si="211"/>
        <v>842.10602409638557</v>
      </c>
      <c r="Q1956" s="1" t="str">
        <f t="shared" si="212"/>
        <v>technology</v>
      </c>
      <c r="R1956" s="1" t="str">
        <f t="shared" si="216"/>
        <v>hardware</v>
      </c>
      <c r="S1956" s="2">
        <f t="shared" si="213"/>
        <v>42394.580740740741</v>
      </c>
      <c r="T1956" s="2">
        <f t="shared" si="214"/>
        <v>42441.208333333328</v>
      </c>
      <c r="U1956" s="1">
        <f t="shared" si="215"/>
        <v>47</v>
      </c>
    </row>
    <row r="1957" spans="1:21" ht="95" customHeight="1">
      <c r="A1957" s="1">
        <v>1955</v>
      </c>
      <c r="B1957" s="1" t="s">
        <v>1956</v>
      </c>
      <c r="C1957" s="1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O1957" s="4">
        <f t="shared" si="210"/>
        <v>398.59528571428569</v>
      </c>
      <c r="P1957" s="1">
        <f t="shared" si="211"/>
        <v>577.27593103448271</v>
      </c>
      <c r="Q1957" s="1" t="str">
        <f t="shared" si="212"/>
        <v>technology</v>
      </c>
      <c r="R1957" s="1" t="str">
        <f t="shared" si="216"/>
        <v>hardware</v>
      </c>
      <c r="S1957" s="2">
        <f t="shared" si="213"/>
        <v>41020.271770833337</v>
      </c>
      <c r="T1957" s="2">
        <f t="shared" si="214"/>
        <v>41052.791666666664</v>
      </c>
      <c r="U1957" s="1">
        <f t="shared" si="215"/>
        <v>33</v>
      </c>
    </row>
    <row r="1958" spans="1:21" ht="95" customHeight="1">
      <c r="A1958" s="1">
        <v>1956</v>
      </c>
      <c r="B1958" s="1" t="s">
        <v>1957</v>
      </c>
      <c r="C1958" s="1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O1958" s="4">
        <f t="shared" si="210"/>
        <v>294.0333333333333</v>
      </c>
      <c r="P1958" s="1">
        <f t="shared" si="211"/>
        <v>483.34246575342468</v>
      </c>
      <c r="Q1958" s="1" t="str">
        <f t="shared" si="212"/>
        <v>technology</v>
      </c>
      <c r="R1958" s="1" t="str">
        <f t="shared" si="216"/>
        <v>hardware</v>
      </c>
      <c r="S1958" s="2">
        <f t="shared" si="213"/>
        <v>42067.923668981486</v>
      </c>
      <c r="T1958" s="2">
        <f t="shared" si="214"/>
        <v>42112.882002314815</v>
      </c>
      <c r="U1958" s="1">
        <f t="shared" si="215"/>
        <v>45</v>
      </c>
    </row>
    <row r="1959" spans="1:21" ht="95" customHeight="1">
      <c r="A1959" s="1">
        <v>1957</v>
      </c>
      <c r="B1959" s="1" t="s">
        <v>1958</v>
      </c>
      <c r="C1959" s="1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O1959" s="4">
        <f t="shared" si="210"/>
        <v>167.50470000000001</v>
      </c>
      <c r="P1959" s="1">
        <f t="shared" si="211"/>
        <v>76.138500000000008</v>
      </c>
      <c r="Q1959" s="1" t="str">
        <f t="shared" si="212"/>
        <v>technology</v>
      </c>
      <c r="R1959" s="1" t="str">
        <f t="shared" si="216"/>
        <v>hardware</v>
      </c>
      <c r="S1959" s="2">
        <f t="shared" si="213"/>
        <v>41179.098530092589</v>
      </c>
      <c r="T1959" s="2">
        <f t="shared" si="214"/>
        <v>41209.098530092589</v>
      </c>
      <c r="U1959" s="1">
        <f t="shared" si="215"/>
        <v>30</v>
      </c>
    </row>
    <row r="1960" spans="1:21" ht="95" customHeight="1">
      <c r="A1960" s="1">
        <v>1958</v>
      </c>
      <c r="B1960" s="1" t="s">
        <v>1959</v>
      </c>
      <c r="C1960" s="1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O1960" s="4">
        <f t="shared" si="210"/>
        <v>1435.5717142857143</v>
      </c>
      <c r="P1960" s="1">
        <f t="shared" si="211"/>
        <v>74.107684365781708</v>
      </c>
      <c r="Q1960" s="1" t="str">
        <f t="shared" si="212"/>
        <v>technology</v>
      </c>
      <c r="R1960" s="1" t="str">
        <f t="shared" si="216"/>
        <v>hardware</v>
      </c>
      <c r="S1960" s="2">
        <f t="shared" si="213"/>
        <v>41326.987974537034</v>
      </c>
      <c r="T1960" s="2">
        <f t="shared" si="214"/>
        <v>41356.94630787037</v>
      </c>
      <c r="U1960" s="1">
        <f t="shared" si="215"/>
        <v>30</v>
      </c>
    </row>
    <row r="1961" spans="1:21" ht="95" customHeight="1">
      <c r="A1961" s="1">
        <v>1959</v>
      </c>
      <c r="B1961" s="1" t="s">
        <v>1960</v>
      </c>
      <c r="C1961" s="1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O1961" s="4">
        <f t="shared" si="210"/>
        <v>156.73439999999999</v>
      </c>
      <c r="P1961" s="1">
        <f t="shared" si="211"/>
        <v>36.965660377358489</v>
      </c>
      <c r="Q1961" s="1" t="str">
        <f t="shared" si="212"/>
        <v>technology</v>
      </c>
      <c r="R1961" s="1" t="str">
        <f t="shared" si="216"/>
        <v>hardware</v>
      </c>
      <c r="S1961" s="2">
        <f t="shared" si="213"/>
        <v>41871.845601851855</v>
      </c>
      <c r="T1961" s="2">
        <f t="shared" si="214"/>
        <v>41913</v>
      </c>
      <c r="U1961" s="1">
        <f t="shared" si="215"/>
        <v>42</v>
      </c>
    </row>
    <row r="1962" spans="1:21" ht="95" customHeight="1">
      <c r="A1962" s="1">
        <v>1960</v>
      </c>
      <c r="B1962" s="1" t="s">
        <v>1961</v>
      </c>
      <c r="C1962" s="1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O1962" s="4">
        <f t="shared" si="210"/>
        <v>117.90285714285716</v>
      </c>
      <c r="P1962" s="1">
        <f t="shared" si="211"/>
        <v>2500.969696969697</v>
      </c>
      <c r="Q1962" s="1" t="str">
        <f t="shared" si="212"/>
        <v>technology</v>
      </c>
      <c r="R1962" s="1" t="str">
        <f t="shared" si="216"/>
        <v>hardware</v>
      </c>
      <c r="S1962" s="2">
        <f t="shared" si="213"/>
        <v>41964.362743055557</v>
      </c>
      <c r="T1962" s="2">
        <f t="shared" si="214"/>
        <v>41994.362743055557</v>
      </c>
      <c r="U1962" s="1">
        <f t="shared" si="215"/>
        <v>30</v>
      </c>
    </row>
    <row r="1963" spans="1:21" ht="95" customHeight="1">
      <c r="A1963" s="1">
        <v>1961</v>
      </c>
      <c r="B1963" s="1" t="s">
        <v>1962</v>
      </c>
      <c r="C1963" s="1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O1963" s="4">
        <f t="shared" si="210"/>
        <v>1105.3811999999998</v>
      </c>
      <c r="P1963" s="1">
        <f t="shared" si="211"/>
        <v>67.690214329454989</v>
      </c>
      <c r="Q1963" s="1" t="str">
        <f t="shared" si="212"/>
        <v>technology</v>
      </c>
      <c r="R1963" s="1" t="str">
        <f t="shared" si="216"/>
        <v>hardware</v>
      </c>
      <c r="S1963" s="2">
        <f t="shared" si="213"/>
        <v>41148.194641203707</v>
      </c>
      <c r="T1963" s="2">
        <f t="shared" si="214"/>
        <v>41188.165972222225</v>
      </c>
      <c r="U1963" s="1">
        <f t="shared" si="215"/>
        <v>40</v>
      </c>
    </row>
    <row r="1964" spans="1:21" ht="95" customHeight="1">
      <c r="A1964" s="1">
        <v>1962</v>
      </c>
      <c r="B1964" s="1" t="s">
        <v>1963</v>
      </c>
      <c r="C1964" s="1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O1964" s="4">
        <f t="shared" si="210"/>
        <v>192.92499999999998</v>
      </c>
      <c r="P1964" s="1">
        <f t="shared" si="211"/>
        <v>63.04738562091503</v>
      </c>
      <c r="Q1964" s="1" t="str">
        <f t="shared" si="212"/>
        <v>technology</v>
      </c>
      <c r="R1964" s="1" t="str">
        <f t="shared" si="216"/>
        <v>hardware</v>
      </c>
      <c r="S1964" s="2">
        <f t="shared" si="213"/>
        <v>41742.780509259261</v>
      </c>
      <c r="T1964" s="2">
        <f t="shared" si="214"/>
        <v>41772.780509259261</v>
      </c>
      <c r="U1964" s="1">
        <f t="shared" si="215"/>
        <v>30</v>
      </c>
    </row>
    <row r="1965" spans="1:21" ht="95" customHeight="1">
      <c r="A1965" s="1">
        <v>1963</v>
      </c>
      <c r="B1965" s="1" t="s">
        <v>1964</v>
      </c>
      <c r="C1965" s="1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O1965" s="4">
        <f t="shared" si="210"/>
        <v>126.8842105263158</v>
      </c>
      <c r="P1965" s="1">
        <f t="shared" si="211"/>
        <v>117.6</v>
      </c>
      <c r="Q1965" s="1" t="str">
        <f t="shared" si="212"/>
        <v>technology</v>
      </c>
      <c r="R1965" s="1" t="str">
        <f t="shared" si="216"/>
        <v>hardware</v>
      </c>
      <c r="S1965" s="2">
        <f t="shared" si="213"/>
        <v>41863.429791666669</v>
      </c>
      <c r="T1965" s="2">
        <f t="shared" si="214"/>
        <v>41898.429791666669</v>
      </c>
      <c r="U1965" s="1">
        <f t="shared" si="215"/>
        <v>35</v>
      </c>
    </row>
    <row r="1966" spans="1:21" ht="95" customHeight="1">
      <c r="A1966" s="1">
        <v>1964</v>
      </c>
      <c r="B1966" s="1" t="s">
        <v>1965</v>
      </c>
      <c r="C1966" s="1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O1966" s="4">
        <f t="shared" si="210"/>
        <v>259.57748878923763</v>
      </c>
      <c r="P1966" s="1">
        <f t="shared" si="211"/>
        <v>180.75185011709601</v>
      </c>
      <c r="Q1966" s="1" t="str">
        <f t="shared" si="212"/>
        <v>technology</v>
      </c>
      <c r="R1966" s="1" t="str">
        <f t="shared" si="216"/>
        <v>hardware</v>
      </c>
      <c r="S1966" s="2">
        <f t="shared" si="213"/>
        <v>42452.272824074069</v>
      </c>
      <c r="T1966" s="2">
        <f t="shared" si="214"/>
        <v>42482.272824074069</v>
      </c>
      <c r="U1966" s="1">
        <f t="shared" si="215"/>
        <v>30</v>
      </c>
    </row>
    <row r="1967" spans="1:21" ht="95" customHeight="1">
      <c r="A1967" s="1">
        <v>1965</v>
      </c>
      <c r="B1967" s="1" t="s">
        <v>1966</v>
      </c>
      <c r="C1967" s="1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O1967" s="4">
        <f t="shared" si="210"/>
        <v>262.27999999999997</v>
      </c>
      <c r="P1967" s="1">
        <f t="shared" si="211"/>
        <v>127.32038834951456</v>
      </c>
      <c r="Q1967" s="1" t="str">
        <f t="shared" si="212"/>
        <v>technology</v>
      </c>
      <c r="R1967" s="1" t="str">
        <f t="shared" si="216"/>
        <v>hardware</v>
      </c>
      <c r="S1967" s="2">
        <f t="shared" si="213"/>
        <v>40898.089236111111</v>
      </c>
      <c r="T1967" s="2">
        <f t="shared" si="214"/>
        <v>40920.041666666664</v>
      </c>
      <c r="U1967" s="1">
        <f t="shared" si="215"/>
        <v>22</v>
      </c>
    </row>
    <row r="1968" spans="1:21" ht="95" customHeight="1">
      <c r="A1968" s="1">
        <v>1966</v>
      </c>
      <c r="B1968" s="1" t="s">
        <v>1967</v>
      </c>
      <c r="C1968" s="1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O1968" s="4">
        <f t="shared" si="210"/>
        <v>206.74309000000002</v>
      </c>
      <c r="P1968" s="1">
        <f t="shared" si="211"/>
        <v>136.6444745538665</v>
      </c>
      <c r="Q1968" s="1" t="str">
        <f t="shared" si="212"/>
        <v>technology</v>
      </c>
      <c r="R1968" s="1" t="str">
        <f t="shared" si="216"/>
        <v>hardware</v>
      </c>
      <c r="S1968" s="2">
        <f t="shared" si="213"/>
        <v>41835.540486111109</v>
      </c>
      <c r="T1968" s="2">
        <f t="shared" si="214"/>
        <v>41865.540486111109</v>
      </c>
      <c r="U1968" s="1">
        <f t="shared" si="215"/>
        <v>30</v>
      </c>
    </row>
    <row r="1969" spans="1:21" ht="95" customHeight="1">
      <c r="A1969" s="1">
        <v>1967</v>
      </c>
      <c r="B1969" s="1" t="s">
        <v>1968</v>
      </c>
      <c r="C1969" s="1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O1969" s="4">
        <f t="shared" si="210"/>
        <v>370.13</v>
      </c>
      <c r="P1969" s="1">
        <f t="shared" si="211"/>
        <v>182.78024691358024</v>
      </c>
      <c r="Q1969" s="1" t="str">
        <f t="shared" si="212"/>
        <v>technology</v>
      </c>
      <c r="R1969" s="1" t="str">
        <f t="shared" si="216"/>
        <v>hardware</v>
      </c>
      <c r="S1969" s="2">
        <f t="shared" si="213"/>
        <v>41730.663530092592</v>
      </c>
      <c r="T1969" s="2">
        <f t="shared" si="214"/>
        <v>41760.663530092592</v>
      </c>
      <c r="U1969" s="1">
        <f t="shared" si="215"/>
        <v>30</v>
      </c>
    </row>
    <row r="1970" spans="1:21" ht="95" customHeight="1">
      <c r="A1970" s="1">
        <v>1968</v>
      </c>
      <c r="B1970" s="1" t="s">
        <v>1969</v>
      </c>
      <c r="C1970" s="1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O1970" s="4">
        <f t="shared" si="210"/>
        <v>284.96600000000001</v>
      </c>
      <c r="P1970" s="1">
        <f t="shared" si="211"/>
        <v>279.37843137254902</v>
      </c>
      <c r="Q1970" s="1" t="str">
        <f t="shared" si="212"/>
        <v>technology</v>
      </c>
      <c r="R1970" s="1" t="str">
        <f t="shared" si="216"/>
        <v>hardware</v>
      </c>
      <c r="S1970" s="2">
        <f t="shared" si="213"/>
        <v>42676.586979166663</v>
      </c>
      <c r="T1970" s="2">
        <f t="shared" si="214"/>
        <v>42707.628645833334</v>
      </c>
      <c r="U1970" s="1">
        <f t="shared" si="215"/>
        <v>32</v>
      </c>
    </row>
    <row r="1971" spans="1:21" ht="95" customHeight="1">
      <c r="A1971" s="1">
        <v>1969</v>
      </c>
      <c r="B1971" s="1" t="s">
        <v>1970</v>
      </c>
      <c r="C1971" s="1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O1971" s="4">
        <f t="shared" si="210"/>
        <v>579.08000000000004</v>
      </c>
      <c r="P1971" s="1">
        <f t="shared" si="211"/>
        <v>61.375728669846318</v>
      </c>
      <c r="Q1971" s="1" t="str">
        <f t="shared" si="212"/>
        <v>technology</v>
      </c>
      <c r="R1971" s="1" t="str">
        <f t="shared" si="216"/>
        <v>hardware</v>
      </c>
      <c r="S1971" s="2">
        <f t="shared" si="213"/>
        <v>42557.792453703703</v>
      </c>
      <c r="T1971" s="2">
        <f t="shared" si="214"/>
        <v>42587.792453703703</v>
      </c>
      <c r="U1971" s="1">
        <f t="shared" si="215"/>
        <v>30</v>
      </c>
    </row>
    <row r="1972" spans="1:21" ht="95" customHeight="1">
      <c r="A1972" s="1">
        <v>1970</v>
      </c>
      <c r="B1972" s="1" t="s">
        <v>1971</v>
      </c>
      <c r="C1972" s="1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O1972" s="4">
        <f t="shared" si="210"/>
        <v>1131.8</v>
      </c>
      <c r="P1972" s="1">
        <f t="shared" si="211"/>
        <v>80.727532097004286</v>
      </c>
      <c r="Q1972" s="1" t="str">
        <f t="shared" si="212"/>
        <v>technology</v>
      </c>
      <c r="R1972" s="1" t="str">
        <f t="shared" si="216"/>
        <v>hardware</v>
      </c>
      <c r="S1972" s="2">
        <f t="shared" si="213"/>
        <v>41324.193298611113</v>
      </c>
      <c r="T1972" s="2">
        <f t="shared" si="214"/>
        <v>41384.151631944449</v>
      </c>
      <c r="U1972" s="1">
        <f t="shared" si="215"/>
        <v>60</v>
      </c>
    </row>
    <row r="1973" spans="1:21" ht="95" customHeight="1">
      <c r="A1973" s="1">
        <v>1971</v>
      </c>
      <c r="B1973" s="1" t="s">
        <v>1972</v>
      </c>
      <c r="C1973" s="1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O1973" s="4">
        <f t="shared" si="210"/>
        <v>263.02771750000005</v>
      </c>
      <c r="P1973" s="1">
        <f t="shared" si="211"/>
        <v>272.35590732591254</v>
      </c>
      <c r="Q1973" s="1" t="str">
        <f t="shared" si="212"/>
        <v>technology</v>
      </c>
      <c r="R1973" s="1" t="str">
        <f t="shared" si="216"/>
        <v>hardware</v>
      </c>
      <c r="S1973" s="2">
        <f t="shared" si="213"/>
        <v>41561.500706018516</v>
      </c>
      <c r="T1973" s="2">
        <f t="shared" si="214"/>
        <v>41593.166666666664</v>
      </c>
      <c r="U1973" s="1">
        <f t="shared" si="215"/>
        <v>32</v>
      </c>
    </row>
    <row r="1974" spans="1:21" ht="95" customHeight="1">
      <c r="A1974" s="1">
        <v>1972</v>
      </c>
      <c r="B1974" s="1" t="s">
        <v>1973</v>
      </c>
      <c r="C1974" s="1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O1974" s="4">
        <f t="shared" si="210"/>
        <v>674.48</v>
      </c>
      <c r="P1974" s="1">
        <f t="shared" si="211"/>
        <v>70.848739495798313</v>
      </c>
      <c r="Q1974" s="1" t="str">
        <f t="shared" si="212"/>
        <v>technology</v>
      </c>
      <c r="R1974" s="1" t="str">
        <f t="shared" si="216"/>
        <v>hardware</v>
      </c>
      <c r="S1974" s="2">
        <f t="shared" si="213"/>
        <v>41201.012083333335</v>
      </c>
      <c r="T1974" s="2">
        <f t="shared" si="214"/>
        <v>41231.053749999999</v>
      </c>
      <c r="U1974" s="1">
        <f t="shared" si="215"/>
        <v>31</v>
      </c>
    </row>
    <row r="1975" spans="1:21" ht="95" customHeight="1">
      <c r="A1975" s="1">
        <v>1973</v>
      </c>
      <c r="B1975" s="1" t="s">
        <v>1974</v>
      </c>
      <c r="C1975" s="1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O1975" s="4">
        <f t="shared" si="210"/>
        <v>256.83081313131316</v>
      </c>
      <c r="P1975" s="1">
        <f t="shared" si="211"/>
        <v>247.94003412969283</v>
      </c>
      <c r="Q1975" s="1" t="str">
        <f t="shared" si="212"/>
        <v>technology</v>
      </c>
      <c r="R1975" s="1" t="str">
        <f t="shared" si="216"/>
        <v>hardware</v>
      </c>
      <c r="S1975" s="2">
        <f t="shared" si="213"/>
        <v>42549.722962962958</v>
      </c>
      <c r="T1975" s="2">
        <f t="shared" si="214"/>
        <v>42588.291666666672</v>
      </c>
      <c r="U1975" s="1">
        <f t="shared" si="215"/>
        <v>39</v>
      </c>
    </row>
    <row r="1976" spans="1:21" ht="95" customHeight="1">
      <c r="A1976" s="1">
        <v>1974</v>
      </c>
      <c r="B1976" s="1" t="s">
        <v>1975</v>
      </c>
      <c r="C1976" s="1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O1976" s="4">
        <f t="shared" si="210"/>
        <v>375.49599999999998</v>
      </c>
      <c r="P1976" s="1">
        <f t="shared" si="211"/>
        <v>186.81393034825871</v>
      </c>
      <c r="Q1976" s="1" t="str">
        <f t="shared" si="212"/>
        <v>technology</v>
      </c>
      <c r="R1976" s="1" t="str">
        <f t="shared" si="216"/>
        <v>hardware</v>
      </c>
      <c r="S1976" s="2">
        <f t="shared" si="213"/>
        <v>41445.334131944444</v>
      </c>
      <c r="T1976" s="2">
        <f t="shared" si="214"/>
        <v>41505.334131944444</v>
      </c>
      <c r="U1976" s="1">
        <f t="shared" si="215"/>
        <v>60</v>
      </c>
    </row>
    <row r="1977" spans="1:21" ht="95" customHeight="1">
      <c r="A1977" s="1">
        <v>1975</v>
      </c>
      <c r="B1977" s="1" t="s">
        <v>1976</v>
      </c>
      <c r="C1977" s="1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O1977" s="4">
        <f t="shared" si="210"/>
        <v>208.70837499999996</v>
      </c>
      <c r="P1977" s="1">
        <f t="shared" si="211"/>
        <v>131.98948616600788</v>
      </c>
      <c r="Q1977" s="1" t="str">
        <f t="shared" si="212"/>
        <v>technology</v>
      </c>
      <c r="R1977" s="1" t="str">
        <f t="shared" si="216"/>
        <v>hardware</v>
      </c>
      <c r="S1977" s="2">
        <f t="shared" si="213"/>
        <v>41313.755219907405</v>
      </c>
      <c r="T1977" s="2">
        <f t="shared" si="214"/>
        <v>41343.755219907405</v>
      </c>
      <c r="U1977" s="1">
        <f t="shared" si="215"/>
        <v>30</v>
      </c>
    </row>
    <row r="1978" spans="1:21" ht="95" customHeight="1">
      <c r="A1978" s="1">
        <v>1976</v>
      </c>
      <c r="B1978" s="1" t="s">
        <v>1977</v>
      </c>
      <c r="C1978" s="1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O1978" s="4">
        <f t="shared" si="210"/>
        <v>346.6</v>
      </c>
      <c r="P1978" s="1">
        <f t="shared" si="211"/>
        <v>29.310782241014799</v>
      </c>
      <c r="Q1978" s="1" t="str">
        <f t="shared" si="212"/>
        <v>technology</v>
      </c>
      <c r="R1978" s="1" t="str">
        <f t="shared" si="216"/>
        <v>hardware</v>
      </c>
      <c r="S1978" s="2">
        <f t="shared" si="213"/>
        <v>41438.899594907409</v>
      </c>
      <c r="T1978" s="2">
        <f t="shared" si="214"/>
        <v>41468.899594907409</v>
      </c>
      <c r="U1978" s="1">
        <f t="shared" si="215"/>
        <v>30</v>
      </c>
    </row>
    <row r="1979" spans="1:21" ht="95" customHeight="1">
      <c r="A1979" s="1">
        <v>1977</v>
      </c>
      <c r="B1979" s="1" t="s">
        <v>1978</v>
      </c>
      <c r="C1979" s="1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O1979" s="4">
        <f t="shared" si="210"/>
        <v>402.33</v>
      </c>
      <c r="P1979" s="1">
        <f t="shared" si="211"/>
        <v>245.02436053593178</v>
      </c>
      <c r="Q1979" s="1" t="str">
        <f t="shared" si="212"/>
        <v>technology</v>
      </c>
      <c r="R1979" s="1" t="str">
        <f t="shared" si="216"/>
        <v>hardware</v>
      </c>
      <c r="S1979" s="2">
        <f t="shared" si="213"/>
        <v>42311.216898148152</v>
      </c>
      <c r="T1979" s="2">
        <f t="shared" si="214"/>
        <v>42357.332638888889</v>
      </c>
      <c r="U1979" s="1">
        <f t="shared" si="215"/>
        <v>47</v>
      </c>
    </row>
    <row r="1980" spans="1:21" ht="95" customHeight="1">
      <c r="A1980" s="1">
        <v>1978</v>
      </c>
      <c r="B1980" s="1" t="s">
        <v>1979</v>
      </c>
      <c r="C1980" s="1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O1980" s="4">
        <f t="shared" si="210"/>
        <v>1026.8451399999999</v>
      </c>
      <c r="P1980" s="1">
        <f t="shared" si="211"/>
        <v>1323.2540463917526</v>
      </c>
      <c r="Q1980" s="1" t="str">
        <f t="shared" si="212"/>
        <v>technology</v>
      </c>
      <c r="R1980" s="1" t="str">
        <f t="shared" si="216"/>
        <v>hardware</v>
      </c>
      <c r="S1980" s="2">
        <f t="shared" si="213"/>
        <v>41039.225601851853</v>
      </c>
      <c r="T1980" s="2">
        <f t="shared" si="214"/>
        <v>41072.291666666664</v>
      </c>
      <c r="U1980" s="1">
        <f t="shared" si="215"/>
        <v>34</v>
      </c>
    </row>
    <row r="1981" spans="1:21" ht="95" customHeight="1">
      <c r="A1981" s="1">
        <v>1979</v>
      </c>
      <c r="B1981" s="1" t="s">
        <v>1980</v>
      </c>
      <c r="C1981" s="1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O1981" s="4">
        <f t="shared" si="210"/>
        <v>114.901155</v>
      </c>
      <c r="P1981" s="1">
        <f t="shared" si="211"/>
        <v>282.65966789667897</v>
      </c>
      <c r="Q1981" s="1" t="str">
        <f t="shared" si="212"/>
        <v>technology</v>
      </c>
      <c r="R1981" s="1" t="str">
        <f t="shared" si="216"/>
        <v>hardware</v>
      </c>
      <c r="S1981" s="2">
        <f t="shared" si="213"/>
        <v>42290.460023148145</v>
      </c>
      <c r="T1981" s="2">
        <f t="shared" si="214"/>
        <v>42327.207638888889</v>
      </c>
      <c r="U1981" s="1">
        <f t="shared" si="215"/>
        <v>37</v>
      </c>
    </row>
    <row r="1982" spans="1:21" ht="95" customHeight="1">
      <c r="A1982" s="1">
        <v>1980</v>
      </c>
      <c r="B1982" s="1" t="s">
        <v>1981</v>
      </c>
      <c r="C1982" s="1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O1982" s="4">
        <f t="shared" si="210"/>
        <v>354.82402000000002</v>
      </c>
      <c r="P1982" s="1">
        <f t="shared" si="211"/>
        <v>91.214401028277635</v>
      </c>
      <c r="Q1982" s="1" t="str">
        <f t="shared" si="212"/>
        <v>technology</v>
      </c>
      <c r="R1982" s="1" t="str">
        <f t="shared" si="216"/>
        <v>hardware</v>
      </c>
      <c r="S1982" s="2">
        <f t="shared" si="213"/>
        <v>42423.542384259257</v>
      </c>
      <c r="T1982" s="2">
        <f t="shared" si="214"/>
        <v>42463.500717592593</v>
      </c>
      <c r="U1982" s="1">
        <f t="shared" si="215"/>
        <v>40</v>
      </c>
    </row>
    <row r="1983" spans="1:21" ht="95" customHeight="1">
      <c r="A1983" s="1">
        <v>1981</v>
      </c>
      <c r="B1983" s="1" t="s">
        <v>1982</v>
      </c>
      <c r="C1983" s="1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4">
        <f t="shared" si="210"/>
        <v>5.08</v>
      </c>
      <c r="P1983" s="1">
        <f t="shared" si="211"/>
        <v>31.75</v>
      </c>
      <c r="Q1983" s="1" t="str">
        <f t="shared" si="212"/>
        <v>photography</v>
      </c>
      <c r="R1983" s="1" t="str">
        <f t="shared" si="216"/>
        <v>people</v>
      </c>
      <c r="S1983" s="2">
        <f t="shared" si="213"/>
        <v>41799.725289351853</v>
      </c>
      <c r="T1983" s="2">
        <f t="shared" si="214"/>
        <v>41829.725289351853</v>
      </c>
      <c r="U1983" s="1">
        <f t="shared" si="215"/>
        <v>30</v>
      </c>
    </row>
    <row r="1984" spans="1:21" ht="95" customHeight="1">
      <c r="A1984" s="1">
        <v>1982</v>
      </c>
      <c r="B1984" s="1" t="s">
        <v>1983</v>
      </c>
      <c r="C1984" s="1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4">
        <f t="shared" si="210"/>
        <v>0</v>
      </c>
      <c r="P1984" s="1" t="e">
        <f t="shared" si="211"/>
        <v>#DIV/0!</v>
      </c>
      <c r="Q1984" s="1" t="str">
        <f t="shared" si="212"/>
        <v>photography</v>
      </c>
      <c r="R1984" s="1" t="str">
        <f t="shared" si="216"/>
        <v>people</v>
      </c>
      <c r="S1984" s="2">
        <f t="shared" si="213"/>
        <v>42678.586655092593</v>
      </c>
      <c r="T1984" s="2">
        <f t="shared" si="214"/>
        <v>42708.628321759257</v>
      </c>
      <c r="U1984" s="1">
        <f t="shared" si="215"/>
        <v>31</v>
      </c>
    </row>
    <row r="1985" spans="1:21" ht="95" customHeight="1">
      <c r="A1985" s="1">
        <v>1983</v>
      </c>
      <c r="B1985" s="1" t="s">
        <v>1984</v>
      </c>
      <c r="C1985" s="1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4">
        <f t="shared" si="210"/>
        <v>4.3</v>
      </c>
      <c r="P1985" s="1">
        <f t="shared" si="211"/>
        <v>88.6875</v>
      </c>
      <c r="Q1985" s="1" t="str">
        <f t="shared" si="212"/>
        <v>photography</v>
      </c>
      <c r="R1985" s="1" t="str">
        <f t="shared" si="216"/>
        <v>people</v>
      </c>
      <c r="S1985" s="2">
        <f t="shared" si="213"/>
        <v>42593.011782407411</v>
      </c>
      <c r="T1985" s="2">
        <f t="shared" si="214"/>
        <v>42615.291666666672</v>
      </c>
      <c r="U1985" s="1">
        <f t="shared" si="215"/>
        <v>23</v>
      </c>
    </row>
    <row r="1986" spans="1:21" ht="95" customHeight="1">
      <c r="A1986" s="1">
        <v>1984</v>
      </c>
      <c r="B1986" s="1" t="s">
        <v>1985</v>
      </c>
      <c r="C1986" s="1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4">
        <f t="shared" si="210"/>
        <v>21.146666666666665</v>
      </c>
      <c r="P1986" s="1">
        <f t="shared" si="211"/>
        <v>453.14285714285717</v>
      </c>
      <c r="Q1986" s="1" t="str">
        <f t="shared" si="212"/>
        <v>photography</v>
      </c>
      <c r="R1986" s="1" t="str">
        <f t="shared" si="216"/>
        <v>people</v>
      </c>
      <c r="S1986" s="2">
        <f t="shared" si="213"/>
        <v>41913.790289351848</v>
      </c>
      <c r="T1986" s="2">
        <f t="shared" si="214"/>
        <v>41973.831956018519</v>
      </c>
      <c r="U1986" s="1">
        <f t="shared" si="215"/>
        <v>61</v>
      </c>
    </row>
    <row r="1987" spans="1:21" ht="95" customHeight="1">
      <c r="A1987" s="1">
        <v>1985</v>
      </c>
      <c r="B1987" s="1" t="s">
        <v>1986</v>
      </c>
      <c r="C1987" s="1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4">
        <f t="shared" ref="O1987:O2050" si="217">E1987/D1987*100</f>
        <v>3.1875</v>
      </c>
      <c r="P1987" s="1">
        <f t="shared" ref="P1987:P2050" si="218">E1987/L1987</f>
        <v>12.75</v>
      </c>
      <c r="Q1987" s="1" t="str">
        <f t="shared" ref="Q1987:Q2050" si="219">LEFT(N1987,FIND("/",N1987)-1)</f>
        <v>photography</v>
      </c>
      <c r="R1987" s="1" t="str">
        <f t="shared" si="216"/>
        <v>people</v>
      </c>
      <c r="S1987" s="2">
        <f t="shared" ref="S1987:S2050" si="220">(((J1987/60)/60)/24)+DATE(1970,1,1)</f>
        <v>42555.698738425926</v>
      </c>
      <c r="T1987" s="2">
        <f t="shared" ref="T1987:T2050" si="221">(((I1987/60)/60)/24)+DATE(1970,1,1)</f>
        <v>42584.958333333328</v>
      </c>
      <c r="U1987" s="1">
        <f t="shared" ref="U1987:U2050" si="222">ROUNDUP(T1987-S1987,0)</f>
        <v>30</v>
      </c>
    </row>
    <row r="1988" spans="1:21" ht="95" customHeight="1">
      <c r="A1988" s="1">
        <v>1986</v>
      </c>
      <c r="B1988" s="1" t="s">
        <v>1987</v>
      </c>
      <c r="C1988" s="1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4">
        <f t="shared" si="217"/>
        <v>0.05</v>
      </c>
      <c r="P1988" s="1">
        <f t="shared" si="218"/>
        <v>1</v>
      </c>
      <c r="Q1988" s="1" t="str">
        <f t="shared" si="219"/>
        <v>photography</v>
      </c>
      <c r="R1988" s="1" t="str">
        <f t="shared" ref="R1988:R2051" si="223">RIGHT(N1988,LEN(N1988)-FIND("/",N1988))</f>
        <v>people</v>
      </c>
      <c r="S1988" s="2">
        <f t="shared" si="220"/>
        <v>42413.433831018512</v>
      </c>
      <c r="T1988" s="2">
        <f t="shared" si="221"/>
        <v>42443.392164351855</v>
      </c>
      <c r="U1988" s="1">
        <f t="shared" si="222"/>
        <v>30</v>
      </c>
    </row>
    <row r="1989" spans="1:21" ht="95" customHeight="1">
      <c r="A1989" s="1">
        <v>1987</v>
      </c>
      <c r="B1989" s="1" t="s">
        <v>1988</v>
      </c>
      <c r="C1989" s="1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4">
        <f t="shared" si="217"/>
        <v>42.472727272727276</v>
      </c>
      <c r="P1989" s="1">
        <f t="shared" si="218"/>
        <v>83.428571428571431</v>
      </c>
      <c r="Q1989" s="1" t="str">
        <f t="shared" si="219"/>
        <v>photography</v>
      </c>
      <c r="R1989" s="1" t="str">
        <f t="shared" si="223"/>
        <v>people</v>
      </c>
      <c r="S1989" s="2">
        <f t="shared" si="220"/>
        <v>42034.639768518522</v>
      </c>
      <c r="T1989" s="2">
        <f t="shared" si="221"/>
        <v>42064.639768518522</v>
      </c>
      <c r="U1989" s="1">
        <f t="shared" si="222"/>
        <v>30</v>
      </c>
    </row>
    <row r="1990" spans="1:21" ht="95" customHeight="1">
      <c r="A1990" s="1">
        <v>1988</v>
      </c>
      <c r="B1990" s="1" t="s">
        <v>1989</v>
      </c>
      <c r="C1990" s="1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4">
        <f t="shared" si="217"/>
        <v>0.41666666666666669</v>
      </c>
      <c r="P1990" s="1">
        <f t="shared" si="218"/>
        <v>25</v>
      </c>
      <c r="Q1990" s="1" t="str">
        <f t="shared" si="219"/>
        <v>photography</v>
      </c>
      <c r="R1990" s="1" t="str">
        <f t="shared" si="223"/>
        <v>people</v>
      </c>
      <c r="S1990" s="2">
        <f t="shared" si="220"/>
        <v>42206.763217592597</v>
      </c>
      <c r="T1990" s="2">
        <f t="shared" si="221"/>
        <v>42236.763217592597</v>
      </c>
      <c r="U1990" s="1">
        <f t="shared" si="222"/>
        <v>30</v>
      </c>
    </row>
    <row r="1991" spans="1:21" ht="95" customHeight="1">
      <c r="A1991" s="1">
        <v>1989</v>
      </c>
      <c r="B1991" s="1" t="s">
        <v>1990</v>
      </c>
      <c r="C1991" s="1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4">
        <f t="shared" si="217"/>
        <v>1</v>
      </c>
      <c r="P1991" s="1">
        <f t="shared" si="218"/>
        <v>50</v>
      </c>
      <c r="Q1991" s="1" t="str">
        <f t="shared" si="219"/>
        <v>photography</v>
      </c>
      <c r="R1991" s="1" t="str">
        <f t="shared" si="223"/>
        <v>people</v>
      </c>
      <c r="S1991" s="2">
        <f t="shared" si="220"/>
        <v>42685.680648148147</v>
      </c>
      <c r="T1991" s="2">
        <f t="shared" si="221"/>
        <v>42715.680648148147</v>
      </c>
      <c r="U1991" s="1">
        <f t="shared" si="222"/>
        <v>30</v>
      </c>
    </row>
    <row r="1992" spans="1:21" ht="95" customHeight="1">
      <c r="A1992" s="1">
        <v>1990</v>
      </c>
      <c r="B1992" s="1" t="s">
        <v>1991</v>
      </c>
      <c r="C1992" s="1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4">
        <f t="shared" si="217"/>
        <v>16.966666666666665</v>
      </c>
      <c r="P1992" s="1">
        <f t="shared" si="218"/>
        <v>101.8</v>
      </c>
      <c r="Q1992" s="1" t="str">
        <f t="shared" si="219"/>
        <v>photography</v>
      </c>
      <c r="R1992" s="1" t="str">
        <f t="shared" si="223"/>
        <v>people</v>
      </c>
      <c r="S1992" s="2">
        <f t="shared" si="220"/>
        <v>42398.195972222224</v>
      </c>
      <c r="T1992" s="2">
        <f t="shared" si="221"/>
        <v>42413.195972222224</v>
      </c>
      <c r="U1992" s="1">
        <f t="shared" si="222"/>
        <v>15</v>
      </c>
    </row>
    <row r="1993" spans="1:21" ht="95" customHeight="1">
      <c r="A1993" s="1">
        <v>1991</v>
      </c>
      <c r="B1993" s="1" t="s">
        <v>1992</v>
      </c>
      <c r="C1993" s="1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4">
        <f t="shared" si="217"/>
        <v>7.0000000000000009</v>
      </c>
      <c r="P1993" s="1">
        <f t="shared" si="218"/>
        <v>46.666666666666664</v>
      </c>
      <c r="Q1993" s="1" t="str">
        <f t="shared" si="219"/>
        <v>photography</v>
      </c>
      <c r="R1993" s="1" t="str">
        <f t="shared" si="223"/>
        <v>people</v>
      </c>
      <c r="S1993" s="2">
        <f t="shared" si="220"/>
        <v>42167.89335648148</v>
      </c>
      <c r="T1993" s="2">
        <f t="shared" si="221"/>
        <v>42188.89335648148</v>
      </c>
      <c r="U1993" s="1">
        <f t="shared" si="222"/>
        <v>21</v>
      </c>
    </row>
    <row r="1994" spans="1:21" ht="95" customHeight="1">
      <c r="A1994" s="1">
        <v>1992</v>
      </c>
      <c r="B1994" s="1" t="s">
        <v>1993</v>
      </c>
      <c r="C1994" s="1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4">
        <f t="shared" si="217"/>
        <v>0.13333333333333333</v>
      </c>
      <c r="P1994" s="1">
        <f t="shared" si="218"/>
        <v>1</v>
      </c>
      <c r="Q1994" s="1" t="str">
        <f t="shared" si="219"/>
        <v>photography</v>
      </c>
      <c r="R1994" s="1" t="str">
        <f t="shared" si="223"/>
        <v>people</v>
      </c>
      <c r="S1994" s="2">
        <f t="shared" si="220"/>
        <v>42023.143414351856</v>
      </c>
      <c r="T1994" s="2">
        <f t="shared" si="221"/>
        <v>42053.143414351856</v>
      </c>
      <c r="U1994" s="1">
        <f t="shared" si="222"/>
        <v>30</v>
      </c>
    </row>
    <row r="1995" spans="1:21" ht="95" customHeight="1">
      <c r="A1995" s="1">
        <v>1993</v>
      </c>
      <c r="B1995" s="1" t="s">
        <v>1994</v>
      </c>
      <c r="C1995" s="1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4">
        <f t="shared" si="217"/>
        <v>0</v>
      </c>
      <c r="P1995" s="1" t="e">
        <f t="shared" si="218"/>
        <v>#DIV/0!</v>
      </c>
      <c r="Q1995" s="1" t="str">
        <f t="shared" si="219"/>
        <v>photography</v>
      </c>
      <c r="R1995" s="1" t="str">
        <f t="shared" si="223"/>
        <v>people</v>
      </c>
      <c r="S1995" s="2">
        <f t="shared" si="220"/>
        <v>42329.58839120371</v>
      </c>
      <c r="T1995" s="2">
        <f t="shared" si="221"/>
        <v>42359.58839120371</v>
      </c>
      <c r="U1995" s="1">
        <f t="shared" si="222"/>
        <v>30</v>
      </c>
    </row>
    <row r="1996" spans="1:21" ht="95" customHeight="1">
      <c r="A1996" s="1">
        <v>1994</v>
      </c>
      <c r="B1996" s="1" t="s">
        <v>1995</v>
      </c>
      <c r="C1996" s="1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4">
        <f t="shared" si="217"/>
        <v>0</v>
      </c>
      <c r="P1996" s="1" t="e">
        <f t="shared" si="218"/>
        <v>#DIV/0!</v>
      </c>
      <c r="Q1996" s="1" t="str">
        <f t="shared" si="219"/>
        <v>photography</v>
      </c>
      <c r="R1996" s="1" t="str">
        <f t="shared" si="223"/>
        <v>people</v>
      </c>
      <c r="S1996" s="2">
        <f t="shared" si="220"/>
        <v>42651.006273148145</v>
      </c>
      <c r="T1996" s="2">
        <f t="shared" si="221"/>
        <v>42711.047939814816</v>
      </c>
      <c r="U1996" s="1">
        <f t="shared" si="222"/>
        <v>61</v>
      </c>
    </row>
    <row r="1997" spans="1:21" ht="95" customHeight="1">
      <c r="A1997" s="1">
        <v>1995</v>
      </c>
      <c r="B1997" s="1" t="s">
        <v>1996</v>
      </c>
      <c r="C1997" s="1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4">
        <f t="shared" si="217"/>
        <v>7.8</v>
      </c>
      <c r="P1997" s="1">
        <f t="shared" si="218"/>
        <v>26</v>
      </c>
      <c r="Q1997" s="1" t="str">
        <f t="shared" si="219"/>
        <v>photography</v>
      </c>
      <c r="R1997" s="1" t="str">
        <f t="shared" si="223"/>
        <v>people</v>
      </c>
      <c r="S1997" s="2">
        <f t="shared" si="220"/>
        <v>42181.902037037042</v>
      </c>
      <c r="T1997" s="2">
        <f t="shared" si="221"/>
        <v>42201.902037037042</v>
      </c>
      <c r="U1997" s="1">
        <f t="shared" si="222"/>
        <v>20</v>
      </c>
    </row>
    <row r="1998" spans="1:21" ht="95" customHeight="1">
      <c r="A1998" s="1">
        <v>1996</v>
      </c>
      <c r="B1998" s="1" t="s">
        <v>1997</v>
      </c>
      <c r="C1998" s="1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4">
        <f t="shared" si="217"/>
        <v>0</v>
      </c>
      <c r="P1998" s="1" t="e">
        <f t="shared" si="218"/>
        <v>#DIV/0!</v>
      </c>
      <c r="Q1998" s="1" t="str">
        <f t="shared" si="219"/>
        <v>photography</v>
      </c>
      <c r="R1998" s="1" t="str">
        <f t="shared" si="223"/>
        <v>people</v>
      </c>
      <c r="S1998" s="2">
        <f t="shared" si="220"/>
        <v>41800.819571759261</v>
      </c>
      <c r="T1998" s="2">
        <f t="shared" si="221"/>
        <v>41830.819571759261</v>
      </c>
      <c r="U1998" s="1">
        <f t="shared" si="222"/>
        <v>30</v>
      </c>
    </row>
    <row r="1999" spans="1:21" ht="95" customHeight="1">
      <c r="A1999" s="1">
        <v>1997</v>
      </c>
      <c r="B1999" s="1" t="s">
        <v>1998</v>
      </c>
      <c r="C1999" s="1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4">
        <f t="shared" si="217"/>
        <v>0</v>
      </c>
      <c r="P1999" s="1" t="e">
        <f t="shared" si="218"/>
        <v>#DIV/0!</v>
      </c>
      <c r="Q1999" s="1" t="str">
        <f t="shared" si="219"/>
        <v>photography</v>
      </c>
      <c r="R1999" s="1" t="str">
        <f t="shared" si="223"/>
        <v>people</v>
      </c>
      <c r="S1999" s="2">
        <f t="shared" si="220"/>
        <v>41847.930694444447</v>
      </c>
      <c r="T1999" s="2">
        <f t="shared" si="221"/>
        <v>41877.930694444447</v>
      </c>
      <c r="U1999" s="1">
        <f t="shared" si="222"/>
        <v>30</v>
      </c>
    </row>
    <row r="2000" spans="1:21" ht="95" customHeight="1">
      <c r="A2000" s="1">
        <v>1998</v>
      </c>
      <c r="B2000" s="1" t="s">
        <v>1999</v>
      </c>
      <c r="C2000" s="1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4">
        <f t="shared" si="217"/>
        <v>26.200000000000003</v>
      </c>
      <c r="P2000" s="1">
        <f t="shared" si="218"/>
        <v>218.33333333333334</v>
      </c>
      <c r="Q2000" s="1" t="str">
        <f t="shared" si="219"/>
        <v>photography</v>
      </c>
      <c r="R2000" s="1" t="str">
        <f t="shared" si="223"/>
        <v>people</v>
      </c>
      <c r="S2000" s="2">
        <f t="shared" si="220"/>
        <v>41807.118495370371</v>
      </c>
      <c r="T2000" s="2">
        <f t="shared" si="221"/>
        <v>41852.118495370371</v>
      </c>
      <c r="U2000" s="1">
        <f t="shared" si="222"/>
        <v>45</v>
      </c>
    </row>
    <row r="2001" spans="1:21" ht="95" customHeight="1">
      <c r="A2001" s="1">
        <v>1999</v>
      </c>
      <c r="B2001" s="1" t="s">
        <v>2000</v>
      </c>
      <c r="C2001" s="1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4">
        <f t="shared" si="217"/>
        <v>0.76129032258064511</v>
      </c>
      <c r="P2001" s="1">
        <f t="shared" si="218"/>
        <v>33.714285714285715</v>
      </c>
      <c r="Q2001" s="1" t="str">
        <f t="shared" si="219"/>
        <v>photography</v>
      </c>
      <c r="R2001" s="1" t="str">
        <f t="shared" si="223"/>
        <v>people</v>
      </c>
      <c r="S2001" s="2">
        <f t="shared" si="220"/>
        <v>41926.482731481483</v>
      </c>
      <c r="T2001" s="2">
        <f t="shared" si="221"/>
        <v>41956.524398148147</v>
      </c>
      <c r="U2001" s="1">
        <f t="shared" si="222"/>
        <v>31</v>
      </c>
    </row>
    <row r="2002" spans="1:21" ht="95" customHeight="1">
      <c r="A2002" s="1">
        <v>2000</v>
      </c>
      <c r="B2002" s="1" t="s">
        <v>2001</v>
      </c>
      <c r="C2002" s="1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4">
        <f t="shared" si="217"/>
        <v>12.5</v>
      </c>
      <c r="P2002" s="1">
        <f t="shared" si="218"/>
        <v>25</v>
      </c>
      <c r="Q2002" s="1" t="str">
        <f t="shared" si="219"/>
        <v>photography</v>
      </c>
      <c r="R2002" s="1" t="str">
        <f t="shared" si="223"/>
        <v>people</v>
      </c>
      <c r="S2002" s="2">
        <f t="shared" si="220"/>
        <v>42345.951539351852</v>
      </c>
      <c r="T2002" s="2">
        <f t="shared" si="221"/>
        <v>42375.951539351852</v>
      </c>
      <c r="U2002" s="1">
        <f t="shared" si="222"/>
        <v>30</v>
      </c>
    </row>
    <row r="2003" spans="1:21" ht="95" customHeight="1">
      <c r="A2003" s="1">
        <v>2001</v>
      </c>
      <c r="B2003" s="1" t="s">
        <v>2002</v>
      </c>
      <c r="C2003" s="1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O2003" s="4">
        <f t="shared" si="217"/>
        <v>382.12909090909091</v>
      </c>
      <c r="P2003" s="1">
        <f t="shared" si="218"/>
        <v>128.38790470372632</v>
      </c>
      <c r="Q2003" s="1" t="str">
        <f t="shared" si="219"/>
        <v>technology</v>
      </c>
      <c r="R2003" s="1" t="str">
        <f t="shared" si="223"/>
        <v>hardware</v>
      </c>
      <c r="S2003" s="2">
        <f t="shared" si="220"/>
        <v>42136.209675925929</v>
      </c>
      <c r="T2003" s="2">
        <f t="shared" si="221"/>
        <v>42167.833333333328</v>
      </c>
      <c r="U2003" s="1">
        <f t="shared" si="222"/>
        <v>32</v>
      </c>
    </row>
    <row r="2004" spans="1:21" ht="95" customHeight="1">
      <c r="A2004" s="1">
        <v>2002</v>
      </c>
      <c r="B2004" s="1" t="s">
        <v>2003</v>
      </c>
      <c r="C2004" s="1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O2004" s="4">
        <f t="shared" si="217"/>
        <v>216.79422000000002</v>
      </c>
      <c r="P2004" s="1">
        <f t="shared" si="218"/>
        <v>78.834261818181815</v>
      </c>
      <c r="Q2004" s="1" t="str">
        <f t="shared" si="219"/>
        <v>technology</v>
      </c>
      <c r="R2004" s="1" t="str">
        <f t="shared" si="223"/>
        <v>hardware</v>
      </c>
      <c r="S2004" s="2">
        <f t="shared" si="220"/>
        <v>42728.71230324074</v>
      </c>
      <c r="T2004" s="2">
        <f t="shared" si="221"/>
        <v>42758.71230324074</v>
      </c>
      <c r="U2004" s="1">
        <f t="shared" si="222"/>
        <v>30</v>
      </c>
    </row>
    <row r="2005" spans="1:21" ht="95" customHeight="1">
      <c r="A2005" s="1">
        <v>2003</v>
      </c>
      <c r="B2005" s="1" t="s">
        <v>2004</v>
      </c>
      <c r="C2005" s="1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O2005" s="4">
        <f t="shared" si="217"/>
        <v>312</v>
      </c>
      <c r="P2005" s="1">
        <f t="shared" si="218"/>
        <v>91.764705882352942</v>
      </c>
      <c r="Q2005" s="1" t="str">
        <f t="shared" si="219"/>
        <v>technology</v>
      </c>
      <c r="R2005" s="1" t="str">
        <f t="shared" si="223"/>
        <v>hardware</v>
      </c>
      <c r="S2005" s="2">
        <f t="shared" si="220"/>
        <v>40347.125601851854</v>
      </c>
      <c r="T2005" s="2">
        <f t="shared" si="221"/>
        <v>40361.958333333336</v>
      </c>
      <c r="U2005" s="1">
        <f t="shared" si="222"/>
        <v>15</v>
      </c>
    </row>
    <row r="2006" spans="1:21" ht="95" customHeight="1">
      <c r="A2006" s="1">
        <v>2004</v>
      </c>
      <c r="B2006" s="1" t="s">
        <v>2005</v>
      </c>
      <c r="C2006" s="1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O2006" s="4">
        <f t="shared" si="217"/>
        <v>234.42048</v>
      </c>
      <c r="P2006" s="1">
        <f t="shared" si="218"/>
        <v>331.10237288135596</v>
      </c>
      <c r="Q2006" s="1" t="str">
        <f t="shared" si="219"/>
        <v>technology</v>
      </c>
      <c r="R2006" s="1" t="str">
        <f t="shared" si="223"/>
        <v>hardware</v>
      </c>
      <c r="S2006" s="2">
        <f t="shared" si="220"/>
        <v>41800.604895833334</v>
      </c>
      <c r="T2006" s="2">
        <f t="shared" si="221"/>
        <v>41830.604895833334</v>
      </c>
      <c r="U2006" s="1">
        <f t="shared" si="222"/>
        <v>30</v>
      </c>
    </row>
    <row r="2007" spans="1:21" ht="95" customHeight="1">
      <c r="A2007" s="1">
        <v>2005</v>
      </c>
      <c r="B2007" s="1" t="s">
        <v>2006</v>
      </c>
      <c r="C2007" s="1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O2007" s="4">
        <f t="shared" si="217"/>
        <v>123.68010000000001</v>
      </c>
      <c r="P2007" s="1">
        <f t="shared" si="218"/>
        <v>194.26193717277485</v>
      </c>
      <c r="Q2007" s="1" t="str">
        <f t="shared" si="219"/>
        <v>technology</v>
      </c>
      <c r="R2007" s="1" t="str">
        <f t="shared" si="223"/>
        <v>hardware</v>
      </c>
      <c r="S2007" s="2">
        <f t="shared" si="220"/>
        <v>41535.812708333331</v>
      </c>
      <c r="T2007" s="2">
        <f t="shared" si="221"/>
        <v>41563.165972222225</v>
      </c>
      <c r="U2007" s="1">
        <f t="shared" si="222"/>
        <v>28</v>
      </c>
    </row>
    <row r="2008" spans="1:21" ht="95" customHeight="1">
      <c r="A2008" s="1">
        <v>2006</v>
      </c>
      <c r="B2008" s="1" t="s">
        <v>2007</v>
      </c>
      <c r="C2008" s="1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O2008" s="4">
        <f t="shared" si="217"/>
        <v>247.84</v>
      </c>
      <c r="P2008" s="1">
        <f t="shared" si="218"/>
        <v>408.97689768976898</v>
      </c>
      <c r="Q2008" s="1" t="str">
        <f t="shared" si="219"/>
        <v>technology</v>
      </c>
      <c r="R2008" s="1" t="str">
        <f t="shared" si="223"/>
        <v>hardware</v>
      </c>
      <c r="S2008" s="2">
        <f t="shared" si="220"/>
        <v>41941.500520833331</v>
      </c>
      <c r="T2008" s="2">
        <f t="shared" si="221"/>
        <v>41976.542187500003</v>
      </c>
      <c r="U2008" s="1">
        <f t="shared" si="222"/>
        <v>36</v>
      </c>
    </row>
    <row r="2009" spans="1:21" ht="95" customHeight="1">
      <c r="A2009" s="1">
        <v>2007</v>
      </c>
      <c r="B2009" s="1" t="s">
        <v>2008</v>
      </c>
      <c r="C2009" s="1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O2009" s="4">
        <f t="shared" si="217"/>
        <v>115.7092</v>
      </c>
      <c r="P2009" s="1">
        <f t="shared" si="218"/>
        <v>84.459270072992695</v>
      </c>
      <c r="Q2009" s="1" t="str">
        <f t="shared" si="219"/>
        <v>technology</v>
      </c>
      <c r="R2009" s="1" t="str">
        <f t="shared" si="223"/>
        <v>hardware</v>
      </c>
      <c r="S2009" s="2">
        <f t="shared" si="220"/>
        <v>40347.837800925925</v>
      </c>
      <c r="T2009" s="2">
        <f t="shared" si="221"/>
        <v>40414.166666666664</v>
      </c>
      <c r="U2009" s="1">
        <f t="shared" si="222"/>
        <v>67</v>
      </c>
    </row>
    <row r="2010" spans="1:21" ht="95" customHeight="1">
      <c r="A2010" s="1">
        <v>2008</v>
      </c>
      <c r="B2010" s="1" t="s">
        <v>2009</v>
      </c>
      <c r="C2010" s="1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O2010" s="4">
        <f t="shared" si="217"/>
        <v>117.07484768810599</v>
      </c>
      <c r="P2010" s="1">
        <f t="shared" si="218"/>
        <v>44.853658536585364</v>
      </c>
      <c r="Q2010" s="1" t="str">
        <f t="shared" si="219"/>
        <v>technology</v>
      </c>
      <c r="R2010" s="1" t="str">
        <f t="shared" si="223"/>
        <v>hardware</v>
      </c>
      <c r="S2010" s="2">
        <f t="shared" si="220"/>
        <v>40761.604421296295</v>
      </c>
      <c r="T2010" s="2">
        <f t="shared" si="221"/>
        <v>40805.604421296295</v>
      </c>
      <c r="U2010" s="1">
        <f t="shared" si="222"/>
        <v>44</v>
      </c>
    </row>
    <row r="2011" spans="1:21" ht="95" customHeight="1">
      <c r="A2011" s="1">
        <v>2009</v>
      </c>
      <c r="B2011" s="1" t="s">
        <v>2010</v>
      </c>
      <c r="C2011" s="1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O2011" s="4">
        <f t="shared" si="217"/>
        <v>305.15800000000002</v>
      </c>
      <c r="P2011" s="1">
        <f t="shared" si="218"/>
        <v>383.3643216080402</v>
      </c>
      <c r="Q2011" s="1" t="str">
        <f t="shared" si="219"/>
        <v>technology</v>
      </c>
      <c r="R2011" s="1" t="str">
        <f t="shared" si="223"/>
        <v>hardware</v>
      </c>
      <c r="S2011" s="2">
        <f t="shared" si="220"/>
        <v>42661.323414351849</v>
      </c>
      <c r="T2011" s="2">
        <f t="shared" si="221"/>
        <v>42697.365081018521</v>
      </c>
      <c r="U2011" s="1">
        <f t="shared" si="222"/>
        <v>37</v>
      </c>
    </row>
    <row r="2012" spans="1:21" ht="95" customHeight="1">
      <c r="A2012" s="1">
        <v>2010</v>
      </c>
      <c r="B2012" s="1" t="s">
        <v>2011</v>
      </c>
      <c r="C2012" s="1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O2012" s="4">
        <f t="shared" si="217"/>
        <v>320.05299999999994</v>
      </c>
      <c r="P2012" s="1">
        <f t="shared" si="218"/>
        <v>55.276856649395505</v>
      </c>
      <c r="Q2012" s="1" t="str">
        <f t="shared" si="219"/>
        <v>technology</v>
      </c>
      <c r="R2012" s="1" t="str">
        <f t="shared" si="223"/>
        <v>hardware</v>
      </c>
      <c r="S2012" s="2">
        <f t="shared" si="220"/>
        <v>42570.996423611112</v>
      </c>
      <c r="T2012" s="2">
        <f t="shared" si="221"/>
        <v>42600.996423611112</v>
      </c>
      <c r="U2012" s="1">
        <f t="shared" si="222"/>
        <v>30</v>
      </c>
    </row>
    <row r="2013" spans="1:21" ht="95" customHeight="1">
      <c r="A2013" s="1">
        <v>2011</v>
      </c>
      <c r="B2013" s="1" t="s">
        <v>2012</v>
      </c>
      <c r="C2013" s="1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O2013" s="4">
        <f t="shared" si="217"/>
        <v>819.56399999999996</v>
      </c>
      <c r="P2013" s="1">
        <f t="shared" si="218"/>
        <v>422.02059732234807</v>
      </c>
      <c r="Q2013" s="1" t="str">
        <f t="shared" si="219"/>
        <v>technology</v>
      </c>
      <c r="R2013" s="1" t="str">
        <f t="shared" si="223"/>
        <v>hardware</v>
      </c>
      <c r="S2013" s="2">
        <f t="shared" si="220"/>
        <v>42347.358483796299</v>
      </c>
      <c r="T2013" s="2">
        <f t="shared" si="221"/>
        <v>42380.958333333328</v>
      </c>
      <c r="U2013" s="1">
        <f t="shared" si="222"/>
        <v>34</v>
      </c>
    </row>
    <row r="2014" spans="1:21" ht="95" customHeight="1">
      <c r="A2014" s="1">
        <v>2012</v>
      </c>
      <c r="B2014" s="1" t="s">
        <v>2013</v>
      </c>
      <c r="C2014" s="1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O2014" s="4">
        <f t="shared" si="217"/>
        <v>234.90000000000003</v>
      </c>
      <c r="P2014" s="1">
        <f t="shared" si="218"/>
        <v>64.180327868852459</v>
      </c>
      <c r="Q2014" s="1" t="str">
        <f t="shared" si="219"/>
        <v>technology</v>
      </c>
      <c r="R2014" s="1" t="str">
        <f t="shared" si="223"/>
        <v>hardware</v>
      </c>
      <c r="S2014" s="2">
        <f t="shared" si="220"/>
        <v>42010.822233796294</v>
      </c>
      <c r="T2014" s="2">
        <f t="shared" si="221"/>
        <v>42040.822233796294</v>
      </c>
      <c r="U2014" s="1">
        <f t="shared" si="222"/>
        <v>30</v>
      </c>
    </row>
    <row r="2015" spans="1:21" ht="95" customHeight="1">
      <c r="A2015" s="1">
        <v>2013</v>
      </c>
      <c r="B2015" s="1" t="s">
        <v>2014</v>
      </c>
      <c r="C2015" s="1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O2015" s="4">
        <f t="shared" si="217"/>
        <v>494.91374999999999</v>
      </c>
      <c r="P2015" s="1">
        <f t="shared" si="218"/>
        <v>173.57781674704077</v>
      </c>
      <c r="Q2015" s="1" t="str">
        <f t="shared" si="219"/>
        <v>technology</v>
      </c>
      <c r="R2015" s="1" t="str">
        <f t="shared" si="223"/>
        <v>hardware</v>
      </c>
      <c r="S2015" s="2">
        <f t="shared" si="220"/>
        <v>42499.960810185185</v>
      </c>
      <c r="T2015" s="2">
        <f t="shared" si="221"/>
        <v>42559.960810185185</v>
      </c>
      <c r="U2015" s="1">
        <f t="shared" si="222"/>
        <v>60</v>
      </c>
    </row>
    <row r="2016" spans="1:21" ht="95" customHeight="1">
      <c r="A2016" s="1">
        <v>2014</v>
      </c>
      <c r="B2016" s="1" t="s">
        <v>2015</v>
      </c>
      <c r="C2016" s="1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O2016" s="4">
        <f t="shared" si="217"/>
        <v>7813.7822333333334</v>
      </c>
      <c r="P2016" s="1">
        <f t="shared" si="218"/>
        <v>88.601680840609291</v>
      </c>
      <c r="Q2016" s="1" t="str">
        <f t="shared" si="219"/>
        <v>technology</v>
      </c>
      <c r="R2016" s="1" t="str">
        <f t="shared" si="223"/>
        <v>hardware</v>
      </c>
      <c r="S2016" s="2">
        <f t="shared" si="220"/>
        <v>41324.214571759258</v>
      </c>
      <c r="T2016" s="2">
        <f t="shared" si="221"/>
        <v>41358.172905092593</v>
      </c>
      <c r="U2016" s="1">
        <f t="shared" si="222"/>
        <v>34</v>
      </c>
    </row>
    <row r="2017" spans="1:21" ht="95" customHeight="1">
      <c r="A2017" s="1">
        <v>2015</v>
      </c>
      <c r="B2017" s="1" t="s">
        <v>2016</v>
      </c>
      <c r="C2017" s="1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O2017" s="4">
        <f t="shared" si="217"/>
        <v>113.00013888888888</v>
      </c>
      <c r="P2017" s="1">
        <f t="shared" si="218"/>
        <v>50.222283950617282</v>
      </c>
      <c r="Q2017" s="1" t="str">
        <f t="shared" si="219"/>
        <v>technology</v>
      </c>
      <c r="R2017" s="1" t="str">
        <f t="shared" si="223"/>
        <v>hardware</v>
      </c>
      <c r="S2017" s="2">
        <f t="shared" si="220"/>
        <v>40765.876886574071</v>
      </c>
      <c r="T2017" s="2">
        <f t="shared" si="221"/>
        <v>40795.876886574071</v>
      </c>
      <c r="U2017" s="1">
        <f t="shared" si="222"/>
        <v>30</v>
      </c>
    </row>
    <row r="2018" spans="1:21" ht="95" customHeight="1">
      <c r="A2018" s="1">
        <v>2016</v>
      </c>
      <c r="B2018" s="1" t="s">
        <v>2017</v>
      </c>
      <c r="C2018" s="1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O2018" s="4">
        <f t="shared" si="217"/>
        <v>921.54219999999998</v>
      </c>
      <c r="P2018" s="1">
        <f t="shared" si="218"/>
        <v>192.38876826722338</v>
      </c>
      <c r="Q2018" s="1" t="str">
        <f t="shared" si="219"/>
        <v>technology</v>
      </c>
      <c r="R2018" s="1" t="str">
        <f t="shared" si="223"/>
        <v>hardware</v>
      </c>
      <c r="S2018" s="2">
        <f t="shared" si="220"/>
        <v>41312.88077546296</v>
      </c>
      <c r="T2018" s="2">
        <f t="shared" si="221"/>
        <v>41342.88077546296</v>
      </c>
      <c r="U2018" s="1">
        <f t="shared" si="222"/>
        <v>30</v>
      </c>
    </row>
    <row r="2019" spans="1:21" ht="95" customHeight="1">
      <c r="A2019" s="1">
        <v>2017</v>
      </c>
      <c r="B2019" s="1" t="s">
        <v>2018</v>
      </c>
      <c r="C2019" s="1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O2019" s="4">
        <f t="shared" si="217"/>
        <v>125.10239999999999</v>
      </c>
      <c r="P2019" s="1">
        <f t="shared" si="218"/>
        <v>73.416901408450698</v>
      </c>
      <c r="Q2019" s="1" t="str">
        <f t="shared" si="219"/>
        <v>technology</v>
      </c>
      <c r="R2019" s="1" t="str">
        <f t="shared" si="223"/>
        <v>hardware</v>
      </c>
      <c r="S2019" s="2">
        <f t="shared" si="220"/>
        <v>40961.057349537034</v>
      </c>
      <c r="T2019" s="2">
        <f t="shared" si="221"/>
        <v>40992.166666666664</v>
      </c>
      <c r="U2019" s="1">
        <f t="shared" si="222"/>
        <v>32</v>
      </c>
    </row>
    <row r="2020" spans="1:21" ht="95" customHeight="1">
      <c r="A2020" s="1">
        <v>2018</v>
      </c>
      <c r="B2020" s="1" t="s">
        <v>2019</v>
      </c>
      <c r="C2020" s="1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O2020" s="4">
        <f t="shared" si="217"/>
        <v>102.24343076923077</v>
      </c>
      <c r="P2020" s="1">
        <f t="shared" si="218"/>
        <v>147.68495555555555</v>
      </c>
      <c r="Q2020" s="1" t="str">
        <f t="shared" si="219"/>
        <v>technology</v>
      </c>
      <c r="R2020" s="1" t="str">
        <f t="shared" si="223"/>
        <v>hardware</v>
      </c>
      <c r="S2020" s="2">
        <f t="shared" si="220"/>
        <v>42199.365844907406</v>
      </c>
      <c r="T2020" s="2">
        <f t="shared" si="221"/>
        <v>42229.365844907406</v>
      </c>
      <c r="U2020" s="1">
        <f t="shared" si="222"/>
        <v>30</v>
      </c>
    </row>
    <row r="2021" spans="1:21" ht="95" customHeight="1">
      <c r="A2021" s="1">
        <v>2019</v>
      </c>
      <c r="B2021" s="1" t="s">
        <v>2020</v>
      </c>
      <c r="C2021" s="1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O2021" s="4">
        <f t="shared" si="217"/>
        <v>484.90975000000003</v>
      </c>
      <c r="P2021" s="1">
        <f t="shared" si="218"/>
        <v>108.96848314606741</v>
      </c>
      <c r="Q2021" s="1" t="str">
        <f t="shared" si="219"/>
        <v>technology</v>
      </c>
      <c r="R2021" s="1" t="str">
        <f t="shared" si="223"/>
        <v>hardware</v>
      </c>
      <c r="S2021" s="2">
        <f t="shared" si="220"/>
        <v>42605.70857638889</v>
      </c>
      <c r="T2021" s="2">
        <f t="shared" si="221"/>
        <v>42635.70857638889</v>
      </c>
      <c r="U2021" s="1">
        <f t="shared" si="222"/>
        <v>30</v>
      </c>
    </row>
    <row r="2022" spans="1:21" ht="95" customHeight="1">
      <c r="A2022" s="1">
        <v>2020</v>
      </c>
      <c r="B2022" s="1" t="s">
        <v>2021</v>
      </c>
      <c r="C2022" s="1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O2022" s="4">
        <f t="shared" si="217"/>
        <v>192.33333333333334</v>
      </c>
      <c r="P2022" s="1">
        <f t="shared" si="218"/>
        <v>23.647540983606557</v>
      </c>
      <c r="Q2022" s="1" t="str">
        <f t="shared" si="219"/>
        <v>technology</v>
      </c>
      <c r="R2022" s="1" t="str">
        <f t="shared" si="223"/>
        <v>hardware</v>
      </c>
      <c r="S2022" s="2">
        <f t="shared" si="220"/>
        <v>41737.097499999996</v>
      </c>
      <c r="T2022" s="2">
        <f t="shared" si="221"/>
        <v>41773.961111111108</v>
      </c>
      <c r="U2022" s="1">
        <f t="shared" si="222"/>
        <v>37</v>
      </c>
    </row>
    <row r="2023" spans="1:21" ht="95" customHeight="1">
      <c r="A2023" s="1">
        <v>2021</v>
      </c>
      <c r="B2023" s="1" t="s">
        <v>2022</v>
      </c>
      <c r="C2023" s="1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O2023" s="4">
        <f t="shared" si="217"/>
        <v>281.10000000000002</v>
      </c>
      <c r="P2023" s="1">
        <f t="shared" si="218"/>
        <v>147.94736842105263</v>
      </c>
      <c r="Q2023" s="1" t="str">
        <f t="shared" si="219"/>
        <v>technology</v>
      </c>
      <c r="R2023" s="1" t="str">
        <f t="shared" si="223"/>
        <v>hardware</v>
      </c>
      <c r="S2023" s="2">
        <f t="shared" si="220"/>
        <v>41861.070567129631</v>
      </c>
      <c r="T2023" s="2">
        <f t="shared" si="221"/>
        <v>41906.070567129631</v>
      </c>
      <c r="U2023" s="1">
        <f t="shared" si="222"/>
        <v>45</v>
      </c>
    </row>
    <row r="2024" spans="1:21" ht="95" customHeight="1">
      <c r="A2024" s="1">
        <v>2022</v>
      </c>
      <c r="B2024" s="1" t="s">
        <v>2023</v>
      </c>
      <c r="C2024" s="1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O2024" s="4">
        <f t="shared" si="217"/>
        <v>125.13700000000001</v>
      </c>
      <c r="P2024" s="1">
        <f t="shared" si="218"/>
        <v>385.03692307692307</v>
      </c>
      <c r="Q2024" s="1" t="str">
        <f t="shared" si="219"/>
        <v>technology</v>
      </c>
      <c r="R2024" s="1" t="str">
        <f t="shared" si="223"/>
        <v>hardware</v>
      </c>
      <c r="S2024" s="2">
        <f t="shared" si="220"/>
        <v>42502.569120370375</v>
      </c>
      <c r="T2024" s="2">
        <f t="shared" si="221"/>
        <v>42532.569120370375</v>
      </c>
      <c r="U2024" s="1">
        <f t="shared" si="222"/>
        <v>30</v>
      </c>
    </row>
    <row r="2025" spans="1:21" ht="95" customHeight="1">
      <c r="A2025" s="1">
        <v>2023</v>
      </c>
      <c r="B2025" s="1" t="s">
        <v>2024</v>
      </c>
      <c r="C2025" s="1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O2025" s="4">
        <f t="shared" si="217"/>
        <v>161.459</v>
      </c>
      <c r="P2025" s="1">
        <f t="shared" si="218"/>
        <v>457.39093484419266</v>
      </c>
      <c r="Q2025" s="1" t="str">
        <f t="shared" si="219"/>
        <v>technology</v>
      </c>
      <c r="R2025" s="1" t="str">
        <f t="shared" si="223"/>
        <v>hardware</v>
      </c>
      <c r="S2025" s="2">
        <f t="shared" si="220"/>
        <v>42136.420752314814</v>
      </c>
      <c r="T2025" s="2">
        <f t="shared" si="221"/>
        <v>42166.420752314814</v>
      </c>
      <c r="U2025" s="1">
        <f t="shared" si="222"/>
        <v>30</v>
      </c>
    </row>
    <row r="2026" spans="1:21" ht="95" customHeight="1">
      <c r="A2026" s="1">
        <v>2024</v>
      </c>
      <c r="B2026" s="1" t="s">
        <v>2025</v>
      </c>
      <c r="C2026" s="1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O2026" s="4">
        <f t="shared" si="217"/>
        <v>585.35</v>
      </c>
      <c r="P2026" s="1">
        <f t="shared" si="218"/>
        <v>222.99047619047619</v>
      </c>
      <c r="Q2026" s="1" t="str">
        <f t="shared" si="219"/>
        <v>technology</v>
      </c>
      <c r="R2026" s="1" t="str">
        <f t="shared" si="223"/>
        <v>hardware</v>
      </c>
      <c r="S2026" s="2">
        <f t="shared" si="220"/>
        <v>41099.966944444444</v>
      </c>
      <c r="T2026" s="2">
        <f t="shared" si="221"/>
        <v>41134.125</v>
      </c>
      <c r="U2026" s="1">
        <f t="shared" si="222"/>
        <v>35</v>
      </c>
    </row>
    <row r="2027" spans="1:21" ht="95" customHeight="1">
      <c r="A2027" s="1">
        <v>2025</v>
      </c>
      <c r="B2027" s="1" t="s">
        <v>2026</v>
      </c>
      <c r="C2027" s="1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O2027" s="4">
        <f t="shared" si="217"/>
        <v>201.14999999999998</v>
      </c>
      <c r="P2027" s="1">
        <f t="shared" si="218"/>
        <v>220.74074074074073</v>
      </c>
      <c r="Q2027" s="1" t="str">
        <f t="shared" si="219"/>
        <v>technology</v>
      </c>
      <c r="R2027" s="1" t="str">
        <f t="shared" si="223"/>
        <v>hardware</v>
      </c>
      <c r="S2027" s="2">
        <f t="shared" si="220"/>
        <v>42136.184560185182</v>
      </c>
      <c r="T2027" s="2">
        <f t="shared" si="221"/>
        <v>42166.184560185182</v>
      </c>
      <c r="U2027" s="1">
        <f t="shared" si="222"/>
        <v>30</v>
      </c>
    </row>
    <row r="2028" spans="1:21" ht="95" customHeight="1">
      <c r="A2028" s="1">
        <v>2026</v>
      </c>
      <c r="B2028" s="1" t="s">
        <v>2027</v>
      </c>
      <c r="C2028" s="1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O2028" s="4">
        <f t="shared" si="217"/>
        <v>133.48307999999997</v>
      </c>
      <c r="P2028" s="1">
        <f t="shared" si="218"/>
        <v>73.503898678414089</v>
      </c>
      <c r="Q2028" s="1" t="str">
        <f t="shared" si="219"/>
        <v>technology</v>
      </c>
      <c r="R2028" s="1" t="str">
        <f t="shared" si="223"/>
        <v>hardware</v>
      </c>
      <c r="S2028" s="2">
        <f t="shared" si="220"/>
        <v>41704.735937500001</v>
      </c>
      <c r="T2028" s="2">
        <f t="shared" si="221"/>
        <v>41750.165972222225</v>
      </c>
      <c r="U2028" s="1">
        <f t="shared" si="222"/>
        <v>46</v>
      </c>
    </row>
    <row r="2029" spans="1:21" ht="95" customHeight="1">
      <c r="A2029" s="1">
        <v>2027</v>
      </c>
      <c r="B2029" s="1" t="s">
        <v>2028</v>
      </c>
      <c r="C2029" s="1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O2029" s="4">
        <f t="shared" si="217"/>
        <v>120.24900000000001</v>
      </c>
      <c r="P2029" s="1">
        <f t="shared" si="218"/>
        <v>223.09647495361781</v>
      </c>
      <c r="Q2029" s="1" t="str">
        <f t="shared" si="219"/>
        <v>technology</v>
      </c>
      <c r="R2029" s="1" t="str">
        <f t="shared" si="223"/>
        <v>hardware</v>
      </c>
      <c r="S2029" s="2">
        <f t="shared" si="220"/>
        <v>42048.813877314817</v>
      </c>
      <c r="T2029" s="2">
        <f t="shared" si="221"/>
        <v>42093.772210648152</v>
      </c>
      <c r="U2029" s="1">
        <f t="shared" si="222"/>
        <v>45</v>
      </c>
    </row>
    <row r="2030" spans="1:21" ht="95" customHeight="1">
      <c r="A2030" s="1">
        <v>2028</v>
      </c>
      <c r="B2030" s="1" t="s">
        <v>2029</v>
      </c>
      <c r="C2030" s="1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O2030" s="4">
        <f t="shared" si="217"/>
        <v>126.16666666666667</v>
      </c>
      <c r="P2030" s="1">
        <f t="shared" si="218"/>
        <v>47.911392405063289</v>
      </c>
      <c r="Q2030" s="1" t="str">
        <f t="shared" si="219"/>
        <v>technology</v>
      </c>
      <c r="R2030" s="1" t="str">
        <f t="shared" si="223"/>
        <v>hardware</v>
      </c>
      <c r="S2030" s="2">
        <f t="shared" si="220"/>
        <v>40215.919050925928</v>
      </c>
      <c r="T2030" s="2">
        <f t="shared" si="221"/>
        <v>40252.913194444445</v>
      </c>
      <c r="U2030" s="1">
        <f t="shared" si="222"/>
        <v>37</v>
      </c>
    </row>
    <row r="2031" spans="1:21" ht="95" customHeight="1">
      <c r="A2031" s="1">
        <v>2029</v>
      </c>
      <c r="B2031" s="1" t="s">
        <v>2030</v>
      </c>
      <c r="C2031" s="1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O2031" s="4">
        <f t="shared" si="217"/>
        <v>361.2</v>
      </c>
      <c r="P2031" s="1">
        <f t="shared" si="218"/>
        <v>96.063829787234042</v>
      </c>
      <c r="Q2031" s="1" t="str">
        <f t="shared" si="219"/>
        <v>technology</v>
      </c>
      <c r="R2031" s="1" t="str">
        <f t="shared" si="223"/>
        <v>hardware</v>
      </c>
      <c r="S2031" s="2">
        <f t="shared" si="220"/>
        <v>41848.021770833337</v>
      </c>
      <c r="T2031" s="2">
        <f t="shared" si="221"/>
        <v>41878.021770833337</v>
      </c>
      <c r="U2031" s="1">
        <f t="shared" si="222"/>
        <v>30</v>
      </c>
    </row>
    <row r="2032" spans="1:21" ht="95" customHeight="1">
      <c r="A2032" s="1">
        <v>2030</v>
      </c>
      <c r="B2032" s="1" t="s">
        <v>2031</v>
      </c>
      <c r="C2032" s="1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O2032" s="4">
        <f t="shared" si="217"/>
        <v>226.239013671875</v>
      </c>
      <c r="P2032" s="1">
        <f t="shared" si="218"/>
        <v>118.6144</v>
      </c>
      <c r="Q2032" s="1" t="str">
        <f t="shared" si="219"/>
        <v>technology</v>
      </c>
      <c r="R2032" s="1" t="str">
        <f t="shared" si="223"/>
        <v>hardware</v>
      </c>
      <c r="S2032" s="2">
        <f t="shared" si="220"/>
        <v>41212.996481481481</v>
      </c>
      <c r="T2032" s="2">
        <f t="shared" si="221"/>
        <v>41242.996481481481</v>
      </c>
      <c r="U2032" s="1">
        <f t="shared" si="222"/>
        <v>30</v>
      </c>
    </row>
    <row r="2033" spans="1:21" ht="95" customHeight="1">
      <c r="A2033" s="1">
        <v>2031</v>
      </c>
      <c r="B2033" s="1" t="s">
        <v>2032</v>
      </c>
      <c r="C2033" s="1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O2033" s="4">
        <f t="shared" si="217"/>
        <v>120.35</v>
      </c>
      <c r="P2033" s="1">
        <f t="shared" si="218"/>
        <v>118.45472440944881</v>
      </c>
      <c r="Q2033" s="1" t="str">
        <f t="shared" si="219"/>
        <v>technology</v>
      </c>
      <c r="R2033" s="1" t="str">
        <f t="shared" si="223"/>
        <v>hardware</v>
      </c>
      <c r="S2033" s="2">
        <f t="shared" si="220"/>
        <v>41975.329317129625</v>
      </c>
      <c r="T2033" s="2">
        <f t="shared" si="221"/>
        <v>42013.041666666672</v>
      </c>
      <c r="U2033" s="1">
        <f t="shared" si="222"/>
        <v>38</v>
      </c>
    </row>
    <row r="2034" spans="1:21" ht="95" customHeight="1">
      <c r="A2034" s="1">
        <v>2032</v>
      </c>
      <c r="B2034" s="1" t="s">
        <v>2033</v>
      </c>
      <c r="C2034" s="1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O2034" s="4">
        <f t="shared" si="217"/>
        <v>304.18799999999999</v>
      </c>
      <c r="P2034" s="1">
        <f t="shared" si="218"/>
        <v>143.21468926553672</v>
      </c>
      <c r="Q2034" s="1" t="str">
        <f t="shared" si="219"/>
        <v>technology</v>
      </c>
      <c r="R2034" s="1" t="str">
        <f t="shared" si="223"/>
        <v>hardware</v>
      </c>
      <c r="S2034" s="2">
        <f t="shared" si="220"/>
        <v>42689.565671296295</v>
      </c>
      <c r="T2034" s="2">
        <f t="shared" si="221"/>
        <v>42719.208333333328</v>
      </c>
      <c r="U2034" s="1">
        <f t="shared" si="222"/>
        <v>30</v>
      </c>
    </row>
    <row r="2035" spans="1:21" ht="95" customHeight="1">
      <c r="A2035" s="1">
        <v>2033</v>
      </c>
      <c r="B2035" s="1" t="s">
        <v>2034</v>
      </c>
      <c r="C2035" s="1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O2035" s="4">
        <f t="shared" si="217"/>
        <v>178.67599999999999</v>
      </c>
      <c r="P2035" s="1">
        <f t="shared" si="218"/>
        <v>282.71518987341773</v>
      </c>
      <c r="Q2035" s="1" t="str">
        <f t="shared" si="219"/>
        <v>technology</v>
      </c>
      <c r="R2035" s="1" t="str">
        <f t="shared" si="223"/>
        <v>hardware</v>
      </c>
      <c r="S2035" s="2">
        <f t="shared" si="220"/>
        <v>41725.082384259258</v>
      </c>
      <c r="T2035" s="2">
        <f t="shared" si="221"/>
        <v>41755.082384259258</v>
      </c>
      <c r="U2035" s="1">
        <f t="shared" si="222"/>
        <v>30</v>
      </c>
    </row>
    <row r="2036" spans="1:21" ht="95" customHeight="1">
      <c r="A2036" s="1">
        <v>2034</v>
      </c>
      <c r="B2036" s="1" t="s">
        <v>2035</v>
      </c>
      <c r="C2036" s="1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O2036" s="4">
        <f t="shared" si="217"/>
        <v>386.81998717948721</v>
      </c>
      <c r="P2036" s="1">
        <f t="shared" si="218"/>
        <v>593.93620078740162</v>
      </c>
      <c r="Q2036" s="1" t="str">
        <f t="shared" si="219"/>
        <v>technology</v>
      </c>
      <c r="R2036" s="1" t="str">
        <f t="shared" si="223"/>
        <v>hardware</v>
      </c>
      <c r="S2036" s="2">
        <f t="shared" si="220"/>
        <v>42076.130011574074</v>
      </c>
      <c r="T2036" s="2">
        <f t="shared" si="221"/>
        <v>42131.290277777778</v>
      </c>
      <c r="U2036" s="1">
        <f t="shared" si="222"/>
        <v>56</v>
      </c>
    </row>
    <row r="2037" spans="1:21" ht="95" customHeight="1">
      <c r="A2037" s="1">
        <v>2035</v>
      </c>
      <c r="B2037" s="1" t="s">
        <v>2036</v>
      </c>
      <c r="C2037" s="1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O2037" s="4">
        <f t="shared" si="217"/>
        <v>211.03642500000004</v>
      </c>
      <c r="P2037" s="1">
        <f t="shared" si="218"/>
        <v>262.15704968944101</v>
      </c>
      <c r="Q2037" s="1" t="str">
        <f t="shared" si="219"/>
        <v>technology</v>
      </c>
      <c r="R2037" s="1" t="str">
        <f t="shared" si="223"/>
        <v>hardware</v>
      </c>
      <c r="S2037" s="2">
        <f t="shared" si="220"/>
        <v>42311.625081018516</v>
      </c>
      <c r="T2037" s="2">
        <f t="shared" si="221"/>
        <v>42357.041666666672</v>
      </c>
      <c r="U2037" s="1">
        <f t="shared" si="222"/>
        <v>46</v>
      </c>
    </row>
    <row r="2038" spans="1:21" ht="95" customHeight="1">
      <c r="A2038" s="1">
        <v>2036</v>
      </c>
      <c r="B2038" s="1" t="s">
        <v>2037</v>
      </c>
      <c r="C2038" s="1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O2038" s="4">
        <f t="shared" si="217"/>
        <v>131.66833333333335</v>
      </c>
      <c r="P2038" s="1">
        <f t="shared" si="218"/>
        <v>46.580778301886795</v>
      </c>
      <c r="Q2038" s="1" t="str">
        <f t="shared" si="219"/>
        <v>technology</v>
      </c>
      <c r="R2038" s="1" t="str">
        <f t="shared" si="223"/>
        <v>hardware</v>
      </c>
      <c r="S2038" s="2">
        <f t="shared" si="220"/>
        <v>41738.864803240744</v>
      </c>
      <c r="T2038" s="2">
        <f t="shared" si="221"/>
        <v>41768.864803240744</v>
      </c>
      <c r="U2038" s="1">
        <f t="shared" si="222"/>
        <v>30</v>
      </c>
    </row>
    <row r="2039" spans="1:21" ht="95" customHeight="1">
      <c r="A2039" s="1">
        <v>2037</v>
      </c>
      <c r="B2039" s="1" t="s">
        <v>2038</v>
      </c>
      <c r="C2039" s="1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O2039" s="4">
        <f t="shared" si="217"/>
        <v>300.47639999999996</v>
      </c>
      <c r="P2039" s="1">
        <f t="shared" si="218"/>
        <v>70.041118881118877</v>
      </c>
      <c r="Q2039" s="1" t="str">
        <f t="shared" si="219"/>
        <v>technology</v>
      </c>
      <c r="R2039" s="1" t="str">
        <f t="shared" si="223"/>
        <v>hardware</v>
      </c>
      <c r="S2039" s="2">
        <f t="shared" si="220"/>
        <v>41578.210104166668</v>
      </c>
      <c r="T2039" s="2">
        <f t="shared" si="221"/>
        <v>41638.251770833333</v>
      </c>
      <c r="U2039" s="1">
        <f t="shared" si="222"/>
        <v>61</v>
      </c>
    </row>
    <row r="2040" spans="1:21" ht="95" customHeight="1">
      <c r="A2040" s="1">
        <v>2038</v>
      </c>
      <c r="B2040" s="1" t="s">
        <v>2039</v>
      </c>
      <c r="C2040" s="1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O2040" s="4">
        <f t="shared" si="217"/>
        <v>420.51249999999999</v>
      </c>
      <c r="P2040" s="1">
        <f t="shared" si="218"/>
        <v>164.90686274509804</v>
      </c>
      <c r="Q2040" s="1" t="str">
        <f t="shared" si="219"/>
        <v>technology</v>
      </c>
      <c r="R2040" s="1" t="str">
        <f t="shared" si="223"/>
        <v>hardware</v>
      </c>
      <c r="S2040" s="2">
        <f t="shared" si="220"/>
        <v>41424.27107638889</v>
      </c>
      <c r="T2040" s="2">
        <f t="shared" si="221"/>
        <v>41456.75</v>
      </c>
      <c r="U2040" s="1">
        <f t="shared" si="222"/>
        <v>33</v>
      </c>
    </row>
    <row r="2041" spans="1:21" ht="95" customHeight="1">
      <c r="A2041" s="1">
        <v>2039</v>
      </c>
      <c r="B2041" s="1" t="s">
        <v>2040</v>
      </c>
      <c r="C2041" s="1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O2041" s="4">
        <f t="shared" si="217"/>
        <v>136.21680000000001</v>
      </c>
      <c r="P2041" s="1">
        <f t="shared" si="218"/>
        <v>449.26385224274406</v>
      </c>
      <c r="Q2041" s="1" t="str">
        <f t="shared" si="219"/>
        <v>technology</v>
      </c>
      <c r="R2041" s="1" t="str">
        <f t="shared" si="223"/>
        <v>hardware</v>
      </c>
      <c r="S2041" s="2">
        <f t="shared" si="220"/>
        <v>42675.438946759255</v>
      </c>
      <c r="T2041" s="2">
        <f t="shared" si="221"/>
        <v>42705.207638888889</v>
      </c>
      <c r="U2041" s="1">
        <f t="shared" si="222"/>
        <v>30</v>
      </c>
    </row>
    <row r="2042" spans="1:21" ht="95" customHeight="1">
      <c r="A2042" s="1">
        <v>2040</v>
      </c>
      <c r="B2042" s="1" t="s">
        <v>2041</v>
      </c>
      <c r="C2042" s="1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O2042" s="4">
        <f t="shared" si="217"/>
        <v>248.17133333333334</v>
      </c>
      <c r="P2042" s="1">
        <f t="shared" si="218"/>
        <v>27.472841328413285</v>
      </c>
      <c r="Q2042" s="1" t="str">
        <f t="shared" si="219"/>
        <v>technology</v>
      </c>
      <c r="R2042" s="1" t="str">
        <f t="shared" si="223"/>
        <v>hardware</v>
      </c>
      <c r="S2042" s="2">
        <f t="shared" si="220"/>
        <v>41578.927118055559</v>
      </c>
      <c r="T2042" s="2">
        <f t="shared" si="221"/>
        <v>41593.968784722223</v>
      </c>
      <c r="U2042" s="1">
        <f t="shared" si="222"/>
        <v>16</v>
      </c>
    </row>
    <row r="2043" spans="1:21" ht="95" customHeight="1">
      <c r="A2043" s="1">
        <v>2041</v>
      </c>
      <c r="B2043" s="1" t="s">
        <v>2042</v>
      </c>
      <c r="C2043" s="1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O2043" s="4">
        <f t="shared" si="217"/>
        <v>181.86315789473684</v>
      </c>
      <c r="P2043" s="1">
        <f t="shared" si="218"/>
        <v>143.97499999999999</v>
      </c>
      <c r="Q2043" s="1" t="str">
        <f t="shared" si="219"/>
        <v>technology</v>
      </c>
      <c r="R2043" s="1" t="str">
        <f t="shared" si="223"/>
        <v>hardware</v>
      </c>
      <c r="S2043" s="2">
        <f t="shared" si="220"/>
        <v>42654.525775462964</v>
      </c>
      <c r="T2043" s="2">
        <f t="shared" si="221"/>
        <v>42684.567442129628</v>
      </c>
      <c r="U2043" s="1">
        <f t="shared" si="222"/>
        <v>31</v>
      </c>
    </row>
    <row r="2044" spans="1:21" ht="95" customHeight="1">
      <c r="A2044" s="1">
        <v>2042</v>
      </c>
      <c r="B2044" s="1" t="s">
        <v>2043</v>
      </c>
      <c r="C2044" s="1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O2044" s="4">
        <f t="shared" si="217"/>
        <v>123.53</v>
      </c>
      <c r="P2044" s="1">
        <f t="shared" si="218"/>
        <v>88.23571428571428</v>
      </c>
      <c r="Q2044" s="1" t="str">
        <f t="shared" si="219"/>
        <v>technology</v>
      </c>
      <c r="R2044" s="1" t="str">
        <f t="shared" si="223"/>
        <v>hardware</v>
      </c>
      <c r="S2044" s="2">
        <f t="shared" si="220"/>
        <v>42331.708032407405</v>
      </c>
      <c r="T2044" s="2">
        <f t="shared" si="221"/>
        <v>42391.708032407405</v>
      </c>
      <c r="U2044" s="1">
        <f t="shared" si="222"/>
        <v>60</v>
      </c>
    </row>
    <row r="2045" spans="1:21" ht="95" customHeight="1">
      <c r="A2045" s="1">
        <v>2043</v>
      </c>
      <c r="B2045" s="1" t="s">
        <v>2044</v>
      </c>
      <c r="C2045" s="1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O2045" s="4">
        <f t="shared" si="217"/>
        <v>506.20938628158842</v>
      </c>
      <c r="P2045" s="1">
        <f t="shared" si="218"/>
        <v>36.326424870466319</v>
      </c>
      <c r="Q2045" s="1" t="str">
        <f t="shared" si="219"/>
        <v>technology</v>
      </c>
      <c r="R2045" s="1" t="str">
        <f t="shared" si="223"/>
        <v>hardware</v>
      </c>
      <c r="S2045" s="2">
        <f t="shared" si="220"/>
        <v>42661.176817129628</v>
      </c>
      <c r="T2045" s="2">
        <f t="shared" si="221"/>
        <v>42715.207638888889</v>
      </c>
      <c r="U2045" s="1">
        <f t="shared" si="222"/>
        <v>55</v>
      </c>
    </row>
    <row r="2046" spans="1:21" ht="95" customHeight="1">
      <c r="A2046" s="1">
        <v>2044</v>
      </c>
      <c r="B2046" s="1" t="s">
        <v>2045</v>
      </c>
      <c r="C2046" s="1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O2046" s="4">
        <f t="shared" si="217"/>
        <v>108.21333333333334</v>
      </c>
      <c r="P2046" s="1">
        <f t="shared" si="218"/>
        <v>90.177777777777777</v>
      </c>
      <c r="Q2046" s="1" t="str">
        <f t="shared" si="219"/>
        <v>technology</v>
      </c>
      <c r="R2046" s="1" t="str">
        <f t="shared" si="223"/>
        <v>hardware</v>
      </c>
      <c r="S2046" s="2">
        <f t="shared" si="220"/>
        <v>42138.684189814812</v>
      </c>
      <c r="T2046" s="2">
        <f t="shared" si="221"/>
        <v>42168.684189814812</v>
      </c>
      <c r="U2046" s="1">
        <f t="shared" si="222"/>
        <v>30</v>
      </c>
    </row>
    <row r="2047" spans="1:21" ht="95" customHeight="1">
      <c r="A2047" s="1">
        <v>2045</v>
      </c>
      <c r="B2047" s="1" t="s">
        <v>2046</v>
      </c>
      <c r="C2047" s="1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O2047" s="4">
        <f t="shared" si="217"/>
        <v>819.18387755102037</v>
      </c>
      <c r="P2047" s="1">
        <f t="shared" si="218"/>
        <v>152.62361216730039</v>
      </c>
      <c r="Q2047" s="1" t="str">
        <f t="shared" si="219"/>
        <v>technology</v>
      </c>
      <c r="R2047" s="1" t="str">
        <f t="shared" si="223"/>
        <v>hardware</v>
      </c>
      <c r="S2047" s="2">
        <f t="shared" si="220"/>
        <v>41069.088506944441</v>
      </c>
      <c r="T2047" s="2">
        <f t="shared" si="221"/>
        <v>41099.088506944441</v>
      </c>
      <c r="U2047" s="1">
        <f t="shared" si="222"/>
        <v>30</v>
      </c>
    </row>
    <row r="2048" spans="1:21" ht="95" customHeight="1">
      <c r="A2048" s="1">
        <v>2046</v>
      </c>
      <c r="B2048" s="1" t="s">
        <v>2047</v>
      </c>
      <c r="C2048" s="1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O2048" s="4">
        <f t="shared" si="217"/>
        <v>121.10000000000001</v>
      </c>
      <c r="P2048" s="1">
        <f t="shared" si="218"/>
        <v>55.806451612903224</v>
      </c>
      <c r="Q2048" s="1" t="str">
        <f t="shared" si="219"/>
        <v>technology</v>
      </c>
      <c r="R2048" s="1" t="str">
        <f t="shared" si="223"/>
        <v>hardware</v>
      </c>
      <c r="S2048" s="2">
        <f t="shared" si="220"/>
        <v>41387.171805555554</v>
      </c>
      <c r="T2048" s="2">
        <f t="shared" si="221"/>
        <v>41417.171805555554</v>
      </c>
      <c r="U2048" s="1">
        <f t="shared" si="222"/>
        <v>30</v>
      </c>
    </row>
    <row r="2049" spans="1:21" ht="95" customHeight="1">
      <c r="A2049" s="1">
        <v>2047</v>
      </c>
      <c r="B2049" s="1" t="s">
        <v>2048</v>
      </c>
      <c r="C2049" s="1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O2049" s="4">
        <f t="shared" si="217"/>
        <v>102.99897959183673</v>
      </c>
      <c r="P2049" s="1">
        <f t="shared" si="218"/>
        <v>227.85327313769753</v>
      </c>
      <c r="Q2049" s="1" t="str">
        <f t="shared" si="219"/>
        <v>technology</v>
      </c>
      <c r="R2049" s="1" t="str">
        <f t="shared" si="223"/>
        <v>hardware</v>
      </c>
      <c r="S2049" s="2">
        <f t="shared" si="220"/>
        <v>42081.903587962966</v>
      </c>
      <c r="T2049" s="2">
        <f t="shared" si="221"/>
        <v>42111</v>
      </c>
      <c r="U2049" s="1">
        <f t="shared" si="222"/>
        <v>30</v>
      </c>
    </row>
    <row r="2050" spans="1:21" ht="95" customHeight="1">
      <c r="A2050" s="1">
        <v>2048</v>
      </c>
      <c r="B2050" s="1" t="s">
        <v>2049</v>
      </c>
      <c r="C2050" s="1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O2050" s="4">
        <f t="shared" si="217"/>
        <v>148.33229411764705</v>
      </c>
      <c r="P2050" s="1">
        <f t="shared" si="218"/>
        <v>91.82989803350327</v>
      </c>
      <c r="Q2050" s="1" t="str">
        <f t="shared" si="219"/>
        <v>technology</v>
      </c>
      <c r="R2050" s="1" t="str">
        <f t="shared" si="223"/>
        <v>hardware</v>
      </c>
      <c r="S2050" s="2">
        <f t="shared" si="220"/>
        <v>41387.651516203703</v>
      </c>
      <c r="T2050" s="2">
        <f t="shared" si="221"/>
        <v>41417.651516203703</v>
      </c>
      <c r="U2050" s="1">
        <f t="shared" si="222"/>
        <v>30</v>
      </c>
    </row>
    <row r="2051" spans="1:21" ht="95" customHeight="1">
      <c r="A2051" s="1">
        <v>2049</v>
      </c>
      <c r="B2051" s="1" t="s">
        <v>2050</v>
      </c>
      <c r="C2051" s="1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O2051" s="4">
        <f t="shared" ref="O2051:O2114" si="224">E2051/D2051*100</f>
        <v>120.19070000000001</v>
      </c>
      <c r="P2051" s="1">
        <f t="shared" ref="P2051:P2114" si="225">E2051/L2051</f>
        <v>80.991037735849048</v>
      </c>
      <c r="Q2051" s="1" t="str">
        <f t="shared" ref="Q2051:Q2114" si="226">LEFT(N2051,FIND("/",N2051)-1)</f>
        <v>technology</v>
      </c>
      <c r="R2051" s="1" t="str">
        <f t="shared" si="223"/>
        <v>hardware</v>
      </c>
      <c r="S2051" s="2">
        <f t="shared" ref="S2051:S2114" si="227">(((J2051/60)/60)/24)+DATE(1970,1,1)</f>
        <v>41575.527349537035</v>
      </c>
      <c r="T2051" s="2">
        <f t="shared" ref="T2051:T2114" si="228">(((I2051/60)/60)/24)+DATE(1970,1,1)</f>
        <v>41610.957638888889</v>
      </c>
      <c r="U2051" s="1">
        <f t="shared" ref="U2051:U2114" si="229">ROUNDUP(T2051-S2051,0)</f>
        <v>36</v>
      </c>
    </row>
    <row r="2052" spans="1:21" ht="95" customHeight="1">
      <c r="A2052" s="1">
        <v>2050</v>
      </c>
      <c r="B2052" s="1" t="s">
        <v>2051</v>
      </c>
      <c r="C2052" s="1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O2052" s="4">
        <f t="shared" si="224"/>
        <v>473.27000000000004</v>
      </c>
      <c r="P2052" s="1">
        <f t="shared" si="225"/>
        <v>278.39411764705881</v>
      </c>
      <c r="Q2052" s="1" t="str">
        <f t="shared" si="226"/>
        <v>technology</v>
      </c>
      <c r="R2052" s="1" t="str">
        <f t="shared" ref="R2052:R2115" si="230">RIGHT(N2052,LEN(N2052)-FIND("/",N2052))</f>
        <v>hardware</v>
      </c>
      <c r="S2052" s="2">
        <f t="shared" si="227"/>
        <v>42115.071504629625</v>
      </c>
      <c r="T2052" s="2">
        <f t="shared" si="228"/>
        <v>42155.071504629625</v>
      </c>
      <c r="U2052" s="1">
        <f t="shared" si="229"/>
        <v>40</v>
      </c>
    </row>
    <row r="2053" spans="1:21" ht="95" customHeight="1">
      <c r="A2053" s="1">
        <v>2051</v>
      </c>
      <c r="B2053" s="1" t="s">
        <v>2052</v>
      </c>
      <c r="C2053" s="1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O2053" s="4">
        <f t="shared" si="224"/>
        <v>130.36250000000001</v>
      </c>
      <c r="P2053" s="1">
        <f t="shared" si="225"/>
        <v>43.095041322314053</v>
      </c>
      <c r="Q2053" s="1" t="str">
        <f t="shared" si="226"/>
        <v>technology</v>
      </c>
      <c r="R2053" s="1" t="str">
        <f t="shared" si="230"/>
        <v>hardware</v>
      </c>
      <c r="S2053" s="2">
        <f t="shared" si="227"/>
        <v>41604.022418981483</v>
      </c>
      <c r="T2053" s="2">
        <f t="shared" si="228"/>
        <v>41634.022418981483</v>
      </c>
      <c r="U2053" s="1">
        <f t="shared" si="229"/>
        <v>30</v>
      </c>
    </row>
    <row r="2054" spans="1:21" ht="95" customHeight="1">
      <c r="A2054" s="1">
        <v>2052</v>
      </c>
      <c r="B2054" s="1" t="s">
        <v>2053</v>
      </c>
      <c r="C2054" s="1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O2054" s="4">
        <f t="shared" si="224"/>
        <v>353.048</v>
      </c>
      <c r="P2054" s="1">
        <f t="shared" si="225"/>
        <v>326.29205175600737</v>
      </c>
      <c r="Q2054" s="1" t="str">
        <f t="shared" si="226"/>
        <v>technology</v>
      </c>
      <c r="R2054" s="1" t="str">
        <f t="shared" si="230"/>
        <v>hardware</v>
      </c>
      <c r="S2054" s="2">
        <f t="shared" si="227"/>
        <v>42375.08394675926</v>
      </c>
      <c r="T2054" s="2">
        <f t="shared" si="228"/>
        <v>42420.08394675926</v>
      </c>
      <c r="U2054" s="1">
        <f t="shared" si="229"/>
        <v>45</v>
      </c>
    </row>
    <row r="2055" spans="1:21" ht="95" customHeight="1">
      <c r="A2055" s="1">
        <v>2053</v>
      </c>
      <c r="B2055" s="1" t="s">
        <v>2054</v>
      </c>
      <c r="C2055" s="1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O2055" s="4">
        <f t="shared" si="224"/>
        <v>101.02</v>
      </c>
      <c r="P2055" s="1">
        <f t="shared" si="225"/>
        <v>41.743801652892564</v>
      </c>
      <c r="Q2055" s="1" t="str">
        <f t="shared" si="226"/>
        <v>technology</v>
      </c>
      <c r="R2055" s="1" t="str">
        <f t="shared" si="230"/>
        <v>hardware</v>
      </c>
      <c r="S2055" s="2">
        <f t="shared" si="227"/>
        <v>42303.617488425924</v>
      </c>
      <c r="T2055" s="2">
        <f t="shared" si="228"/>
        <v>42333.659155092595</v>
      </c>
      <c r="U2055" s="1">
        <f t="shared" si="229"/>
        <v>31</v>
      </c>
    </row>
    <row r="2056" spans="1:21" ht="95" customHeight="1">
      <c r="A2056" s="1">
        <v>2054</v>
      </c>
      <c r="B2056" s="1" t="s">
        <v>2055</v>
      </c>
      <c r="C2056" s="1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O2056" s="4">
        <f t="shared" si="224"/>
        <v>113.59142857142857</v>
      </c>
      <c r="P2056" s="1">
        <f t="shared" si="225"/>
        <v>64.020933977455712</v>
      </c>
      <c r="Q2056" s="1" t="str">
        <f t="shared" si="226"/>
        <v>technology</v>
      </c>
      <c r="R2056" s="1" t="str">
        <f t="shared" si="230"/>
        <v>hardware</v>
      </c>
      <c r="S2056" s="2">
        <f t="shared" si="227"/>
        <v>41731.520949074074</v>
      </c>
      <c r="T2056" s="2">
        <f t="shared" si="228"/>
        <v>41761.520949074074</v>
      </c>
      <c r="U2056" s="1">
        <f t="shared" si="229"/>
        <v>30</v>
      </c>
    </row>
    <row r="2057" spans="1:21" ht="95" customHeight="1">
      <c r="A2057" s="1">
        <v>2055</v>
      </c>
      <c r="B2057" s="1" t="s">
        <v>2056</v>
      </c>
      <c r="C2057" s="1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O2057" s="4">
        <f t="shared" si="224"/>
        <v>167.41666666666666</v>
      </c>
      <c r="P2057" s="1">
        <f t="shared" si="225"/>
        <v>99.455445544554451</v>
      </c>
      <c r="Q2057" s="1" t="str">
        <f t="shared" si="226"/>
        <v>technology</v>
      </c>
      <c r="R2057" s="1" t="str">
        <f t="shared" si="230"/>
        <v>hardware</v>
      </c>
      <c r="S2057" s="2">
        <f t="shared" si="227"/>
        <v>41946.674108796295</v>
      </c>
      <c r="T2057" s="2">
        <f t="shared" si="228"/>
        <v>41976.166666666672</v>
      </c>
      <c r="U2057" s="1">
        <f t="shared" si="229"/>
        <v>30</v>
      </c>
    </row>
    <row r="2058" spans="1:21" ht="95" customHeight="1">
      <c r="A2058" s="1">
        <v>2056</v>
      </c>
      <c r="B2058" s="1" t="s">
        <v>2057</v>
      </c>
      <c r="C2058" s="1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O2058" s="4">
        <f t="shared" si="224"/>
        <v>153.452</v>
      </c>
      <c r="P2058" s="1">
        <f t="shared" si="225"/>
        <v>138.49458483754512</v>
      </c>
      <c r="Q2058" s="1" t="str">
        <f t="shared" si="226"/>
        <v>technology</v>
      </c>
      <c r="R2058" s="1" t="str">
        <f t="shared" si="230"/>
        <v>hardware</v>
      </c>
      <c r="S2058" s="2">
        <f t="shared" si="227"/>
        <v>41351.76090277778</v>
      </c>
      <c r="T2058" s="2">
        <f t="shared" si="228"/>
        <v>41381.76090277778</v>
      </c>
      <c r="U2058" s="1">
        <f t="shared" si="229"/>
        <v>30</v>
      </c>
    </row>
    <row r="2059" spans="1:21" ht="95" customHeight="1">
      <c r="A2059" s="1">
        <v>2057</v>
      </c>
      <c r="B2059" s="1" t="s">
        <v>2058</v>
      </c>
      <c r="C2059" s="1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O2059" s="4">
        <f t="shared" si="224"/>
        <v>202.23220000000001</v>
      </c>
      <c r="P2059" s="1">
        <f t="shared" si="225"/>
        <v>45.547792792792798</v>
      </c>
      <c r="Q2059" s="1" t="str">
        <f t="shared" si="226"/>
        <v>technology</v>
      </c>
      <c r="R2059" s="1" t="str">
        <f t="shared" si="230"/>
        <v>hardware</v>
      </c>
      <c r="S2059" s="2">
        <f t="shared" si="227"/>
        <v>42396.494583333333</v>
      </c>
      <c r="T2059" s="2">
        <f t="shared" si="228"/>
        <v>42426.494583333333</v>
      </c>
      <c r="U2059" s="1">
        <f t="shared" si="229"/>
        <v>30</v>
      </c>
    </row>
    <row r="2060" spans="1:21" ht="95" customHeight="1">
      <c r="A2060" s="1">
        <v>2058</v>
      </c>
      <c r="B2060" s="1" t="s">
        <v>2059</v>
      </c>
      <c r="C2060" s="1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O2060" s="4">
        <f t="shared" si="224"/>
        <v>168.28125</v>
      </c>
      <c r="P2060" s="1">
        <f t="shared" si="225"/>
        <v>10.507317073170732</v>
      </c>
      <c r="Q2060" s="1" t="str">
        <f t="shared" si="226"/>
        <v>technology</v>
      </c>
      <c r="R2060" s="1" t="str">
        <f t="shared" si="230"/>
        <v>hardware</v>
      </c>
      <c r="S2060" s="2">
        <f t="shared" si="227"/>
        <v>42026.370717592596</v>
      </c>
      <c r="T2060" s="2">
        <f t="shared" si="228"/>
        <v>42065.833333333328</v>
      </c>
      <c r="U2060" s="1">
        <f t="shared" si="229"/>
        <v>40</v>
      </c>
    </row>
    <row r="2061" spans="1:21" ht="95" customHeight="1">
      <c r="A2061" s="1">
        <v>2059</v>
      </c>
      <c r="B2061" s="1" t="s">
        <v>2060</v>
      </c>
      <c r="C2061" s="1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O2061" s="4">
        <f t="shared" si="224"/>
        <v>143.45666666666668</v>
      </c>
      <c r="P2061" s="1">
        <f t="shared" si="225"/>
        <v>114.76533333333333</v>
      </c>
      <c r="Q2061" s="1" t="str">
        <f t="shared" si="226"/>
        <v>technology</v>
      </c>
      <c r="R2061" s="1" t="str">
        <f t="shared" si="230"/>
        <v>hardware</v>
      </c>
      <c r="S2061" s="2">
        <f t="shared" si="227"/>
        <v>42361.602476851855</v>
      </c>
      <c r="T2061" s="2">
        <f t="shared" si="228"/>
        <v>42400.915972222225</v>
      </c>
      <c r="U2061" s="1">
        <f t="shared" si="229"/>
        <v>40</v>
      </c>
    </row>
    <row r="2062" spans="1:21" ht="95" customHeight="1">
      <c r="A2062" s="1">
        <v>2060</v>
      </c>
      <c r="B2062" s="1" t="s">
        <v>2061</v>
      </c>
      <c r="C2062" s="1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O2062" s="4">
        <f t="shared" si="224"/>
        <v>196.4</v>
      </c>
      <c r="P2062" s="1">
        <f t="shared" si="225"/>
        <v>35.997067448680355</v>
      </c>
      <c r="Q2062" s="1" t="str">
        <f t="shared" si="226"/>
        <v>technology</v>
      </c>
      <c r="R2062" s="1" t="str">
        <f t="shared" si="230"/>
        <v>hardware</v>
      </c>
      <c r="S2062" s="2">
        <f t="shared" si="227"/>
        <v>41783.642939814818</v>
      </c>
      <c r="T2062" s="2">
        <f t="shared" si="228"/>
        <v>41843.642939814818</v>
      </c>
      <c r="U2062" s="1">
        <f t="shared" si="229"/>
        <v>60</v>
      </c>
    </row>
    <row r="2063" spans="1:21" ht="95" customHeight="1">
      <c r="A2063" s="1">
        <v>2061</v>
      </c>
      <c r="B2063" s="1" t="s">
        <v>2062</v>
      </c>
      <c r="C2063" s="1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O2063" s="4">
        <f t="shared" si="224"/>
        <v>107.91999999999999</v>
      </c>
      <c r="P2063" s="1">
        <f t="shared" si="225"/>
        <v>154.17142857142858</v>
      </c>
      <c r="Q2063" s="1" t="str">
        <f t="shared" si="226"/>
        <v>technology</v>
      </c>
      <c r="R2063" s="1" t="str">
        <f t="shared" si="230"/>
        <v>hardware</v>
      </c>
      <c r="S2063" s="2">
        <f t="shared" si="227"/>
        <v>42705.764513888891</v>
      </c>
      <c r="T2063" s="2">
        <f t="shared" si="228"/>
        <v>42735.764513888891</v>
      </c>
      <c r="U2063" s="1">
        <f t="shared" si="229"/>
        <v>30</v>
      </c>
    </row>
    <row r="2064" spans="1:21" ht="95" customHeight="1">
      <c r="A2064" s="1">
        <v>2062</v>
      </c>
      <c r="B2064" s="1" t="s">
        <v>2063</v>
      </c>
      <c r="C2064" s="1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O2064" s="4">
        <f t="shared" si="224"/>
        <v>114.97699999999999</v>
      </c>
      <c r="P2064" s="1">
        <f t="shared" si="225"/>
        <v>566.38916256157631</v>
      </c>
      <c r="Q2064" s="1" t="str">
        <f t="shared" si="226"/>
        <v>technology</v>
      </c>
      <c r="R2064" s="1" t="str">
        <f t="shared" si="230"/>
        <v>hardware</v>
      </c>
      <c r="S2064" s="2">
        <f t="shared" si="227"/>
        <v>42423.3830787037</v>
      </c>
      <c r="T2064" s="2">
        <f t="shared" si="228"/>
        <v>42453.341412037036</v>
      </c>
      <c r="U2064" s="1">
        <f t="shared" si="229"/>
        <v>30</v>
      </c>
    </row>
    <row r="2065" spans="1:21" ht="95" customHeight="1">
      <c r="A2065" s="1">
        <v>2063</v>
      </c>
      <c r="B2065" s="1" t="s">
        <v>2064</v>
      </c>
      <c r="C2065" s="1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O2065" s="4">
        <f t="shared" si="224"/>
        <v>148.04999999999998</v>
      </c>
      <c r="P2065" s="1">
        <f t="shared" si="225"/>
        <v>120.85714285714286</v>
      </c>
      <c r="Q2065" s="1" t="str">
        <f t="shared" si="226"/>
        <v>technology</v>
      </c>
      <c r="R2065" s="1" t="str">
        <f t="shared" si="230"/>
        <v>hardware</v>
      </c>
      <c r="S2065" s="2">
        <f t="shared" si="227"/>
        <v>42472.73265046296</v>
      </c>
      <c r="T2065" s="2">
        <f t="shared" si="228"/>
        <v>42505.73265046296</v>
      </c>
      <c r="U2065" s="1">
        <f t="shared" si="229"/>
        <v>33</v>
      </c>
    </row>
    <row r="2066" spans="1:21" ht="95" customHeight="1">
      <c r="A2066" s="1">
        <v>2064</v>
      </c>
      <c r="B2066" s="1" t="s">
        <v>2065</v>
      </c>
      <c r="C2066" s="1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O2066" s="4">
        <f t="shared" si="224"/>
        <v>191.16676082790633</v>
      </c>
      <c r="P2066" s="1">
        <f t="shared" si="225"/>
        <v>86.163845492085343</v>
      </c>
      <c r="Q2066" s="1" t="str">
        <f t="shared" si="226"/>
        <v>technology</v>
      </c>
      <c r="R2066" s="1" t="str">
        <f t="shared" si="230"/>
        <v>hardware</v>
      </c>
      <c r="S2066" s="2">
        <f t="shared" si="227"/>
        <v>41389.364849537036</v>
      </c>
      <c r="T2066" s="2">
        <f t="shared" si="228"/>
        <v>41425.5</v>
      </c>
      <c r="U2066" s="1">
        <f t="shared" si="229"/>
        <v>37</v>
      </c>
    </row>
    <row r="2067" spans="1:21" ht="95" customHeight="1">
      <c r="A2067" s="1">
        <v>2065</v>
      </c>
      <c r="B2067" s="1" t="s">
        <v>2066</v>
      </c>
      <c r="C2067" s="1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O2067" s="4">
        <f t="shared" si="224"/>
        <v>199.215125</v>
      </c>
      <c r="P2067" s="1">
        <f t="shared" si="225"/>
        <v>51.212114395886893</v>
      </c>
      <c r="Q2067" s="1" t="str">
        <f t="shared" si="226"/>
        <v>technology</v>
      </c>
      <c r="R2067" s="1" t="str">
        <f t="shared" si="230"/>
        <v>hardware</v>
      </c>
      <c r="S2067" s="2">
        <f t="shared" si="227"/>
        <v>41603.333668981482</v>
      </c>
      <c r="T2067" s="2">
        <f t="shared" si="228"/>
        <v>41633.333668981482</v>
      </c>
      <c r="U2067" s="1">
        <f t="shared" si="229"/>
        <v>30</v>
      </c>
    </row>
    <row r="2068" spans="1:21" ht="95" customHeight="1">
      <c r="A2068" s="1">
        <v>2066</v>
      </c>
      <c r="B2068" s="1" t="s">
        <v>2067</v>
      </c>
      <c r="C2068" s="1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O2068" s="4">
        <f t="shared" si="224"/>
        <v>218.6</v>
      </c>
      <c r="P2068" s="1">
        <f t="shared" si="225"/>
        <v>67.261538461538464</v>
      </c>
      <c r="Q2068" s="1" t="str">
        <f t="shared" si="226"/>
        <v>technology</v>
      </c>
      <c r="R2068" s="1" t="str">
        <f t="shared" si="230"/>
        <v>hardware</v>
      </c>
      <c r="S2068" s="2">
        <f t="shared" si="227"/>
        <v>41844.771793981483</v>
      </c>
      <c r="T2068" s="2">
        <f t="shared" si="228"/>
        <v>41874.771793981483</v>
      </c>
      <c r="U2068" s="1">
        <f t="shared" si="229"/>
        <v>30</v>
      </c>
    </row>
    <row r="2069" spans="1:21" ht="95" customHeight="1">
      <c r="A2069" s="1">
        <v>2067</v>
      </c>
      <c r="B2069" s="1" t="s">
        <v>2068</v>
      </c>
      <c r="C2069" s="1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O2069" s="4">
        <f t="shared" si="224"/>
        <v>126.86868686868686</v>
      </c>
      <c r="P2069" s="1">
        <f t="shared" si="225"/>
        <v>62.8</v>
      </c>
      <c r="Q2069" s="1" t="str">
        <f t="shared" si="226"/>
        <v>technology</v>
      </c>
      <c r="R2069" s="1" t="str">
        <f t="shared" si="230"/>
        <v>hardware</v>
      </c>
      <c r="S2069" s="2">
        <f t="shared" si="227"/>
        <v>42115.853888888887</v>
      </c>
      <c r="T2069" s="2">
        <f t="shared" si="228"/>
        <v>42148.853888888887</v>
      </c>
      <c r="U2069" s="1">
        <f t="shared" si="229"/>
        <v>33</v>
      </c>
    </row>
    <row r="2070" spans="1:21" ht="95" customHeight="1">
      <c r="A2070" s="1">
        <v>2068</v>
      </c>
      <c r="B2070" s="1" t="s">
        <v>2069</v>
      </c>
      <c r="C2070" s="1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O2070" s="4">
        <f t="shared" si="224"/>
        <v>105.22388000000001</v>
      </c>
      <c r="P2070" s="1">
        <f t="shared" si="225"/>
        <v>346.13118421052633</v>
      </c>
      <c r="Q2070" s="1" t="str">
        <f t="shared" si="226"/>
        <v>technology</v>
      </c>
      <c r="R2070" s="1" t="str">
        <f t="shared" si="230"/>
        <v>hardware</v>
      </c>
      <c r="S2070" s="2">
        <f t="shared" si="227"/>
        <v>42633.841608796298</v>
      </c>
      <c r="T2070" s="2">
        <f t="shared" si="228"/>
        <v>42663.841608796298</v>
      </c>
      <c r="U2070" s="1">
        <f t="shared" si="229"/>
        <v>30</v>
      </c>
    </row>
    <row r="2071" spans="1:21" ht="95" customHeight="1">
      <c r="A2071" s="1">
        <v>2069</v>
      </c>
      <c r="B2071" s="1" t="s">
        <v>2070</v>
      </c>
      <c r="C2071" s="1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O2071" s="4">
        <f t="shared" si="224"/>
        <v>128.40666000000002</v>
      </c>
      <c r="P2071" s="1">
        <f t="shared" si="225"/>
        <v>244.11912547528519</v>
      </c>
      <c r="Q2071" s="1" t="str">
        <f t="shared" si="226"/>
        <v>technology</v>
      </c>
      <c r="R2071" s="1" t="str">
        <f t="shared" si="230"/>
        <v>hardware</v>
      </c>
      <c r="S2071" s="2">
        <f t="shared" si="227"/>
        <v>42340.972118055557</v>
      </c>
      <c r="T2071" s="2">
        <f t="shared" si="228"/>
        <v>42371.972118055557</v>
      </c>
      <c r="U2071" s="1">
        <f t="shared" si="229"/>
        <v>31</v>
      </c>
    </row>
    <row r="2072" spans="1:21" ht="95" customHeight="1">
      <c r="A2072" s="1">
        <v>2070</v>
      </c>
      <c r="B2072" s="1" t="s">
        <v>2071</v>
      </c>
      <c r="C2072" s="1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O2072" s="4">
        <f t="shared" si="224"/>
        <v>317.3272</v>
      </c>
      <c r="P2072" s="1">
        <f t="shared" si="225"/>
        <v>259.25424836601309</v>
      </c>
      <c r="Q2072" s="1" t="str">
        <f t="shared" si="226"/>
        <v>technology</v>
      </c>
      <c r="R2072" s="1" t="str">
        <f t="shared" si="230"/>
        <v>hardware</v>
      </c>
      <c r="S2072" s="2">
        <f t="shared" si="227"/>
        <v>42519.6565162037</v>
      </c>
      <c r="T2072" s="2">
        <f t="shared" si="228"/>
        <v>42549.6565162037</v>
      </c>
      <c r="U2072" s="1">
        <f t="shared" si="229"/>
        <v>30</v>
      </c>
    </row>
    <row r="2073" spans="1:21" ht="95" customHeight="1">
      <c r="A2073" s="1">
        <v>2071</v>
      </c>
      <c r="B2073" s="1" t="s">
        <v>2072</v>
      </c>
      <c r="C2073" s="1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O2073" s="4">
        <f t="shared" si="224"/>
        <v>280.73</v>
      </c>
      <c r="P2073" s="1">
        <f t="shared" si="225"/>
        <v>201.96402877697841</v>
      </c>
      <c r="Q2073" s="1" t="str">
        <f t="shared" si="226"/>
        <v>technology</v>
      </c>
      <c r="R2073" s="1" t="str">
        <f t="shared" si="230"/>
        <v>hardware</v>
      </c>
      <c r="S2073" s="2">
        <f t="shared" si="227"/>
        <v>42600.278749999998</v>
      </c>
      <c r="T2073" s="2">
        <f t="shared" si="228"/>
        <v>42645.278749999998</v>
      </c>
      <c r="U2073" s="1">
        <f t="shared" si="229"/>
        <v>45</v>
      </c>
    </row>
    <row r="2074" spans="1:21" ht="95" customHeight="1">
      <c r="A2074" s="1">
        <v>2072</v>
      </c>
      <c r="B2074" s="1" t="s">
        <v>2073</v>
      </c>
      <c r="C2074" s="1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O2074" s="4">
        <f t="shared" si="224"/>
        <v>110.73146853146854</v>
      </c>
      <c r="P2074" s="1">
        <f t="shared" si="225"/>
        <v>226.20857142857142</v>
      </c>
      <c r="Q2074" s="1" t="str">
        <f t="shared" si="226"/>
        <v>technology</v>
      </c>
      <c r="R2074" s="1" t="str">
        <f t="shared" si="230"/>
        <v>hardware</v>
      </c>
      <c r="S2074" s="2">
        <f t="shared" si="227"/>
        <v>42467.581388888888</v>
      </c>
      <c r="T2074" s="2">
        <f t="shared" si="228"/>
        <v>42497.581388888888</v>
      </c>
      <c r="U2074" s="1">
        <f t="shared" si="229"/>
        <v>30</v>
      </c>
    </row>
    <row r="2075" spans="1:21" ht="95" customHeight="1">
      <c r="A2075" s="1">
        <v>2073</v>
      </c>
      <c r="B2075" s="1" t="s">
        <v>2074</v>
      </c>
      <c r="C2075" s="1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O2075" s="4">
        <f t="shared" si="224"/>
        <v>152.60429999999999</v>
      </c>
      <c r="P2075" s="1">
        <f t="shared" si="225"/>
        <v>324.69</v>
      </c>
      <c r="Q2075" s="1" t="str">
        <f t="shared" si="226"/>
        <v>technology</v>
      </c>
      <c r="R2075" s="1" t="str">
        <f t="shared" si="230"/>
        <v>hardware</v>
      </c>
      <c r="S2075" s="2">
        <f t="shared" si="227"/>
        <v>42087.668032407411</v>
      </c>
      <c r="T2075" s="2">
        <f t="shared" si="228"/>
        <v>42132.668032407411</v>
      </c>
      <c r="U2075" s="1">
        <f t="shared" si="229"/>
        <v>45</v>
      </c>
    </row>
    <row r="2076" spans="1:21" ht="95" customHeight="1">
      <c r="A2076" s="1">
        <v>2074</v>
      </c>
      <c r="B2076" s="1" t="s">
        <v>2075</v>
      </c>
      <c r="C2076" s="1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O2076" s="4">
        <f t="shared" si="224"/>
        <v>102.49999999999999</v>
      </c>
      <c r="P2076" s="1">
        <f t="shared" si="225"/>
        <v>205</v>
      </c>
      <c r="Q2076" s="1" t="str">
        <f t="shared" si="226"/>
        <v>technology</v>
      </c>
      <c r="R2076" s="1" t="str">
        <f t="shared" si="230"/>
        <v>hardware</v>
      </c>
      <c r="S2076" s="2">
        <f t="shared" si="227"/>
        <v>42466.826180555552</v>
      </c>
      <c r="T2076" s="2">
        <f t="shared" si="228"/>
        <v>42496.826180555552</v>
      </c>
      <c r="U2076" s="1">
        <f t="shared" si="229"/>
        <v>30</v>
      </c>
    </row>
    <row r="2077" spans="1:21" ht="95" customHeight="1">
      <c r="A2077" s="1">
        <v>2075</v>
      </c>
      <c r="B2077" s="1" t="s">
        <v>2076</v>
      </c>
      <c r="C2077" s="1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O2077" s="4">
        <f t="shared" si="224"/>
        <v>1678.3738373837384</v>
      </c>
      <c r="P2077" s="1">
        <f t="shared" si="225"/>
        <v>20.465926829268295</v>
      </c>
      <c r="Q2077" s="1" t="str">
        <f t="shared" si="226"/>
        <v>technology</v>
      </c>
      <c r="R2077" s="1" t="str">
        <f t="shared" si="230"/>
        <v>hardware</v>
      </c>
      <c r="S2077" s="2">
        <f t="shared" si="227"/>
        <v>41450.681574074071</v>
      </c>
      <c r="T2077" s="2">
        <f t="shared" si="228"/>
        <v>41480.681574074071</v>
      </c>
      <c r="U2077" s="1">
        <f t="shared" si="229"/>
        <v>30</v>
      </c>
    </row>
    <row r="2078" spans="1:21" ht="95" customHeight="1">
      <c r="A2078" s="1">
        <v>2076</v>
      </c>
      <c r="B2078" s="1" t="s">
        <v>2077</v>
      </c>
      <c r="C2078" s="1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O2078" s="4">
        <f t="shared" si="224"/>
        <v>543.349156424581</v>
      </c>
      <c r="P2078" s="1">
        <f t="shared" si="225"/>
        <v>116.35303146309367</v>
      </c>
      <c r="Q2078" s="1" t="str">
        <f t="shared" si="226"/>
        <v>technology</v>
      </c>
      <c r="R2078" s="1" t="str">
        <f t="shared" si="230"/>
        <v>hardware</v>
      </c>
      <c r="S2078" s="2">
        <f t="shared" si="227"/>
        <v>41803.880659722221</v>
      </c>
      <c r="T2078" s="2">
        <f t="shared" si="228"/>
        <v>41843.880659722221</v>
      </c>
      <c r="U2078" s="1">
        <f t="shared" si="229"/>
        <v>40</v>
      </c>
    </row>
    <row r="2079" spans="1:21" ht="95" customHeight="1">
      <c r="A2079" s="1">
        <v>2077</v>
      </c>
      <c r="B2079" s="1" t="s">
        <v>2078</v>
      </c>
      <c r="C2079" s="1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O2079" s="4">
        <f t="shared" si="224"/>
        <v>115.50800000000001</v>
      </c>
      <c r="P2079" s="1">
        <f t="shared" si="225"/>
        <v>307.20212765957444</v>
      </c>
      <c r="Q2079" s="1" t="str">
        <f t="shared" si="226"/>
        <v>technology</v>
      </c>
      <c r="R2079" s="1" t="str">
        <f t="shared" si="230"/>
        <v>hardware</v>
      </c>
      <c r="S2079" s="2">
        <f t="shared" si="227"/>
        <v>42103.042546296296</v>
      </c>
      <c r="T2079" s="2">
        <f t="shared" si="228"/>
        <v>42160.875</v>
      </c>
      <c r="U2079" s="1">
        <f t="shared" si="229"/>
        <v>58</v>
      </c>
    </row>
    <row r="2080" spans="1:21" ht="95" customHeight="1">
      <c r="A2080" s="1">
        <v>2078</v>
      </c>
      <c r="B2080" s="1" t="s">
        <v>2079</v>
      </c>
      <c r="C2080" s="1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O2080" s="4">
        <f t="shared" si="224"/>
        <v>131.20499999999998</v>
      </c>
      <c r="P2080" s="1">
        <f t="shared" si="225"/>
        <v>546.6875</v>
      </c>
      <c r="Q2080" s="1" t="str">
        <f t="shared" si="226"/>
        <v>technology</v>
      </c>
      <c r="R2080" s="1" t="str">
        <f t="shared" si="230"/>
        <v>hardware</v>
      </c>
      <c r="S2080" s="2">
        <f t="shared" si="227"/>
        <v>42692.771493055552</v>
      </c>
      <c r="T2080" s="2">
        <f t="shared" si="228"/>
        <v>42722.771493055552</v>
      </c>
      <c r="U2080" s="1">
        <f t="shared" si="229"/>
        <v>30</v>
      </c>
    </row>
    <row r="2081" spans="1:21" ht="95" customHeight="1">
      <c r="A2081" s="1">
        <v>2079</v>
      </c>
      <c r="B2081" s="1" t="s">
        <v>2080</v>
      </c>
      <c r="C2081" s="1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O2081" s="4">
        <f t="shared" si="224"/>
        <v>288.17</v>
      </c>
      <c r="P2081" s="1">
        <f t="shared" si="225"/>
        <v>47.474464579901152</v>
      </c>
      <c r="Q2081" s="1" t="str">
        <f t="shared" si="226"/>
        <v>technology</v>
      </c>
      <c r="R2081" s="1" t="str">
        <f t="shared" si="230"/>
        <v>hardware</v>
      </c>
      <c r="S2081" s="2">
        <f t="shared" si="227"/>
        <v>42150.71056712963</v>
      </c>
      <c r="T2081" s="2">
        <f t="shared" si="228"/>
        <v>42180.791666666672</v>
      </c>
      <c r="U2081" s="1">
        <f t="shared" si="229"/>
        <v>31</v>
      </c>
    </row>
    <row r="2082" spans="1:21" ht="95" customHeight="1">
      <c r="A2082" s="1">
        <v>2080</v>
      </c>
      <c r="B2082" s="1" t="s">
        <v>2081</v>
      </c>
      <c r="C2082" s="1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O2082" s="4">
        <f t="shared" si="224"/>
        <v>507.8</v>
      </c>
      <c r="P2082" s="1">
        <f t="shared" si="225"/>
        <v>101.56</v>
      </c>
      <c r="Q2082" s="1" t="str">
        <f t="shared" si="226"/>
        <v>technology</v>
      </c>
      <c r="R2082" s="1" t="str">
        <f t="shared" si="230"/>
        <v>hardware</v>
      </c>
      <c r="S2082" s="2">
        <f t="shared" si="227"/>
        <v>42289.957175925927</v>
      </c>
      <c r="T2082" s="2">
        <f t="shared" si="228"/>
        <v>42319.998842592591</v>
      </c>
      <c r="U2082" s="1">
        <f t="shared" si="229"/>
        <v>31</v>
      </c>
    </row>
    <row r="2083" spans="1:21" ht="95" customHeight="1">
      <c r="A2083" s="1">
        <v>2081</v>
      </c>
      <c r="B2083" s="1" t="s">
        <v>2082</v>
      </c>
      <c r="C2083" s="1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O2083" s="4">
        <f t="shared" si="224"/>
        <v>114.57142857142857</v>
      </c>
      <c r="P2083" s="1">
        <f t="shared" si="225"/>
        <v>72.909090909090907</v>
      </c>
      <c r="Q2083" s="1" t="str">
        <f t="shared" si="226"/>
        <v>music</v>
      </c>
      <c r="R2083" s="1" t="str">
        <f t="shared" si="230"/>
        <v>indie rock</v>
      </c>
      <c r="S2083" s="2">
        <f t="shared" si="227"/>
        <v>41004.156886574077</v>
      </c>
      <c r="T2083" s="2">
        <f t="shared" si="228"/>
        <v>41045.207638888889</v>
      </c>
      <c r="U2083" s="1">
        <f t="shared" si="229"/>
        <v>42</v>
      </c>
    </row>
    <row r="2084" spans="1:21" ht="95" customHeight="1">
      <c r="A2084" s="1">
        <v>2082</v>
      </c>
      <c r="B2084" s="1" t="s">
        <v>2083</v>
      </c>
      <c r="C2084" s="1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O2084" s="4">
        <f t="shared" si="224"/>
        <v>110.73333333333333</v>
      </c>
      <c r="P2084" s="1">
        <f t="shared" si="225"/>
        <v>43.710526315789473</v>
      </c>
      <c r="Q2084" s="1" t="str">
        <f t="shared" si="226"/>
        <v>music</v>
      </c>
      <c r="R2084" s="1" t="str">
        <f t="shared" si="230"/>
        <v>indie rock</v>
      </c>
      <c r="S2084" s="2">
        <f t="shared" si="227"/>
        <v>40811.120324074072</v>
      </c>
      <c r="T2084" s="2">
        <f t="shared" si="228"/>
        <v>40871.161990740737</v>
      </c>
      <c r="U2084" s="1">
        <f t="shared" si="229"/>
        <v>61</v>
      </c>
    </row>
    <row r="2085" spans="1:21" ht="95" customHeight="1">
      <c r="A2085" s="1">
        <v>2083</v>
      </c>
      <c r="B2085" s="1" t="s">
        <v>2084</v>
      </c>
      <c r="C2085" s="1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O2085" s="4">
        <f t="shared" si="224"/>
        <v>113.33333333333333</v>
      </c>
      <c r="P2085" s="1">
        <f t="shared" si="225"/>
        <v>34</v>
      </c>
      <c r="Q2085" s="1" t="str">
        <f t="shared" si="226"/>
        <v>music</v>
      </c>
      <c r="R2085" s="1" t="str">
        <f t="shared" si="230"/>
        <v>indie rock</v>
      </c>
      <c r="S2085" s="2">
        <f t="shared" si="227"/>
        <v>41034.72216435185</v>
      </c>
      <c r="T2085" s="2">
        <f t="shared" si="228"/>
        <v>41064.72216435185</v>
      </c>
      <c r="U2085" s="1">
        <f t="shared" si="229"/>
        <v>30</v>
      </c>
    </row>
    <row r="2086" spans="1:21" ht="95" customHeight="1">
      <c r="A2086" s="1">
        <v>2084</v>
      </c>
      <c r="B2086" s="1" t="s">
        <v>2085</v>
      </c>
      <c r="C2086" s="1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O2086" s="4">
        <f t="shared" si="224"/>
        <v>108.33333333333333</v>
      </c>
      <c r="P2086" s="1">
        <f t="shared" si="225"/>
        <v>70.652173913043484</v>
      </c>
      <c r="Q2086" s="1" t="str">
        <f t="shared" si="226"/>
        <v>music</v>
      </c>
      <c r="R2086" s="1" t="str">
        <f t="shared" si="230"/>
        <v>indie rock</v>
      </c>
      <c r="S2086" s="2">
        <f t="shared" si="227"/>
        <v>41731.833124999997</v>
      </c>
      <c r="T2086" s="2">
        <f t="shared" si="228"/>
        <v>41763.290972222225</v>
      </c>
      <c r="U2086" s="1">
        <f t="shared" si="229"/>
        <v>32</v>
      </c>
    </row>
    <row r="2087" spans="1:21" ht="95" customHeight="1">
      <c r="A2087" s="1">
        <v>2085</v>
      </c>
      <c r="B2087" s="1" t="s">
        <v>2086</v>
      </c>
      <c r="C2087" s="1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O2087" s="4">
        <f t="shared" si="224"/>
        <v>123.53333333333335</v>
      </c>
      <c r="P2087" s="1">
        <f t="shared" si="225"/>
        <v>89.301204819277103</v>
      </c>
      <c r="Q2087" s="1" t="str">
        <f t="shared" si="226"/>
        <v>music</v>
      </c>
      <c r="R2087" s="1" t="str">
        <f t="shared" si="230"/>
        <v>indie rock</v>
      </c>
      <c r="S2087" s="2">
        <f t="shared" si="227"/>
        <v>41075.835497685184</v>
      </c>
      <c r="T2087" s="2">
        <f t="shared" si="228"/>
        <v>41105.835497685184</v>
      </c>
      <c r="U2087" s="1">
        <f t="shared" si="229"/>
        <v>30</v>
      </c>
    </row>
    <row r="2088" spans="1:21" ht="95" customHeight="1">
      <c r="A2088" s="1">
        <v>2086</v>
      </c>
      <c r="B2088" s="1" t="s">
        <v>2087</v>
      </c>
      <c r="C2088" s="1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O2088" s="4">
        <f t="shared" si="224"/>
        <v>100.69999999999999</v>
      </c>
      <c r="P2088" s="1">
        <f t="shared" si="225"/>
        <v>115.08571428571429</v>
      </c>
      <c r="Q2088" s="1" t="str">
        <f t="shared" si="226"/>
        <v>music</v>
      </c>
      <c r="R2088" s="1" t="str">
        <f t="shared" si="230"/>
        <v>indie rock</v>
      </c>
      <c r="S2088" s="2">
        <f t="shared" si="227"/>
        <v>40860.67050925926</v>
      </c>
      <c r="T2088" s="2">
        <f t="shared" si="228"/>
        <v>40891.207638888889</v>
      </c>
      <c r="U2088" s="1">
        <f t="shared" si="229"/>
        <v>31</v>
      </c>
    </row>
    <row r="2089" spans="1:21" ht="95" customHeight="1">
      <c r="A2089" s="1">
        <v>2087</v>
      </c>
      <c r="B2089" s="1" t="s">
        <v>2088</v>
      </c>
      <c r="C2089" s="1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O2089" s="4">
        <f t="shared" si="224"/>
        <v>103.53333333333335</v>
      </c>
      <c r="P2089" s="1">
        <f t="shared" si="225"/>
        <v>62.12</v>
      </c>
      <c r="Q2089" s="1" t="str">
        <f t="shared" si="226"/>
        <v>music</v>
      </c>
      <c r="R2089" s="1" t="str">
        <f t="shared" si="230"/>
        <v>indie rock</v>
      </c>
      <c r="S2089" s="2">
        <f t="shared" si="227"/>
        <v>40764.204375000001</v>
      </c>
      <c r="T2089" s="2">
        <f t="shared" si="228"/>
        <v>40794.204375000001</v>
      </c>
      <c r="U2089" s="1">
        <f t="shared" si="229"/>
        <v>30</v>
      </c>
    </row>
    <row r="2090" spans="1:21" ht="95" customHeight="1">
      <c r="A2090" s="1">
        <v>2088</v>
      </c>
      <c r="B2090" s="1" t="s">
        <v>2089</v>
      </c>
      <c r="C2090" s="1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O2090" s="4">
        <f t="shared" si="224"/>
        <v>115.51066666666668</v>
      </c>
      <c r="P2090" s="1">
        <f t="shared" si="225"/>
        <v>46.204266666666669</v>
      </c>
      <c r="Q2090" s="1" t="str">
        <f t="shared" si="226"/>
        <v>music</v>
      </c>
      <c r="R2090" s="1" t="str">
        <f t="shared" si="230"/>
        <v>indie rock</v>
      </c>
      <c r="S2090" s="2">
        <f t="shared" si="227"/>
        <v>40395.714722222219</v>
      </c>
      <c r="T2090" s="2">
        <f t="shared" si="228"/>
        <v>40432.165972222225</v>
      </c>
      <c r="U2090" s="1">
        <f t="shared" si="229"/>
        <v>37</v>
      </c>
    </row>
    <row r="2091" spans="1:21" ht="95" customHeight="1">
      <c r="A2091" s="1">
        <v>2089</v>
      </c>
      <c r="B2091" s="1" t="s">
        <v>2090</v>
      </c>
      <c r="C2091" s="1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O2091" s="4">
        <f t="shared" si="224"/>
        <v>120.4004</v>
      </c>
      <c r="P2091" s="1">
        <f t="shared" si="225"/>
        <v>48.54854838709678</v>
      </c>
      <c r="Q2091" s="1" t="str">
        <f t="shared" si="226"/>
        <v>music</v>
      </c>
      <c r="R2091" s="1" t="str">
        <f t="shared" si="230"/>
        <v>indie rock</v>
      </c>
      <c r="S2091" s="2">
        <f t="shared" si="227"/>
        <v>41453.076319444444</v>
      </c>
      <c r="T2091" s="2">
        <f t="shared" si="228"/>
        <v>41488.076319444444</v>
      </c>
      <c r="U2091" s="1">
        <f t="shared" si="229"/>
        <v>35</v>
      </c>
    </row>
    <row r="2092" spans="1:21" ht="95" customHeight="1">
      <c r="A2092" s="1">
        <v>2090</v>
      </c>
      <c r="B2092" s="1" t="s">
        <v>2091</v>
      </c>
      <c r="C2092" s="1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O2092" s="4">
        <f t="shared" si="224"/>
        <v>115.040375</v>
      </c>
      <c r="P2092" s="1">
        <f t="shared" si="225"/>
        <v>57.520187499999999</v>
      </c>
      <c r="Q2092" s="1" t="str">
        <f t="shared" si="226"/>
        <v>music</v>
      </c>
      <c r="R2092" s="1" t="str">
        <f t="shared" si="230"/>
        <v>indie rock</v>
      </c>
      <c r="S2092" s="2">
        <f t="shared" si="227"/>
        <v>41299.381423611114</v>
      </c>
      <c r="T2092" s="2">
        <f t="shared" si="228"/>
        <v>41329.381423611114</v>
      </c>
      <c r="U2092" s="1">
        <f t="shared" si="229"/>
        <v>30</v>
      </c>
    </row>
    <row r="2093" spans="1:21" ht="95" customHeight="1">
      <c r="A2093" s="1">
        <v>2091</v>
      </c>
      <c r="B2093" s="1" t="s">
        <v>2092</v>
      </c>
      <c r="C2093" s="1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O2093" s="4">
        <f t="shared" si="224"/>
        <v>120.46777777777777</v>
      </c>
      <c r="P2093" s="1">
        <f t="shared" si="225"/>
        <v>88.147154471544724</v>
      </c>
      <c r="Q2093" s="1" t="str">
        <f t="shared" si="226"/>
        <v>music</v>
      </c>
      <c r="R2093" s="1" t="str">
        <f t="shared" si="230"/>
        <v>indie rock</v>
      </c>
      <c r="S2093" s="2">
        <f t="shared" si="227"/>
        <v>40555.322662037033</v>
      </c>
      <c r="T2093" s="2">
        <f t="shared" si="228"/>
        <v>40603.833333333336</v>
      </c>
      <c r="U2093" s="1">
        <f t="shared" si="229"/>
        <v>49</v>
      </c>
    </row>
    <row r="2094" spans="1:21" ht="95" customHeight="1">
      <c r="A2094" s="1">
        <v>2092</v>
      </c>
      <c r="B2094" s="1" t="s">
        <v>2093</v>
      </c>
      <c r="C2094" s="1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O2094" s="4">
        <f t="shared" si="224"/>
        <v>101.28333333333333</v>
      </c>
      <c r="P2094" s="1">
        <f t="shared" si="225"/>
        <v>110.49090909090908</v>
      </c>
      <c r="Q2094" s="1" t="str">
        <f t="shared" si="226"/>
        <v>music</v>
      </c>
      <c r="R2094" s="1" t="str">
        <f t="shared" si="230"/>
        <v>indie rock</v>
      </c>
      <c r="S2094" s="2">
        <f t="shared" si="227"/>
        <v>40763.707546296297</v>
      </c>
      <c r="T2094" s="2">
        <f t="shared" si="228"/>
        <v>40823.707546296297</v>
      </c>
      <c r="U2094" s="1">
        <f t="shared" si="229"/>
        <v>60</v>
      </c>
    </row>
    <row r="2095" spans="1:21" ht="95" customHeight="1">
      <c r="A2095" s="1">
        <v>2093</v>
      </c>
      <c r="B2095" s="1" t="s">
        <v>2094</v>
      </c>
      <c r="C2095" s="1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O2095" s="4">
        <f t="shared" si="224"/>
        <v>102.46666666666667</v>
      </c>
      <c r="P2095" s="1">
        <f t="shared" si="225"/>
        <v>66.826086956521735</v>
      </c>
      <c r="Q2095" s="1" t="str">
        <f t="shared" si="226"/>
        <v>music</v>
      </c>
      <c r="R2095" s="1" t="str">
        <f t="shared" si="230"/>
        <v>indie rock</v>
      </c>
      <c r="S2095" s="2">
        <f t="shared" si="227"/>
        <v>41205.854537037041</v>
      </c>
      <c r="T2095" s="2">
        <f t="shared" si="228"/>
        <v>41265.896203703705</v>
      </c>
      <c r="U2095" s="1">
        <f t="shared" si="229"/>
        <v>61</v>
      </c>
    </row>
    <row r="2096" spans="1:21" ht="95" customHeight="1">
      <c r="A2096" s="1">
        <v>2094</v>
      </c>
      <c r="B2096" s="1" t="s">
        <v>2095</v>
      </c>
      <c r="C2096" s="1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O2096" s="4">
        <f t="shared" si="224"/>
        <v>120.54285714285714</v>
      </c>
      <c r="P2096" s="1">
        <f t="shared" si="225"/>
        <v>58.597222222222221</v>
      </c>
      <c r="Q2096" s="1" t="str">
        <f t="shared" si="226"/>
        <v>music</v>
      </c>
      <c r="R2096" s="1" t="str">
        <f t="shared" si="230"/>
        <v>indie rock</v>
      </c>
      <c r="S2096" s="2">
        <f t="shared" si="227"/>
        <v>40939.02002314815</v>
      </c>
      <c r="T2096" s="2">
        <f t="shared" si="228"/>
        <v>40973.125</v>
      </c>
      <c r="U2096" s="1">
        <f t="shared" si="229"/>
        <v>35</v>
      </c>
    </row>
    <row r="2097" spans="1:21" ht="95" customHeight="1">
      <c r="A2097" s="1">
        <v>2095</v>
      </c>
      <c r="B2097" s="1" t="s">
        <v>2096</v>
      </c>
      <c r="C2097" s="1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O2097" s="4">
        <f t="shared" si="224"/>
        <v>100</v>
      </c>
      <c r="P2097" s="1">
        <f t="shared" si="225"/>
        <v>113.63636363636364</v>
      </c>
      <c r="Q2097" s="1" t="str">
        <f t="shared" si="226"/>
        <v>music</v>
      </c>
      <c r="R2097" s="1" t="str">
        <f t="shared" si="230"/>
        <v>indie rock</v>
      </c>
      <c r="S2097" s="2">
        <f t="shared" si="227"/>
        <v>40758.733483796292</v>
      </c>
      <c r="T2097" s="2">
        <f t="shared" si="228"/>
        <v>40818.733483796292</v>
      </c>
      <c r="U2097" s="1">
        <f t="shared" si="229"/>
        <v>60</v>
      </c>
    </row>
    <row r="2098" spans="1:21" ht="95" customHeight="1">
      <c r="A2098" s="1">
        <v>2096</v>
      </c>
      <c r="B2098" s="1" t="s">
        <v>2097</v>
      </c>
      <c r="C2098" s="1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O2098" s="4">
        <f t="shared" si="224"/>
        <v>101.66666666666666</v>
      </c>
      <c r="P2098" s="1">
        <f t="shared" si="225"/>
        <v>43.571428571428569</v>
      </c>
      <c r="Q2098" s="1" t="str">
        <f t="shared" si="226"/>
        <v>music</v>
      </c>
      <c r="R2098" s="1" t="str">
        <f t="shared" si="230"/>
        <v>indie rock</v>
      </c>
      <c r="S2098" s="2">
        <f t="shared" si="227"/>
        <v>41192.758506944447</v>
      </c>
      <c r="T2098" s="2">
        <f t="shared" si="228"/>
        <v>41208.165972222225</v>
      </c>
      <c r="U2098" s="1">
        <f t="shared" si="229"/>
        <v>16</v>
      </c>
    </row>
    <row r="2099" spans="1:21" ht="95" customHeight="1">
      <c r="A2099" s="1">
        <v>2097</v>
      </c>
      <c r="B2099" s="1" t="s">
        <v>2098</v>
      </c>
      <c r="C2099" s="1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O2099" s="4">
        <f t="shared" si="224"/>
        <v>100</v>
      </c>
      <c r="P2099" s="1">
        <f t="shared" si="225"/>
        <v>78.94736842105263</v>
      </c>
      <c r="Q2099" s="1" t="str">
        <f t="shared" si="226"/>
        <v>music</v>
      </c>
      <c r="R2099" s="1" t="str">
        <f t="shared" si="230"/>
        <v>indie rock</v>
      </c>
      <c r="S2099" s="2">
        <f t="shared" si="227"/>
        <v>40818.58489583333</v>
      </c>
      <c r="T2099" s="2">
        <f t="shared" si="228"/>
        <v>40878.626562500001</v>
      </c>
      <c r="U2099" s="1">
        <f t="shared" si="229"/>
        <v>61</v>
      </c>
    </row>
    <row r="2100" spans="1:21" ht="95" customHeight="1">
      <c r="A2100" s="1">
        <v>2098</v>
      </c>
      <c r="B2100" s="1" t="s">
        <v>2099</v>
      </c>
      <c r="C2100" s="1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O2100" s="4">
        <f t="shared" si="224"/>
        <v>100.33333333333334</v>
      </c>
      <c r="P2100" s="1">
        <f t="shared" si="225"/>
        <v>188.125</v>
      </c>
      <c r="Q2100" s="1" t="str">
        <f t="shared" si="226"/>
        <v>music</v>
      </c>
      <c r="R2100" s="1" t="str">
        <f t="shared" si="230"/>
        <v>indie rock</v>
      </c>
      <c r="S2100" s="2">
        <f t="shared" si="227"/>
        <v>40946.11383101852</v>
      </c>
      <c r="T2100" s="2">
        <f t="shared" si="228"/>
        <v>40976.11383101852</v>
      </c>
      <c r="U2100" s="1">
        <f t="shared" si="229"/>
        <v>30</v>
      </c>
    </row>
    <row r="2101" spans="1:21" ht="95" customHeight="1">
      <c r="A2101" s="1">
        <v>2099</v>
      </c>
      <c r="B2101" s="1" t="s">
        <v>2100</v>
      </c>
      <c r="C2101" s="1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O2101" s="4">
        <f t="shared" si="224"/>
        <v>132.36666666666667</v>
      </c>
      <c r="P2101" s="1">
        <f t="shared" si="225"/>
        <v>63.031746031746032</v>
      </c>
      <c r="Q2101" s="1" t="str">
        <f t="shared" si="226"/>
        <v>music</v>
      </c>
      <c r="R2101" s="1" t="str">
        <f t="shared" si="230"/>
        <v>indie rock</v>
      </c>
      <c r="S2101" s="2">
        <f t="shared" si="227"/>
        <v>42173.746342592596</v>
      </c>
      <c r="T2101" s="2">
        <f t="shared" si="228"/>
        <v>42187.152777777781</v>
      </c>
      <c r="U2101" s="1">
        <f t="shared" si="229"/>
        <v>14</v>
      </c>
    </row>
    <row r="2102" spans="1:21" ht="95" customHeight="1">
      <c r="A2102" s="1">
        <v>2100</v>
      </c>
      <c r="B2102" s="1" t="s">
        <v>2101</v>
      </c>
      <c r="C2102" s="1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O2102" s="4">
        <f t="shared" si="224"/>
        <v>136.66666666666666</v>
      </c>
      <c r="P2102" s="1">
        <f t="shared" si="225"/>
        <v>30.37037037037037</v>
      </c>
      <c r="Q2102" s="1" t="str">
        <f t="shared" si="226"/>
        <v>music</v>
      </c>
      <c r="R2102" s="1" t="str">
        <f t="shared" si="230"/>
        <v>indie rock</v>
      </c>
      <c r="S2102" s="2">
        <f t="shared" si="227"/>
        <v>41074.834965277776</v>
      </c>
      <c r="T2102" s="2">
        <f t="shared" si="228"/>
        <v>41090.165972222225</v>
      </c>
      <c r="U2102" s="1">
        <f t="shared" si="229"/>
        <v>16</v>
      </c>
    </row>
    <row r="2103" spans="1:21" ht="95" customHeight="1">
      <c r="A2103" s="1">
        <v>2101</v>
      </c>
      <c r="B2103" s="1" t="s">
        <v>2102</v>
      </c>
      <c r="C2103" s="1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O2103" s="4">
        <f t="shared" si="224"/>
        <v>113.25</v>
      </c>
      <c r="P2103" s="1">
        <f t="shared" si="225"/>
        <v>51.477272727272727</v>
      </c>
      <c r="Q2103" s="1" t="str">
        <f t="shared" si="226"/>
        <v>music</v>
      </c>
      <c r="R2103" s="1" t="str">
        <f t="shared" si="230"/>
        <v>indie rock</v>
      </c>
      <c r="S2103" s="2">
        <f t="shared" si="227"/>
        <v>40892.149467592593</v>
      </c>
      <c r="T2103" s="2">
        <f t="shared" si="228"/>
        <v>40952.149467592593</v>
      </c>
      <c r="U2103" s="1">
        <f t="shared" si="229"/>
        <v>60</v>
      </c>
    </row>
    <row r="2104" spans="1:21" ht="95" customHeight="1">
      <c r="A2104" s="1">
        <v>2102</v>
      </c>
      <c r="B2104" s="1" t="s">
        <v>2103</v>
      </c>
      <c r="C2104" s="1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O2104" s="4">
        <f t="shared" si="224"/>
        <v>136</v>
      </c>
      <c r="P2104" s="1">
        <f t="shared" si="225"/>
        <v>35.789473684210527</v>
      </c>
      <c r="Q2104" s="1" t="str">
        <f t="shared" si="226"/>
        <v>music</v>
      </c>
      <c r="R2104" s="1" t="str">
        <f t="shared" si="230"/>
        <v>indie rock</v>
      </c>
      <c r="S2104" s="2">
        <f t="shared" si="227"/>
        <v>40638.868611111109</v>
      </c>
      <c r="T2104" s="2">
        <f t="shared" si="228"/>
        <v>40668.868611111109</v>
      </c>
      <c r="U2104" s="1">
        <f t="shared" si="229"/>
        <v>30</v>
      </c>
    </row>
    <row r="2105" spans="1:21" ht="95" customHeight="1">
      <c r="A2105" s="1">
        <v>2103</v>
      </c>
      <c r="B2105" s="1" t="s">
        <v>2104</v>
      </c>
      <c r="C2105" s="1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O2105" s="4">
        <f t="shared" si="224"/>
        <v>146.12318374694613</v>
      </c>
      <c r="P2105" s="1">
        <f t="shared" si="225"/>
        <v>98.817391304347822</v>
      </c>
      <c r="Q2105" s="1" t="str">
        <f t="shared" si="226"/>
        <v>music</v>
      </c>
      <c r="R2105" s="1" t="str">
        <f t="shared" si="230"/>
        <v>indie rock</v>
      </c>
      <c r="S2105" s="2">
        <f t="shared" si="227"/>
        <v>41192.754942129628</v>
      </c>
      <c r="T2105" s="2">
        <f t="shared" si="228"/>
        <v>41222.7966087963</v>
      </c>
      <c r="U2105" s="1">
        <f t="shared" si="229"/>
        <v>31</v>
      </c>
    </row>
    <row r="2106" spans="1:21" ht="95" customHeight="1">
      <c r="A2106" s="1">
        <v>2104</v>
      </c>
      <c r="B2106" s="1" t="s">
        <v>2105</v>
      </c>
      <c r="C2106" s="1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O2106" s="4">
        <f t="shared" si="224"/>
        <v>129.5</v>
      </c>
      <c r="P2106" s="1">
        <f t="shared" si="225"/>
        <v>28</v>
      </c>
      <c r="Q2106" s="1" t="str">
        <f t="shared" si="226"/>
        <v>music</v>
      </c>
      <c r="R2106" s="1" t="str">
        <f t="shared" si="230"/>
        <v>indie rock</v>
      </c>
      <c r="S2106" s="2">
        <f t="shared" si="227"/>
        <v>41394.074467592596</v>
      </c>
      <c r="T2106" s="2">
        <f t="shared" si="228"/>
        <v>41425</v>
      </c>
      <c r="U2106" s="1">
        <f t="shared" si="229"/>
        <v>31</v>
      </c>
    </row>
    <row r="2107" spans="1:21" ht="95" customHeight="1">
      <c r="A2107" s="1">
        <v>2105</v>
      </c>
      <c r="B2107" s="1" t="s">
        <v>2106</v>
      </c>
      <c r="C2107" s="1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O2107" s="4">
        <f t="shared" si="224"/>
        <v>254</v>
      </c>
      <c r="P2107" s="1">
        <f t="shared" si="225"/>
        <v>51.313131313131315</v>
      </c>
      <c r="Q2107" s="1" t="str">
        <f t="shared" si="226"/>
        <v>music</v>
      </c>
      <c r="R2107" s="1" t="str">
        <f t="shared" si="230"/>
        <v>indie rock</v>
      </c>
      <c r="S2107" s="2">
        <f t="shared" si="227"/>
        <v>41951.788807870369</v>
      </c>
      <c r="T2107" s="2">
        <f t="shared" si="228"/>
        <v>41964.166666666672</v>
      </c>
      <c r="U2107" s="1">
        <f t="shared" si="229"/>
        <v>13</v>
      </c>
    </row>
    <row r="2108" spans="1:21" ht="95" customHeight="1">
      <c r="A2108" s="1">
        <v>2106</v>
      </c>
      <c r="B2108" s="1" t="s">
        <v>2107</v>
      </c>
      <c r="C2108" s="1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O2108" s="4">
        <f t="shared" si="224"/>
        <v>107.04545454545456</v>
      </c>
      <c r="P2108" s="1">
        <f t="shared" si="225"/>
        <v>53.522727272727273</v>
      </c>
      <c r="Q2108" s="1" t="str">
        <f t="shared" si="226"/>
        <v>music</v>
      </c>
      <c r="R2108" s="1" t="str">
        <f t="shared" si="230"/>
        <v>indie rock</v>
      </c>
      <c r="S2108" s="2">
        <f t="shared" si="227"/>
        <v>41270.21497685185</v>
      </c>
      <c r="T2108" s="2">
        <f t="shared" si="228"/>
        <v>41300.21497685185</v>
      </c>
      <c r="U2108" s="1">
        <f t="shared" si="229"/>
        <v>30</v>
      </c>
    </row>
    <row r="2109" spans="1:21" ht="95" customHeight="1">
      <c r="A2109" s="1">
        <v>2107</v>
      </c>
      <c r="B2109" s="1" t="s">
        <v>2108</v>
      </c>
      <c r="C2109" s="1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O2109" s="4">
        <f t="shared" si="224"/>
        <v>107.73299999999999</v>
      </c>
      <c r="P2109" s="1">
        <f t="shared" si="225"/>
        <v>37.149310344827583</v>
      </c>
      <c r="Q2109" s="1" t="str">
        <f t="shared" si="226"/>
        <v>music</v>
      </c>
      <c r="R2109" s="1" t="str">
        <f t="shared" si="230"/>
        <v>indie rock</v>
      </c>
      <c r="S2109" s="2">
        <f t="shared" si="227"/>
        <v>41934.71056712963</v>
      </c>
      <c r="T2109" s="2">
        <f t="shared" si="228"/>
        <v>41955.752233796295</v>
      </c>
      <c r="U2109" s="1">
        <f t="shared" si="229"/>
        <v>22</v>
      </c>
    </row>
    <row r="2110" spans="1:21" ht="95" customHeight="1">
      <c r="A2110" s="1">
        <v>2108</v>
      </c>
      <c r="B2110" s="1" t="s">
        <v>2109</v>
      </c>
      <c r="C2110" s="1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O2110" s="4">
        <f t="shared" si="224"/>
        <v>107.31250000000001</v>
      </c>
      <c r="P2110" s="1">
        <f t="shared" si="225"/>
        <v>89.895287958115176</v>
      </c>
      <c r="Q2110" s="1" t="str">
        <f t="shared" si="226"/>
        <v>music</v>
      </c>
      <c r="R2110" s="1" t="str">
        <f t="shared" si="230"/>
        <v>indie rock</v>
      </c>
      <c r="S2110" s="2">
        <f t="shared" si="227"/>
        <v>41135.175694444442</v>
      </c>
      <c r="T2110" s="2">
        <f t="shared" si="228"/>
        <v>41162.163194444445</v>
      </c>
      <c r="U2110" s="1">
        <f t="shared" si="229"/>
        <v>27</v>
      </c>
    </row>
    <row r="2111" spans="1:21" ht="95" customHeight="1">
      <c r="A2111" s="1">
        <v>2109</v>
      </c>
      <c r="B2111" s="1" t="s">
        <v>2110</v>
      </c>
      <c r="C2111" s="1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O2111" s="4">
        <f t="shared" si="224"/>
        <v>106.52500000000001</v>
      </c>
      <c r="P2111" s="1">
        <f t="shared" si="225"/>
        <v>106.52500000000001</v>
      </c>
      <c r="Q2111" s="1" t="str">
        <f t="shared" si="226"/>
        <v>music</v>
      </c>
      <c r="R2111" s="1" t="str">
        <f t="shared" si="230"/>
        <v>indie rock</v>
      </c>
      <c r="S2111" s="2">
        <f t="shared" si="227"/>
        <v>42160.708530092597</v>
      </c>
      <c r="T2111" s="2">
        <f t="shared" si="228"/>
        <v>42190.708530092597</v>
      </c>
      <c r="U2111" s="1">
        <f t="shared" si="229"/>
        <v>30</v>
      </c>
    </row>
    <row r="2112" spans="1:21" ht="95" customHeight="1">
      <c r="A2112" s="1">
        <v>2110</v>
      </c>
      <c r="B2112" s="1" t="s">
        <v>2111</v>
      </c>
      <c r="C2112" s="1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O2112" s="4">
        <f t="shared" si="224"/>
        <v>100.35000000000001</v>
      </c>
      <c r="P2112" s="1">
        <f t="shared" si="225"/>
        <v>52.815789473684212</v>
      </c>
      <c r="Q2112" s="1" t="str">
        <f t="shared" si="226"/>
        <v>music</v>
      </c>
      <c r="R2112" s="1" t="str">
        <f t="shared" si="230"/>
        <v>indie rock</v>
      </c>
      <c r="S2112" s="2">
        <f t="shared" si="227"/>
        <v>41759.670937499999</v>
      </c>
      <c r="T2112" s="2">
        <f t="shared" si="228"/>
        <v>41787.207638888889</v>
      </c>
      <c r="U2112" s="1">
        <f t="shared" si="229"/>
        <v>28</v>
      </c>
    </row>
    <row r="2113" spans="1:21" ht="95" customHeight="1">
      <c r="A2113" s="1">
        <v>2111</v>
      </c>
      <c r="B2113" s="1" t="s">
        <v>2112</v>
      </c>
      <c r="C2113" s="1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O2113" s="4">
        <f t="shared" si="224"/>
        <v>106.5</v>
      </c>
      <c r="P2113" s="1">
        <f t="shared" si="225"/>
        <v>54.615384615384613</v>
      </c>
      <c r="Q2113" s="1" t="str">
        <f t="shared" si="226"/>
        <v>music</v>
      </c>
      <c r="R2113" s="1" t="str">
        <f t="shared" si="230"/>
        <v>indie rock</v>
      </c>
      <c r="S2113" s="2">
        <f t="shared" si="227"/>
        <v>40703.197048611109</v>
      </c>
      <c r="T2113" s="2">
        <f t="shared" si="228"/>
        <v>40770.041666666664</v>
      </c>
      <c r="U2113" s="1">
        <f t="shared" si="229"/>
        <v>67</v>
      </c>
    </row>
    <row r="2114" spans="1:21" ht="95" customHeight="1">
      <c r="A2114" s="1">
        <v>2112</v>
      </c>
      <c r="B2114" s="1" t="s">
        <v>2113</v>
      </c>
      <c r="C2114" s="1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O2114" s="4">
        <f t="shared" si="224"/>
        <v>100</v>
      </c>
      <c r="P2114" s="1">
        <f t="shared" si="225"/>
        <v>27.272727272727273</v>
      </c>
      <c r="Q2114" s="1" t="str">
        <f t="shared" si="226"/>
        <v>music</v>
      </c>
      <c r="R2114" s="1" t="str">
        <f t="shared" si="230"/>
        <v>indie rock</v>
      </c>
      <c r="S2114" s="2">
        <f t="shared" si="227"/>
        <v>41365.928159722222</v>
      </c>
      <c r="T2114" s="2">
        <f t="shared" si="228"/>
        <v>41379.928159722222</v>
      </c>
      <c r="U2114" s="1">
        <f t="shared" si="229"/>
        <v>14</v>
      </c>
    </row>
    <row r="2115" spans="1:21" ht="95" customHeight="1">
      <c r="A2115" s="1">
        <v>2113</v>
      </c>
      <c r="B2115" s="1" t="s">
        <v>2114</v>
      </c>
      <c r="C2115" s="1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O2115" s="4">
        <f t="shared" ref="O2115:O2178" si="231">E2115/D2115*100</f>
        <v>104.85714285714285</v>
      </c>
      <c r="P2115" s="1">
        <f t="shared" ref="P2115:P2178" si="232">E2115/L2115</f>
        <v>68.598130841121488</v>
      </c>
      <c r="Q2115" s="1" t="str">
        <f t="shared" ref="Q2115:Q2178" si="233">LEFT(N2115,FIND("/",N2115)-1)</f>
        <v>music</v>
      </c>
      <c r="R2115" s="1" t="str">
        <f t="shared" si="230"/>
        <v>indie rock</v>
      </c>
      <c r="S2115" s="2">
        <f t="shared" ref="S2115:S2178" si="234">(((J2115/60)/60)/24)+DATE(1970,1,1)</f>
        <v>41870.86546296296</v>
      </c>
      <c r="T2115" s="2">
        <f t="shared" ref="T2115:T2178" si="235">(((I2115/60)/60)/24)+DATE(1970,1,1)</f>
        <v>41905.86546296296</v>
      </c>
      <c r="U2115" s="1">
        <f t="shared" ref="U2115:U2178" si="236">ROUNDUP(T2115-S2115,0)</f>
        <v>35</v>
      </c>
    </row>
    <row r="2116" spans="1:21" ht="95" customHeight="1">
      <c r="A2116" s="1">
        <v>2114</v>
      </c>
      <c r="B2116" s="1" t="s">
        <v>2115</v>
      </c>
      <c r="C2116" s="1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O2116" s="4">
        <f t="shared" si="231"/>
        <v>104.69999999999999</v>
      </c>
      <c r="P2116" s="1">
        <f t="shared" si="232"/>
        <v>35.612244897959187</v>
      </c>
      <c r="Q2116" s="1" t="str">
        <f t="shared" si="233"/>
        <v>music</v>
      </c>
      <c r="R2116" s="1" t="str">
        <f t="shared" ref="R2116:R2179" si="237">RIGHT(N2116,LEN(N2116)-FIND("/",N2116))</f>
        <v>indie rock</v>
      </c>
      <c r="S2116" s="2">
        <f t="shared" si="234"/>
        <v>40458.815625000003</v>
      </c>
      <c r="T2116" s="2">
        <f t="shared" si="235"/>
        <v>40521.207638888889</v>
      </c>
      <c r="U2116" s="1">
        <f t="shared" si="236"/>
        <v>63</v>
      </c>
    </row>
    <row r="2117" spans="1:21" ht="95" customHeight="1">
      <c r="A2117" s="1">
        <v>2115</v>
      </c>
      <c r="B2117" s="1" t="s">
        <v>2116</v>
      </c>
      <c r="C2117" s="1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O2117" s="4">
        <f t="shared" si="231"/>
        <v>225.66666666666669</v>
      </c>
      <c r="P2117" s="1">
        <f t="shared" si="232"/>
        <v>94.027777777777771</v>
      </c>
      <c r="Q2117" s="1" t="str">
        <f t="shared" si="233"/>
        <v>music</v>
      </c>
      <c r="R2117" s="1" t="str">
        <f t="shared" si="237"/>
        <v>indie rock</v>
      </c>
      <c r="S2117" s="2">
        <f t="shared" si="234"/>
        <v>40564.081030092595</v>
      </c>
      <c r="T2117" s="2">
        <f t="shared" si="235"/>
        <v>40594.081030092595</v>
      </c>
      <c r="U2117" s="1">
        <f t="shared" si="236"/>
        <v>30</v>
      </c>
    </row>
    <row r="2118" spans="1:21" ht="95" customHeight="1">
      <c r="A2118" s="1">
        <v>2116</v>
      </c>
      <c r="B2118" s="1" t="s">
        <v>2117</v>
      </c>
      <c r="C2118" s="1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O2118" s="4">
        <f t="shared" si="231"/>
        <v>100.90416666666667</v>
      </c>
      <c r="P2118" s="1">
        <f t="shared" si="232"/>
        <v>526.45652173913038</v>
      </c>
      <c r="Q2118" s="1" t="str">
        <f t="shared" si="233"/>
        <v>music</v>
      </c>
      <c r="R2118" s="1" t="str">
        <f t="shared" si="237"/>
        <v>indie rock</v>
      </c>
      <c r="S2118" s="2">
        <f t="shared" si="234"/>
        <v>41136.777812500004</v>
      </c>
      <c r="T2118" s="2">
        <f t="shared" si="235"/>
        <v>41184.777812500004</v>
      </c>
      <c r="U2118" s="1">
        <f t="shared" si="236"/>
        <v>48</v>
      </c>
    </row>
    <row r="2119" spans="1:21" ht="95" customHeight="1">
      <c r="A2119" s="1">
        <v>2117</v>
      </c>
      <c r="B2119" s="1" t="s">
        <v>2118</v>
      </c>
      <c r="C2119" s="1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O2119" s="4">
        <f t="shared" si="231"/>
        <v>147.75</v>
      </c>
      <c r="P2119" s="1">
        <f t="shared" si="232"/>
        <v>50.657142857142858</v>
      </c>
      <c r="Q2119" s="1" t="str">
        <f t="shared" si="233"/>
        <v>music</v>
      </c>
      <c r="R2119" s="1" t="str">
        <f t="shared" si="237"/>
        <v>indie rock</v>
      </c>
      <c r="S2119" s="2">
        <f t="shared" si="234"/>
        <v>42290.059594907405</v>
      </c>
      <c r="T2119" s="2">
        <f t="shared" si="235"/>
        <v>42304.207638888889</v>
      </c>
      <c r="U2119" s="1">
        <f t="shared" si="236"/>
        <v>15</v>
      </c>
    </row>
    <row r="2120" spans="1:21" ht="95" customHeight="1">
      <c r="A2120" s="1">
        <v>2118</v>
      </c>
      <c r="B2120" s="1" t="s">
        <v>2119</v>
      </c>
      <c r="C2120" s="1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O2120" s="4">
        <f t="shared" si="231"/>
        <v>134.61099999999999</v>
      </c>
      <c r="P2120" s="1">
        <f t="shared" si="232"/>
        <v>79.182941176470578</v>
      </c>
      <c r="Q2120" s="1" t="str">
        <f t="shared" si="233"/>
        <v>music</v>
      </c>
      <c r="R2120" s="1" t="str">
        <f t="shared" si="237"/>
        <v>indie rock</v>
      </c>
      <c r="S2120" s="2">
        <f t="shared" si="234"/>
        <v>40718.839537037034</v>
      </c>
      <c r="T2120" s="2">
        <f t="shared" si="235"/>
        <v>40748.839537037034</v>
      </c>
      <c r="U2120" s="1">
        <f t="shared" si="236"/>
        <v>30</v>
      </c>
    </row>
    <row r="2121" spans="1:21" ht="95" customHeight="1">
      <c r="A2121" s="1">
        <v>2119</v>
      </c>
      <c r="B2121" s="1" t="s">
        <v>2120</v>
      </c>
      <c r="C2121" s="1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O2121" s="4">
        <f t="shared" si="231"/>
        <v>100.75</v>
      </c>
      <c r="P2121" s="1">
        <f t="shared" si="232"/>
        <v>91.590909090909093</v>
      </c>
      <c r="Q2121" s="1" t="str">
        <f t="shared" si="233"/>
        <v>music</v>
      </c>
      <c r="R2121" s="1" t="str">
        <f t="shared" si="237"/>
        <v>indie rock</v>
      </c>
      <c r="S2121" s="2">
        <f t="shared" si="234"/>
        <v>41107.130150462966</v>
      </c>
      <c r="T2121" s="2">
        <f t="shared" si="235"/>
        <v>41137.130150462966</v>
      </c>
      <c r="U2121" s="1">
        <f t="shared" si="236"/>
        <v>30</v>
      </c>
    </row>
    <row r="2122" spans="1:21" ht="95" customHeight="1">
      <c r="A2122" s="1">
        <v>2120</v>
      </c>
      <c r="B2122" s="1" t="s">
        <v>2121</v>
      </c>
      <c r="C2122" s="1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O2122" s="4">
        <f t="shared" si="231"/>
        <v>100.880375</v>
      </c>
      <c r="P2122" s="1">
        <f t="shared" si="232"/>
        <v>116.96275362318841</v>
      </c>
      <c r="Q2122" s="1" t="str">
        <f t="shared" si="233"/>
        <v>music</v>
      </c>
      <c r="R2122" s="1" t="str">
        <f t="shared" si="237"/>
        <v>indie rock</v>
      </c>
      <c r="S2122" s="2">
        <f t="shared" si="234"/>
        <v>41591.964537037034</v>
      </c>
      <c r="T2122" s="2">
        <f t="shared" si="235"/>
        <v>41640.964537037034</v>
      </c>
      <c r="U2122" s="1">
        <f t="shared" si="236"/>
        <v>49</v>
      </c>
    </row>
    <row r="2123" spans="1:21" ht="95" customHeight="1">
      <c r="A2123" s="1">
        <v>2121</v>
      </c>
      <c r="B2123" s="1" t="s">
        <v>2122</v>
      </c>
      <c r="C2123" s="1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4">
        <f t="shared" si="231"/>
        <v>0.56800000000000006</v>
      </c>
      <c r="P2123" s="1">
        <f t="shared" si="232"/>
        <v>28.4</v>
      </c>
      <c r="Q2123" s="1" t="str">
        <f t="shared" si="233"/>
        <v>games</v>
      </c>
      <c r="R2123" s="1" t="str">
        <f t="shared" si="237"/>
        <v>video games</v>
      </c>
      <c r="S2123" s="2">
        <f t="shared" si="234"/>
        <v>42716.7424537037</v>
      </c>
      <c r="T2123" s="2">
        <f t="shared" si="235"/>
        <v>42746.7424537037</v>
      </c>
      <c r="U2123" s="1">
        <f t="shared" si="236"/>
        <v>30</v>
      </c>
    </row>
    <row r="2124" spans="1:21" ht="95" customHeight="1">
      <c r="A2124" s="1">
        <v>2122</v>
      </c>
      <c r="B2124" s="1" t="s">
        <v>2123</v>
      </c>
      <c r="C2124" s="1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4">
        <f t="shared" si="231"/>
        <v>0.38750000000000001</v>
      </c>
      <c r="P2124" s="1">
        <f t="shared" si="232"/>
        <v>103.33333333333333</v>
      </c>
      <c r="Q2124" s="1" t="str">
        <f t="shared" si="233"/>
        <v>games</v>
      </c>
      <c r="R2124" s="1" t="str">
        <f t="shared" si="237"/>
        <v>video games</v>
      </c>
      <c r="S2124" s="2">
        <f t="shared" si="234"/>
        <v>42712.300567129627</v>
      </c>
      <c r="T2124" s="2">
        <f t="shared" si="235"/>
        <v>42742.300567129627</v>
      </c>
      <c r="U2124" s="1">
        <f t="shared" si="236"/>
        <v>30</v>
      </c>
    </row>
    <row r="2125" spans="1:21" ht="95" customHeight="1">
      <c r="A2125" s="1">
        <v>2123</v>
      </c>
      <c r="B2125" s="1" t="s">
        <v>2124</v>
      </c>
      <c r="C2125" s="1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4">
        <f t="shared" si="231"/>
        <v>10</v>
      </c>
      <c r="P2125" s="1">
        <f t="shared" si="232"/>
        <v>10</v>
      </c>
      <c r="Q2125" s="1" t="str">
        <f t="shared" si="233"/>
        <v>games</v>
      </c>
      <c r="R2125" s="1" t="str">
        <f t="shared" si="237"/>
        <v>video games</v>
      </c>
      <c r="S2125" s="2">
        <f t="shared" si="234"/>
        <v>40198.424849537041</v>
      </c>
      <c r="T2125" s="2">
        <f t="shared" si="235"/>
        <v>40252.290972222225</v>
      </c>
      <c r="U2125" s="1">
        <f t="shared" si="236"/>
        <v>54</v>
      </c>
    </row>
    <row r="2126" spans="1:21" ht="95" customHeight="1">
      <c r="A2126" s="1">
        <v>2124</v>
      </c>
      <c r="B2126" s="1" t="s">
        <v>2125</v>
      </c>
      <c r="C2126" s="1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4">
        <f t="shared" si="231"/>
        <v>10.454545454545453</v>
      </c>
      <c r="P2126" s="1">
        <f t="shared" si="232"/>
        <v>23</v>
      </c>
      <c r="Q2126" s="1" t="str">
        <f t="shared" si="233"/>
        <v>games</v>
      </c>
      <c r="R2126" s="1" t="str">
        <f t="shared" si="237"/>
        <v>video games</v>
      </c>
      <c r="S2126" s="2">
        <f t="shared" si="234"/>
        <v>40464.028182870366</v>
      </c>
      <c r="T2126" s="2">
        <f t="shared" si="235"/>
        <v>40512.208333333336</v>
      </c>
      <c r="U2126" s="1">
        <f t="shared" si="236"/>
        <v>49</v>
      </c>
    </row>
    <row r="2127" spans="1:21" ht="95" customHeight="1">
      <c r="A2127" s="1">
        <v>2125</v>
      </c>
      <c r="B2127" s="1" t="s">
        <v>2126</v>
      </c>
      <c r="C2127" s="1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4">
        <f t="shared" si="231"/>
        <v>1.4200000000000002</v>
      </c>
      <c r="P2127" s="1">
        <f t="shared" si="232"/>
        <v>31.555555555555557</v>
      </c>
      <c r="Q2127" s="1" t="str">
        <f t="shared" si="233"/>
        <v>games</v>
      </c>
      <c r="R2127" s="1" t="str">
        <f t="shared" si="237"/>
        <v>video games</v>
      </c>
      <c r="S2127" s="2">
        <f t="shared" si="234"/>
        <v>42191.023530092592</v>
      </c>
      <c r="T2127" s="2">
        <f t="shared" si="235"/>
        <v>42221.023530092592</v>
      </c>
      <c r="U2127" s="1">
        <f t="shared" si="236"/>
        <v>30</v>
      </c>
    </row>
    <row r="2128" spans="1:21" ht="95" customHeight="1">
      <c r="A2128" s="1">
        <v>2126</v>
      </c>
      <c r="B2128" s="1" t="s">
        <v>2127</v>
      </c>
      <c r="C2128" s="1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4">
        <f t="shared" si="231"/>
        <v>0.05</v>
      </c>
      <c r="P2128" s="1">
        <f t="shared" si="232"/>
        <v>5</v>
      </c>
      <c r="Q2128" s="1" t="str">
        <f t="shared" si="233"/>
        <v>games</v>
      </c>
      <c r="R2128" s="1" t="str">
        <f t="shared" si="237"/>
        <v>video games</v>
      </c>
      <c r="S2128" s="2">
        <f t="shared" si="234"/>
        <v>41951.973229166666</v>
      </c>
      <c r="T2128" s="2">
        <f t="shared" si="235"/>
        <v>41981.973229166666</v>
      </c>
      <c r="U2128" s="1">
        <f t="shared" si="236"/>
        <v>30</v>
      </c>
    </row>
    <row r="2129" spans="1:21" ht="95" customHeight="1">
      <c r="A2129" s="1">
        <v>2127</v>
      </c>
      <c r="B2129" s="1" t="s">
        <v>2128</v>
      </c>
      <c r="C2129" s="1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4">
        <f t="shared" si="231"/>
        <v>28.842857142857142</v>
      </c>
      <c r="P2129" s="1">
        <f t="shared" si="232"/>
        <v>34.220338983050844</v>
      </c>
      <c r="Q2129" s="1" t="str">
        <f t="shared" si="233"/>
        <v>games</v>
      </c>
      <c r="R2129" s="1" t="str">
        <f t="shared" si="237"/>
        <v>video games</v>
      </c>
      <c r="S2129" s="2">
        <f t="shared" si="234"/>
        <v>42045.50535879629</v>
      </c>
      <c r="T2129" s="2">
        <f t="shared" si="235"/>
        <v>42075.463692129633</v>
      </c>
      <c r="U2129" s="1">
        <f t="shared" si="236"/>
        <v>30</v>
      </c>
    </row>
    <row r="2130" spans="1:21" ht="95" customHeight="1">
      <c r="A2130" s="1">
        <v>2128</v>
      </c>
      <c r="B2130" s="1" t="s">
        <v>2129</v>
      </c>
      <c r="C2130" s="1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4">
        <f t="shared" si="231"/>
        <v>0.16666666666666669</v>
      </c>
      <c r="P2130" s="1">
        <f t="shared" si="232"/>
        <v>25</v>
      </c>
      <c r="Q2130" s="1" t="str">
        <f t="shared" si="233"/>
        <v>games</v>
      </c>
      <c r="R2130" s="1" t="str">
        <f t="shared" si="237"/>
        <v>video games</v>
      </c>
      <c r="S2130" s="2">
        <f t="shared" si="234"/>
        <v>41843.772789351853</v>
      </c>
      <c r="T2130" s="2">
        <f t="shared" si="235"/>
        <v>41903.772789351853</v>
      </c>
      <c r="U2130" s="1">
        <f t="shared" si="236"/>
        <v>60</v>
      </c>
    </row>
    <row r="2131" spans="1:21" ht="95" customHeight="1">
      <c r="A2131" s="1">
        <v>2129</v>
      </c>
      <c r="B2131" s="1" t="s">
        <v>2130</v>
      </c>
      <c r="C2131" s="1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4">
        <f t="shared" si="231"/>
        <v>11.799999999999999</v>
      </c>
      <c r="P2131" s="1">
        <f t="shared" si="232"/>
        <v>19.666666666666668</v>
      </c>
      <c r="Q2131" s="1" t="str">
        <f t="shared" si="233"/>
        <v>games</v>
      </c>
      <c r="R2131" s="1" t="str">
        <f t="shared" si="237"/>
        <v>video games</v>
      </c>
      <c r="S2131" s="2">
        <f t="shared" si="234"/>
        <v>42409.024305555555</v>
      </c>
      <c r="T2131" s="2">
        <f t="shared" si="235"/>
        <v>42439.024305555555</v>
      </c>
      <c r="U2131" s="1">
        <f t="shared" si="236"/>
        <v>30</v>
      </c>
    </row>
    <row r="2132" spans="1:21" ht="95" customHeight="1">
      <c r="A2132" s="1">
        <v>2130</v>
      </c>
      <c r="B2132" s="1" t="s">
        <v>2131</v>
      </c>
      <c r="C2132" s="1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4">
        <f t="shared" si="231"/>
        <v>0.20238095238095236</v>
      </c>
      <c r="P2132" s="1">
        <f t="shared" si="232"/>
        <v>21.25</v>
      </c>
      <c r="Q2132" s="1" t="str">
        <f t="shared" si="233"/>
        <v>games</v>
      </c>
      <c r="R2132" s="1" t="str">
        <f t="shared" si="237"/>
        <v>video games</v>
      </c>
      <c r="S2132" s="2">
        <f t="shared" si="234"/>
        <v>41832.086377314816</v>
      </c>
      <c r="T2132" s="2">
        <f t="shared" si="235"/>
        <v>41867.086377314816</v>
      </c>
      <c r="U2132" s="1">
        <f t="shared" si="236"/>
        <v>35</v>
      </c>
    </row>
    <row r="2133" spans="1:21" ht="95" customHeight="1">
      <c r="A2133" s="1">
        <v>2131</v>
      </c>
      <c r="B2133" s="1" t="s">
        <v>2132</v>
      </c>
      <c r="C2133" s="1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4">
        <f t="shared" si="231"/>
        <v>5</v>
      </c>
      <c r="P2133" s="1">
        <f t="shared" si="232"/>
        <v>8.3333333333333339</v>
      </c>
      <c r="Q2133" s="1" t="str">
        <f t="shared" si="233"/>
        <v>games</v>
      </c>
      <c r="R2133" s="1" t="str">
        <f t="shared" si="237"/>
        <v>video games</v>
      </c>
      <c r="S2133" s="2">
        <f t="shared" si="234"/>
        <v>42167.207071759258</v>
      </c>
      <c r="T2133" s="2">
        <f t="shared" si="235"/>
        <v>42197.207071759258</v>
      </c>
      <c r="U2133" s="1">
        <f t="shared" si="236"/>
        <v>30</v>
      </c>
    </row>
    <row r="2134" spans="1:21" ht="95" customHeight="1">
      <c r="A2134" s="1">
        <v>2132</v>
      </c>
      <c r="B2134" s="1" t="s">
        <v>2133</v>
      </c>
      <c r="C2134" s="1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4">
        <f t="shared" si="231"/>
        <v>2.1129899999999995</v>
      </c>
      <c r="P2134" s="1">
        <f t="shared" si="232"/>
        <v>21.34333333333333</v>
      </c>
      <c r="Q2134" s="1" t="str">
        <f t="shared" si="233"/>
        <v>games</v>
      </c>
      <c r="R2134" s="1" t="str">
        <f t="shared" si="237"/>
        <v>video games</v>
      </c>
      <c r="S2134" s="2">
        <f t="shared" si="234"/>
        <v>41643.487175925926</v>
      </c>
      <c r="T2134" s="2">
        <f t="shared" si="235"/>
        <v>41673.487175925926</v>
      </c>
      <c r="U2134" s="1">
        <f t="shared" si="236"/>
        <v>30</v>
      </c>
    </row>
    <row r="2135" spans="1:21" ht="95" customHeight="1">
      <c r="A2135" s="1">
        <v>2133</v>
      </c>
      <c r="B2135" s="1" t="s">
        <v>2134</v>
      </c>
      <c r="C2135" s="1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4">
        <f t="shared" si="231"/>
        <v>1.6</v>
      </c>
      <c r="P2135" s="1">
        <f t="shared" si="232"/>
        <v>5.333333333333333</v>
      </c>
      <c r="Q2135" s="1" t="str">
        <f t="shared" si="233"/>
        <v>games</v>
      </c>
      <c r="R2135" s="1" t="str">
        <f t="shared" si="237"/>
        <v>video games</v>
      </c>
      <c r="S2135" s="2">
        <f t="shared" si="234"/>
        <v>40619.097210648149</v>
      </c>
      <c r="T2135" s="2">
        <f t="shared" si="235"/>
        <v>40657.290972222225</v>
      </c>
      <c r="U2135" s="1">
        <f t="shared" si="236"/>
        <v>39</v>
      </c>
    </row>
    <row r="2136" spans="1:21" ht="95" customHeight="1">
      <c r="A2136" s="1">
        <v>2134</v>
      </c>
      <c r="B2136" s="1" t="s">
        <v>2135</v>
      </c>
      <c r="C2136" s="1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4">
        <f t="shared" si="231"/>
        <v>1.7333333333333332</v>
      </c>
      <c r="P2136" s="1">
        <f t="shared" si="232"/>
        <v>34.666666666666664</v>
      </c>
      <c r="Q2136" s="1" t="str">
        <f t="shared" si="233"/>
        <v>games</v>
      </c>
      <c r="R2136" s="1" t="str">
        <f t="shared" si="237"/>
        <v>video games</v>
      </c>
      <c r="S2136" s="2">
        <f t="shared" si="234"/>
        <v>41361.886469907404</v>
      </c>
      <c r="T2136" s="2">
        <f t="shared" si="235"/>
        <v>41391.886469907404</v>
      </c>
      <c r="U2136" s="1">
        <f t="shared" si="236"/>
        <v>30</v>
      </c>
    </row>
    <row r="2137" spans="1:21" ht="95" customHeight="1">
      <c r="A2137" s="1">
        <v>2135</v>
      </c>
      <c r="B2137" s="1" t="s">
        <v>2136</v>
      </c>
      <c r="C2137" s="1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4">
        <f t="shared" si="231"/>
        <v>9.56</v>
      </c>
      <c r="P2137" s="1">
        <f t="shared" si="232"/>
        <v>21.727272727272727</v>
      </c>
      <c r="Q2137" s="1" t="str">
        <f t="shared" si="233"/>
        <v>games</v>
      </c>
      <c r="R2137" s="1" t="str">
        <f t="shared" si="237"/>
        <v>video games</v>
      </c>
      <c r="S2137" s="2">
        <f t="shared" si="234"/>
        <v>41156.963344907403</v>
      </c>
      <c r="T2137" s="2">
        <f t="shared" si="235"/>
        <v>41186.963344907403</v>
      </c>
      <c r="U2137" s="1">
        <f t="shared" si="236"/>
        <v>30</v>
      </c>
    </row>
    <row r="2138" spans="1:21" ht="95" customHeight="1">
      <c r="A2138" s="1">
        <v>2136</v>
      </c>
      <c r="B2138" s="1" t="s">
        <v>2137</v>
      </c>
      <c r="C2138" s="1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4">
        <f t="shared" si="231"/>
        <v>5.9612499999999999E-2</v>
      </c>
      <c r="P2138" s="1">
        <f t="shared" si="232"/>
        <v>11.922499999999999</v>
      </c>
      <c r="Q2138" s="1" t="str">
        <f t="shared" si="233"/>
        <v>games</v>
      </c>
      <c r="R2138" s="1" t="str">
        <f t="shared" si="237"/>
        <v>video games</v>
      </c>
      <c r="S2138" s="2">
        <f t="shared" si="234"/>
        <v>41536.509097222224</v>
      </c>
      <c r="T2138" s="2">
        <f t="shared" si="235"/>
        <v>41566.509097222224</v>
      </c>
      <c r="U2138" s="1">
        <f t="shared" si="236"/>
        <v>30</v>
      </c>
    </row>
    <row r="2139" spans="1:21" ht="95" customHeight="1">
      <c r="A2139" s="1">
        <v>2137</v>
      </c>
      <c r="B2139" s="1" t="s">
        <v>2138</v>
      </c>
      <c r="C2139" s="1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4">
        <f t="shared" si="231"/>
        <v>28.405999999999999</v>
      </c>
      <c r="P2139" s="1">
        <f t="shared" si="232"/>
        <v>26.59737827715356</v>
      </c>
      <c r="Q2139" s="1" t="str">
        <f t="shared" si="233"/>
        <v>games</v>
      </c>
      <c r="R2139" s="1" t="str">
        <f t="shared" si="237"/>
        <v>video games</v>
      </c>
      <c r="S2139" s="2">
        <f t="shared" si="234"/>
        <v>41948.771168981482</v>
      </c>
      <c r="T2139" s="2">
        <f t="shared" si="235"/>
        <v>41978.771168981482</v>
      </c>
      <c r="U2139" s="1">
        <f t="shared" si="236"/>
        <v>30</v>
      </c>
    </row>
    <row r="2140" spans="1:21" ht="95" customHeight="1">
      <c r="A2140" s="1">
        <v>2138</v>
      </c>
      <c r="B2140" s="1" t="s">
        <v>2139</v>
      </c>
      <c r="C2140" s="1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4">
        <f t="shared" si="231"/>
        <v>12.8</v>
      </c>
      <c r="P2140" s="1">
        <f t="shared" si="232"/>
        <v>10.666666666666666</v>
      </c>
      <c r="Q2140" s="1" t="str">
        <f t="shared" si="233"/>
        <v>games</v>
      </c>
      <c r="R2140" s="1" t="str">
        <f t="shared" si="237"/>
        <v>video games</v>
      </c>
      <c r="S2140" s="2">
        <f t="shared" si="234"/>
        <v>41557.013182870374</v>
      </c>
      <c r="T2140" s="2">
        <f t="shared" si="235"/>
        <v>41587.054849537039</v>
      </c>
      <c r="U2140" s="1">
        <f t="shared" si="236"/>
        <v>31</v>
      </c>
    </row>
    <row r="2141" spans="1:21" ht="95" customHeight="1">
      <c r="A2141" s="1">
        <v>2139</v>
      </c>
      <c r="B2141" s="1" t="s">
        <v>2140</v>
      </c>
      <c r="C2141" s="1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4">
        <f t="shared" si="231"/>
        <v>5.42</v>
      </c>
      <c r="P2141" s="1">
        <f t="shared" si="232"/>
        <v>29.035714285714285</v>
      </c>
      <c r="Q2141" s="1" t="str">
        <f t="shared" si="233"/>
        <v>games</v>
      </c>
      <c r="R2141" s="1" t="str">
        <f t="shared" si="237"/>
        <v>video games</v>
      </c>
      <c r="S2141" s="2">
        <f t="shared" si="234"/>
        <v>42647.750092592592</v>
      </c>
      <c r="T2141" s="2">
        <f t="shared" si="235"/>
        <v>42677.750092592592</v>
      </c>
      <c r="U2141" s="1">
        <f t="shared" si="236"/>
        <v>30</v>
      </c>
    </row>
    <row r="2142" spans="1:21" ht="95" customHeight="1">
      <c r="A2142" s="1">
        <v>2140</v>
      </c>
      <c r="B2142" s="1" t="s">
        <v>2141</v>
      </c>
      <c r="C2142" s="1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4">
        <f t="shared" si="231"/>
        <v>0.11199999999999999</v>
      </c>
      <c r="P2142" s="1">
        <f t="shared" si="232"/>
        <v>50.909090909090907</v>
      </c>
      <c r="Q2142" s="1" t="str">
        <f t="shared" si="233"/>
        <v>games</v>
      </c>
      <c r="R2142" s="1" t="str">
        <f t="shared" si="237"/>
        <v>video games</v>
      </c>
      <c r="S2142" s="2">
        <f t="shared" si="234"/>
        <v>41255.833611111113</v>
      </c>
      <c r="T2142" s="2">
        <f t="shared" si="235"/>
        <v>41285.833611111113</v>
      </c>
      <c r="U2142" s="1">
        <f t="shared" si="236"/>
        <v>30</v>
      </c>
    </row>
    <row r="2143" spans="1:21" ht="95" customHeight="1">
      <c r="A2143" s="1">
        <v>2141</v>
      </c>
      <c r="B2143" s="1" t="s">
        <v>2142</v>
      </c>
      <c r="C2143" s="1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4">
        <f t="shared" si="231"/>
        <v>0</v>
      </c>
      <c r="P2143" s="1" t="e">
        <f t="shared" si="232"/>
        <v>#DIV/0!</v>
      </c>
      <c r="Q2143" s="1" t="str">
        <f t="shared" si="233"/>
        <v>games</v>
      </c>
      <c r="R2143" s="1" t="str">
        <f t="shared" si="237"/>
        <v>video games</v>
      </c>
      <c r="S2143" s="2">
        <f t="shared" si="234"/>
        <v>41927.235636574071</v>
      </c>
      <c r="T2143" s="2">
        <f t="shared" si="235"/>
        <v>41957.277303240742</v>
      </c>
      <c r="U2143" s="1">
        <f t="shared" si="236"/>
        <v>31</v>
      </c>
    </row>
    <row r="2144" spans="1:21" ht="95" customHeight="1">
      <c r="A2144" s="1">
        <v>2142</v>
      </c>
      <c r="B2144" s="1" t="s">
        <v>2143</v>
      </c>
      <c r="C2144" s="1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4">
        <f t="shared" si="231"/>
        <v>5.7238095238095239</v>
      </c>
      <c r="P2144" s="1">
        <f t="shared" si="232"/>
        <v>50.083333333333336</v>
      </c>
      <c r="Q2144" s="1" t="str">
        <f t="shared" si="233"/>
        <v>games</v>
      </c>
      <c r="R2144" s="1" t="str">
        <f t="shared" si="237"/>
        <v>video games</v>
      </c>
      <c r="S2144" s="2">
        <f t="shared" si="234"/>
        <v>42340.701504629629</v>
      </c>
      <c r="T2144" s="2">
        <f t="shared" si="235"/>
        <v>42368.701504629629</v>
      </c>
      <c r="U2144" s="1">
        <f t="shared" si="236"/>
        <v>28</v>
      </c>
    </row>
    <row r="2145" spans="1:21" ht="95" customHeight="1">
      <c r="A2145" s="1">
        <v>2143</v>
      </c>
      <c r="B2145" s="1" t="s">
        <v>2144</v>
      </c>
      <c r="C2145" s="1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4">
        <f t="shared" si="231"/>
        <v>11.25</v>
      </c>
      <c r="P2145" s="1">
        <f t="shared" si="232"/>
        <v>45</v>
      </c>
      <c r="Q2145" s="1" t="str">
        <f t="shared" si="233"/>
        <v>games</v>
      </c>
      <c r="R2145" s="1" t="str">
        <f t="shared" si="237"/>
        <v>video games</v>
      </c>
      <c r="S2145" s="2">
        <f t="shared" si="234"/>
        <v>40332.886712962965</v>
      </c>
      <c r="T2145" s="2">
        <f t="shared" si="235"/>
        <v>40380.791666666664</v>
      </c>
      <c r="U2145" s="1">
        <f t="shared" si="236"/>
        <v>48</v>
      </c>
    </row>
    <row r="2146" spans="1:21" ht="95" customHeight="1">
      <c r="A2146" s="1">
        <v>2144</v>
      </c>
      <c r="B2146" s="1" t="s">
        <v>2145</v>
      </c>
      <c r="C2146" s="1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4">
        <f t="shared" si="231"/>
        <v>1.7098591549295776</v>
      </c>
      <c r="P2146" s="1">
        <f t="shared" si="232"/>
        <v>25.291666666666668</v>
      </c>
      <c r="Q2146" s="1" t="str">
        <f t="shared" si="233"/>
        <v>games</v>
      </c>
      <c r="R2146" s="1" t="str">
        <f t="shared" si="237"/>
        <v>video games</v>
      </c>
      <c r="S2146" s="2">
        <f t="shared" si="234"/>
        <v>41499.546759259261</v>
      </c>
      <c r="T2146" s="2">
        <f t="shared" si="235"/>
        <v>41531.546759259261</v>
      </c>
      <c r="U2146" s="1">
        <f t="shared" si="236"/>
        <v>32</v>
      </c>
    </row>
    <row r="2147" spans="1:21" ht="95" customHeight="1">
      <c r="A2147" s="1">
        <v>2145</v>
      </c>
      <c r="B2147" s="1" t="s">
        <v>2146</v>
      </c>
      <c r="C2147" s="1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4">
        <f t="shared" si="231"/>
        <v>30.433333333333334</v>
      </c>
      <c r="P2147" s="1">
        <f t="shared" si="232"/>
        <v>51.292134831460672</v>
      </c>
      <c r="Q2147" s="1" t="str">
        <f t="shared" si="233"/>
        <v>games</v>
      </c>
      <c r="R2147" s="1" t="str">
        <f t="shared" si="237"/>
        <v>video games</v>
      </c>
      <c r="S2147" s="2">
        <f t="shared" si="234"/>
        <v>41575.237430555557</v>
      </c>
      <c r="T2147" s="2">
        <f t="shared" si="235"/>
        <v>41605.279097222221</v>
      </c>
      <c r="U2147" s="1">
        <f t="shared" si="236"/>
        <v>31</v>
      </c>
    </row>
    <row r="2148" spans="1:21" ht="95" customHeight="1">
      <c r="A2148" s="1">
        <v>2146</v>
      </c>
      <c r="B2148" s="1" t="s">
        <v>2147</v>
      </c>
      <c r="C2148" s="1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4">
        <f t="shared" si="231"/>
        <v>0.02</v>
      </c>
      <c r="P2148" s="1">
        <f t="shared" si="232"/>
        <v>1</v>
      </c>
      <c r="Q2148" s="1" t="str">
        <f t="shared" si="233"/>
        <v>games</v>
      </c>
      <c r="R2148" s="1" t="str">
        <f t="shared" si="237"/>
        <v>video games</v>
      </c>
      <c r="S2148" s="2">
        <f t="shared" si="234"/>
        <v>42397.679513888885</v>
      </c>
      <c r="T2148" s="2">
        <f t="shared" si="235"/>
        <v>42411.679513888885</v>
      </c>
      <c r="U2148" s="1">
        <f t="shared" si="236"/>
        <v>14</v>
      </c>
    </row>
    <row r="2149" spans="1:21" ht="95" customHeight="1">
      <c r="A2149" s="1">
        <v>2147</v>
      </c>
      <c r="B2149" s="1" t="s">
        <v>2148</v>
      </c>
      <c r="C2149" s="1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4">
        <f t="shared" si="231"/>
        <v>0.69641025641025645</v>
      </c>
      <c r="P2149" s="1">
        <f t="shared" si="232"/>
        <v>49.381818181818183</v>
      </c>
      <c r="Q2149" s="1" t="str">
        <f t="shared" si="233"/>
        <v>games</v>
      </c>
      <c r="R2149" s="1" t="str">
        <f t="shared" si="237"/>
        <v>video games</v>
      </c>
      <c r="S2149" s="2">
        <f t="shared" si="234"/>
        <v>41927.295694444445</v>
      </c>
      <c r="T2149" s="2">
        <f t="shared" si="235"/>
        <v>41959.337361111116</v>
      </c>
      <c r="U2149" s="1">
        <f t="shared" si="236"/>
        <v>33</v>
      </c>
    </row>
    <row r="2150" spans="1:21" ht="95" customHeight="1">
      <c r="A2150" s="1">
        <v>2148</v>
      </c>
      <c r="B2150" s="1" t="s">
        <v>2149</v>
      </c>
      <c r="C2150" s="1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4">
        <f t="shared" si="231"/>
        <v>2</v>
      </c>
      <c r="P2150" s="1">
        <f t="shared" si="232"/>
        <v>1</v>
      </c>
      <c r="Q2150" s="1" t="str">
        <f t="shared" si="233"/>
        <v>games</v>
      </c>
      <c r="R2150" s="1" t="str">
        <f t="shared" si="237"/>
        <v>video games</v>
      </c>
      <c r="S2150" s="2">
        <f t="shared" si="234"/>
        <v>42066.733587962968</v>
      </c>
      <c r="T2150" s="2">
        <f t="shared" si="235"/>
        <v>42096.691921296297</v>
      </c>
      <c r="U2150" s="1">
        <f t="shared" si="236"/>
        <v>30</v>
      </c>
    </row>
    <row r="2151" spans="1:21" ht="95" customHeight="1">
      <c r="A2151" s="1">
        <v>2149</v>
      </c>
      <c r="B2151" s="1" t="s">
        <v>2150</v>
      </c>
      <c r="C2151" s="1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4">
        <f t="shared" si="231"/>
        <v>0</v>
      </c>
      <c r="P2151" s="1" t="e">
        <f t="shared" si="232"/>
        <v>#DIV/0!</v>
      </c>
      <c r="Q2151" s="1" t="str">
        <f t="shared" si="233"/>
        <v>games</v>
      </c>
      <c r="R2151" s="1" t="str">
        <f t="shared" si="237"/>
        <v>video games</v>
      </c>
      <c r="S2151" s="2">
        <f t="shared" si="234"/>
        <v>40355.024953703702</v>
      </c>
      <c r="T2151" s="2">
        <f t="shared" si="235"/>
        <v>40390</v>
      </c>
      <c r="U2151" s="1">
        <f t="shared" si="236"/>
        <v>35</v>
      </c>
    </row>
    <row r="2152" spans="1:21" ht="95" customHeight="1">
      <c r="A2152" s="1">
        <v>2150</v>
      </c>
      <c r="B2152" s="1" t="s">
        <v>2151</v>
      </c>
      <c r="C2152" s="1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4">
        <f t="shared" si="231"/>
        <v>0.80999999999999994</v>
      </c>
      <c r="P2152" s="1">
        <f t="shared" si="232"/>
        <v>101.25</v>
      </c>
      <c r="Q2152" s="1" t="str">
        <f t="shared" si="233"/>
        <v>games</v>
      </c>
      <c r="R2152" s="1" t="str">
        <f t="shared" si="237"/>
        <v>video games</v>
      </c>
      <c r="S2152" s="2">
        <f t="shared" si="234"/>
        <v>42534.284710648149</v>
      </c>
      <c r="T2152" s="2">
        <f t="shared" si="235"/>
        <v>42564.284710648149</v>
      </c>
      <c r="U2152" s="1">
        <f t="shared" si="236"/>
        <v>30</v>
      </c>
    </row>
    <row r="2153" spans="1:21" ht="95" customHeight="1">
      <c r="A2153" s="1">
        <v>2151</v>
      </c>
      <c r="B2153" s="1" t="s">
        <v>2152</v>
      </c>
      <c r="C2153" s="1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4">
        <f t="shared" si="231"/>
        <v>0.26222222222222225</v>
      </c>
      <c r="P2153" s="1">
        <f t="shared" si="232"/>
        <v>19.666666666666668</v>
      </c>
      <c r="Q2153" s="1" t="str">
        <f t="shared" si="233"/>
        <v>games</v>
      </c>
      <c r="R2153" s="1" t="str">
        <f t="shared" si="237"/>
        <v>video games</v>
      </c>
      <c r="S2153" s="2">
        <f t="shared" si="234"/>
        <v>42520.847384259265</v>
      </c>
      <c r="T2153" s="2">
        <f t="shared" si="235"/>
        <v>42550.847384259265</v>
      </c>
      <c r="U2153" s="1">
        <f t="shared" si="236"/>
        <v>30</v>
      </c>
    </row>
    <row r="2154" spans="1:21" ht="95" customHeight="1">
      <c r="A2154" s="1">
        <v>2152</v>
      </c>
      <c r="B2154" s="1" t="s">
        <v>2153</v>
      </c>
      <c r="C2154" s="1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4">
        <f t="shared" si="231"/>
        <v>0.16666666666666669</v>
      </c>
      <c r="P2154" s="1">
        <f t="shared" si="232"/>
        <v>12.5</v>
      </c>
      <c r="Q2154" s="1" t="str">
        <f t="shared" si="233"/>
        <v>games</v>
      </c>
      <c r="R2154" s="1" t="str">
        <f t="shared" si="237"/>
        <v>video games</v>
      </c>
      <c r="S2154" s="2">
        <f t="shared" si="234"/>
        <v>41683.832280092596</v>
      </c>
      <c r="T2154" s="2">
        <f t="shared" si="235"/>
        <v>41713.790613425925</v>
      </c>
      <c r="U2154" s="1">
        <f t="shared" si="236"/>
        <v>30</v>
      </c>
    </row>
    <row r="2155" spans="1:21" ht="95" customHeight="1">
      <c r="A2155" s="1">
        <v>2153</v>
      </c>
      <c r="B2155" s="1" t="s">
        <v>2154</v>
      </c>
      <c r="C2155" s="1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4">
        <f t="shared" si="231"/>
        <v>9.124454880912446E-3</v>
      </c>
      <c r="P2155" s="1">
        <f t="shared" si="232"/>
        <v>8.5</v>
      </c>
      <c r="Q2155" s="1" t="str">
        <f t="shared" si="233"/>
        <v>games</v>
      </c>
      <c r="R2155" s="1" t="str">
        <f t="shared" si="237"/>
        <v>video games</v>
      </c>
      <c r="S2155" s="2">
        <f t="shared" si="234"/>
        <v>41974.911087962959</v>
      </c>
      <c r="T2155" s="2">
        <f t="shared" si="235"/>
        <v>42014.332638888889</v>
      </c>
      <c r="U2155" s="1">
        <f t="shared" si="236"/>
        <v>40</v>
      </c>
    </row>
    <row r="2156" spans="1:21" ht="95" customHeight="1">
      <c r="A2156" s="1">
        <v>2154</v>
      </c>
      <c r="B2156" s="1" t="s">
        <v>2155</v>
      </c>
      <c r="C2156" s="1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4">
        <f t="shared" si="231"/>
        <v>0.8</v>
      </c>
      <c r="P2156" s="1">
        <f t="shared" si="232"/>
        <v>1</v>
      </c>
      <c r="Q2156" s="1" t="str">
        <f t="shared" si="233"/>
        <v>games</v>
      </c>
      <c r="R2156" s="1" t="str">
        <f t="shared" si="237"/>
        <v>video games</v>
      </c>
      <c r="S2156" s="2">
        <f t="shared" si="234"/>
        <v>41647.632256944446</v>
      </c>
      <c r="T2156" s="2">
        <f t="shared" si="235"/>
        <v>41667.632256944446</v>
      </c>
      <c r="U2156" s="1">
        <f t="shared" si="236"/>
        <v>20</v>
      </c>
    </row>
    <row r="2157" spans="1:21" ht="95" customHeight="1">
      <c r="A2157" s="1">
        <v>2155</v>
      </c>
      <c r="B2157" s="1" t="s">
        <v>2156</v>
      </c>
      <c r="C2157" s="1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4">
        <f t="shared" si="231"/>
        <v>2.2999999999999998</v>
      </c>
      <c r="P2157" s="1">
        <f t="shared" si="232"/>
        <v>23</v>
      </c>
      <c r="Q2157" s="1" t="str">
        <f t="shared" si="233"/>
        <v>games</v>
      </c>
      <c r="R2157" s="1" t="str">
        <f t="shared" si="237"/>
        <v>video games</v>
      </c>
      <c r="S2157" s="2">
        <f t="shared" si="234"/>
        <v>42430.747511574074</v>
      </c>
      <c r="T2157" s="2">
        <f t="shared" si="235"/>
        <v>42460.70584490741</v>
      </c>
      <c r="U2157" s="1">
        <f t="shared" si="236"/>
        <v>30</v>
      </c>
    </row>
    <row r="2158" spans="1:21" ht="95" customHeight="1">
      <c r="A2158" s="1">
        <v>2156</v>
      </c>
      <c r="B2158" s="1" t="s">
        <v>2157</v>
      </c>
      <c r="C2158" s="1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4">
        <f t="shared" si="231"/>
        <v>2.6660714285714282</v>
      </c>
      <c r="P2158" s="1">
        <f t="shared" si="232"/>
        <v>17.987951807228917</v>
      </c>
      <c r="Q2158" s="1" t="str">
        <f t="shared" si="233"/>
        <v>games</v>
      </c>
      <c r="R2158" s="1" t="str">
        <f t="shared" si="237"/>
        <v>video games</v>
      </c>
      <c r="S2158" s="2">
        <f t="shared" si="234"/>
        <v>41488.85423611111</v>
      </c>
      <c r="T2158" s="2">
        <f t="shared" si="235"/>
        <v>41533.85423611111</v>
      </c>
      <c r="U2158" s="1">
        <f t="shared" si="236"/>
        <v>45</v>
      </c>
    </row>
    <row r="2159" spans="1:21" ht="95" customHeight="1">
      <c r="A2159" s="1">
        <v>2157</v>
      </c>
      <c r="B2159" s="1" t="s">
        <v>2158</v>
      </c>
      <c r="C2159" s="1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4">
        <f t="shared" si="231"/>
        <v>28.192</v>
      </c>
      <c r="P2159" s="1">
        <f t="shared" si="232"/>
        <v>370.94736842105266</v>
      </c>
      <c r="Q2159" s="1" t="str">
        <f t="shared" si="233"/>
        <v>games</v>
      </c>
      <c r="R2159" s="1" t="str">
        <f t="shared" si="237"/>
        <v>video games</v>
      </c>
      <c r="S2159" s="2">
        <f t="shared" si="234"/>
        <v>42694.98128472222</v>
      </c>
      <c r="T2159" s="2">
        <f t="shared" si="235"/>
        <v>42727.332638888889</v>
      </c>
      <c r="U2159" s="1">
        <f t="shared" si="236"/>
        <v>33</v>
      </c>
    </row>
    <row r="2160" spans="1:21" ht="95" customHeight="1">
      <c r="A2160" s="1">
        <v>2158</v>
      </c>
      <c r="B2160" s="1" t="s">
        <v>2159</v>
      </c>
      <c r="C2160" s="1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4">
        <f t="shared" si="231"/>
        <v>6.5900366666666672</v>
      </c>
      <c r="P2160" s="1">
        <f t="shared" si="232"/>
        <v>63.569485530546629</v>
      </c>
      <c r="Q2160" s="1" t="str">
        <f t="shared" si="233"/>
        <v>games</v>
      </c>
      <c r="R2160" s="1" t="str">
        <f t="shared" si="237"/>
        <v>video games</v>
      </c>
      <c r="S2160" s="2">
        <f t="shared" si="234"/>
        <v>41264.853865740741</v>
      </c>
      <c r="T2160" s="2">
        <f t="shared" si="235"/>
        <v>41309.853865740741</v>
      </c>
      <c r="U2160" s="1">
        <f t="shared" si="236"/>
        <v>45</v>
      </c>
    </row>
    <row r="2161" spans="1:21" ht="95" customHeight="1">
      <c r="A2161" s="1">
        <v>2159</v>
      </c>
      <c r="B2161" s="1" t="s">
        <v>2160</v>
      </c>
      <c r="C2161" s="1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4">
        <f t="shared" si="231"/>
        <v>0.72222222222222221</v>
      </c>
      <c r="P2161" s="1">
        <f t="shared" si="232"/>
        <v>13</v>
      </c>
      <c r="Q2161" s="1" t="str">
        <f t="shared" si="233"/>
        <v>games</v>
      </c>
      <c r="R2161" s="1" t="str">
        <f t="shared" si="237"/>
        <v>video games</v>
      </c>
      <c r="S2161" s="2">
        <f t="shared" si="234"/>
        <v>40710.731180555551</v>
      </c>
      <c r="T2161" s="2">
        <f t="shared" si="235"/>
        <v>40740.731180555551</v>
      </c>
      <c r="U2161" s="1">
        <f t="shared" si="236"/>
        <v>30</v>
      </c>
    </row>
    <row r="2162" spans="1:21" ht="95" customHeight="1">
      <c r="A2162" s="1">
        <v>2160</v>
      </c>
      <c r="B2162" s="1" t="s">
        <v>2161</v>
      </c>
      <c r="C2162" s="1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4">
        <f t="shared" si="231"/>
        <v>0.85000000000000009</v>
      </c>
      <c r="P2162" s="1">
        <f t="shared" si="232"/>
        <v>5.3125</v>
      </c>
      <c r="Q2162" s="1" t="str">
        <f t="shared" si="233"/>
        <v>games</v>
      </c>
      <c r="R2162" s="1" t="str">
        <f t="shared" si="237"/>
        <v>video games</v>
      </c>
      <c r="S2162" s="2">
        <f t="shared" si="234"/>
        <v>41018.711863425924</v>
      </c>
      <c r="T2162" s="2">
        <f t="shared" si="235"/>
        <v>41048.711863425924</v>
      </c>
      <c r="U2162" s="1">
        <f t="shared" si="236"/>
        <v>30</v>
      </c>
    </row>
    <row r="2163" spans="1:21" ht="95" customHeight="1">
      <c r="A2163" s="1">
        <v>2161</v>
      </c>
      <c r="B2163" s="1" t="s">
        <v>2162</v>
      </c>
      <c r="C2163" s="1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O2163" s="4">
        <f t="shared" si="231"/>
        <v>115.75</v>
      </c>
      <c r="P2163" s="1">
        <f t="shared" si="232"/>
        <v>35.615384615384613</v>
      </c>
      <c r="Q2163" s="1" t="str">
        <f t="shared" si="233"/>
        <v>music</v>
      </c>
      <c r="R2163" s="1" t="str">
        <f t="shared" si="237"/>
        <v>rock</v>
      </c>
      <c r="S2163" s="2">
        <f t="shared" si="234"/>
        <v>42240.852534722217</v>
      </c>
      <c r="T2163" s="2">
        <f t="shared" si="235"/>
        <v>42270.852534722217</v>
      </c>
      <c r="U2163" s="1">
        <f t="shared" si="236"/>
        <v>30</v>
      </c>
    </row>
    <row r="2164" spans="1:21" ht="95" customHeight="1">
      <c r="A2164" s="1">
        <v>2162</v>
      </c>
      <c r="B2164" s="1" t="s">
        <v>2163</v>
      </c>
      <c r="C2164" s="1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O2164" s="4">
        <f t="shared" si="231"/>
        <v>112.26666666666667</v>
      </c>
      <c r="P2164" s="1">
        <f t="shared" si="232"/>
        <v>87.103448275862064</v>
      </c>
      <c r="Q2164" s="1" t="str">
        <f t="shared" si="233"/>
        <v>music</v>
      </c>
      <c r="R2164" s="1" t="str">
        <f t="shared" si="237"/>
        <v>rock</v>
      </c>
      <c r="S2164" s="2">
        <f t="shared" si="234"/>
        <v>41813.766099537039</v>
      </c>
      <c r="T2164" s="2">
        <f t="shared" si="235"/>
        <v>41844.766099537039</v>
      </c>
      <c r="U2164" s="1">
        <f t="shared" si="236"/>
        <v>31</v>
      </c>
    </row>
    <row r="2165" spans="1:21" ht="95" customHeight="1">
      <c r="A2165" s="1">
        <v>2163</v>
      </c>
      <c r="B2165" s="1" t="s">
        <v>2164</v>
      </c>
      <c r="C2165" s="1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O2165" s="4">
        <f t="shared" si="231"/>
        <v>132.20000000000002</v>
      </c>
      <c r="P2165" s="1">
        <f t="shared" si="232"/>
        <v>75.11363636363636</v>
      </c>
      <c r="Q2165" s="1" t="str">
        <f t="shared" si="233"/>
        <v>music</v>
      </c>
      <c r="R2165" s="1" t="str">
        <f t="shared" si="237"/>
        <v>rock</v>
      </c>
      <c r="S2165" s="2">
        <f t="shared" si="234"/>
        <v>42111.899537037039</v>
      </c>
      <c r="T2165" s="2">
        <f t="shared" si="235"/>
        <v>42163.159722222219</v>
      </c>
      <c r="U2165" s="1">
        <f t="shared" si="236"/>
        <v>52</v>
      </c>
    </row>
    <row r="2166" spans="1:21" ht="95" customHeight="1">
      <c r="A2166" s="1">
        <v>2164</v>
      </c>
      <c r="B2166" s="1" t="s">
        <v>2165</v>
      </c>
      <c r="C2166" s="1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O2166" s="4">
        <f t="shared" si="231"/>
        <v>102.63636363636364</v>
      </c>
      <c r="P2166" s="1">
        <f t="shared" si="232"/>
        <v>68.01204819277109</v>
      </c>
      <c r="Q2166" s="1" t="str">
        <f t="shared" si="233"/>
        <v>music</v>
      </c>
      <c r="R2166" s="1" t="str">
        <f t="shared" si="237"/>
        <v>rock</v>
      </c>
      <c r="S2166" s="2">
        <f t="shared" si="234"/>
        <v>42515.71775462963</v>
      </c>
      <c r="T2166" s="2">
        <f t="shared" si="235"/>
        <v>42546.165972222225</v>
      </c>
      <c r="U2166" s="1">
        <f t="shared" si="236"/>
        <v>31</v>
      </c>
    </row>
    <row r="2167" spans="1:21" ht="95" customHeight="1">
      <c r="A2167" s="1">
        <v>2165</v>
      </c>
      <c r="B2167" s="1" t="s">
        <v>2166</v>
      </c>
      <c r="C2167" s="1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O2167" s="4">
        <f t="shared" si="231"/>
        <v>138.64000000000001</v>
      </c>
      <c r="P2167" s="1">
        <f t="shared" si="232"/>
        <v>29.623931623931625</v>
      </c>
      <c r="Q2167" s="1" t="str">
        <f t="shared" si="233"/>
        <v>music</v>
      </c>
      <c r="R2167" s="1" t="str">
        <f t="shared" si="237"/>
        <v>rock</v>
      </c>
      <c r="S2167" s="2">
        <f t="shared" si="234"/>
        <v>42438.667071759264</v>
      </c>
      <c r="T2167" s="2">
        <f t="shared" si="235"/>
        <v>42468.625405092593</v>
      </c>
      <c r="U2167" s="1">
        <f t="shared" si="236"/>
        <v>30</v>
      </c>
    </row>
    <row r="2168" spans="1:21" ht="95" customHeight="1">
      <c r="A2168" s="1">
        <v>2166</v>
      </c>
      <c r="B2168" s="1" t="s">
        <v>2167</v>
      </c>
      <c r="C2168" s="1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O2168" s="4">
        <f t="shared" si="231"/>
        <v>146.6</v>
      </c>
      <c r="P2168" s="1">
        <f t="shared" si="232"/>
        <v>91.625</v>
      </c>
      <c r="Q2168" s="1" t="str">
        <f t="shared" si="233"/>
        <v>music</v>
      </c>
      <c r="R2168" s="1" t="str">
        <f t="shared" si="237"/>
        <v>rock</v>
      </c>
      <c r="S2168" s="2">
        <f t="shared" si="234"/>
        <v>41933.838171296295</v>
      </c>
      <c r="T2168" s="2">
        <f t="shared" si="235"/>
        <v>41978.879837962959</v>
      </c>
      <c r="U2168" s="1">
        <f t="shared" si="236"/>
        <v>46</v>
      </c>
    </row>
    <row r="2169" spans="1:21" ht="95" customHeight="1">
      <c r="A2169" s="1">
        <v>2167</v>
      </c>
      <c r="B2169" s="1" t="s">
        <v>2168</v>
      </c>
      <c r="C2169" s="1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O2169" s="4">
        <f t="shared" si="231"/>
        <v>120</v>
      </c>
      <c r="P2169" s="1">
        <f t="shared" si="232"/>
        <v>22.5</v>
      </c>
      <c r="Q2169" s="1" t="str">
        <f t="shared" si="233"/>
        <v>music</v>
      </c>
      <c r="R2169" s="1" t="str">
        <f t="shared" si="237"/>
        <v>rock</v>
      </c>
      <c r="S2169" s="2">
        <f t="shared" si="234"/>
        <v>41153.066400462965</v>
      </c>
      <c r="T2169" s="2">
        <f t="shared" si="235"/>
        <v>41167.066400462965</v>
      </c>
      <c r="U2169" s="1">
        <f t="shared" si="236"/>
        <v>14</v>
      </c>
    </row>
    <row r="2170" spans="1:21" ht="95" customHeight="1">
      <c r="A2170" s="1">
        <v>2168</v>
      </c>
      <c r="B2170" s="1" t="s">
        <v>2169</v>
      </c>
      <c r="C2170" s="1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O2170" s="4">
        <f t="shared" si="231"/>
        <v>121.5816111111111</v>
      </c>
      <c r="P2170" s="1">
        <f t="shared" si="232"/>
        <v>64.366735294117646</v>
      </c>
      <c r="Q2170" s="1" t="str">
        <f t="shared" si="233"/>
        <v>music</v>
      </c>
      <c r="R2170" s="1" t="str">
        <f t="shared" si="237"/>
        <v>rock</v>
      </c>
      <c r="S2170" s="2">
        <f t="shared" si="234"/>
        <v>42745.600243055553</v>
      </c>
      <c r="T2170" s="2">
        <f t="shared" si="235"/>
        <v>42776.208333333328</v>
      </c>
      <c r="U2170" s="1">
        <f t="shared" si="236"/>
        <v>31</v>
      </c>
    </row>
    <row r="2171" spans="1:21" ht="95" customHeight="1">
      <c r="A2171" s="1">
        <v>2169</v>
      </c>
      <c r="B2171" s="1" t="s">
        <v>2170</v>
      </c>
      <c r="C2171" s="1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O2171" s="4">
        <f t="shared" si="231"/>
        <v>100</v>
      </c>
      <c r="P2171" s="1">
        <f t="shared" si="232"/>
        <v>21.857142857142858</v>
      </c>
      <c r="Q2171" s="1" t="str">
        <f t="shared" si="233"/>
        <v>music</v>
      </c>
      <c r="R2171" s="1" t="str">
        <f t="shared" si="237"/>
        <v>rock</v>
      </c>
      <c r="S2171" s="2">
        <f t="shared" si="234"/>
        <v>42793.700821759259</v>
      </c>
      <c r="T2171" s="2">
        <f t="shared" si="235"/>
        <v>42796.700821759259</v>
      </c>
      <c r="U2171" s="1">
        <f t="shared" si="236"/>
        <v>3</v>
      </c>
    </row>
    <row r="2172" spans="1:21" ht="95" customHeight="1">
      <c r="A2172" s="1">
        <v>2170</v>
      </c>
      <c r="B2172" s="1" t="s">
        <v>2171</v>
      </c>
      <c r="C2172" s="1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O2172" s="4">
        <f t="shared" si="231"/>
        <v>180.85714285714286</v>
      </c>
      <c r="P2172" s="1">
        <f t="shared" si="232"/>
        <v>33.315789473684212</v>
      </c>
      <c r="Q2172" s="1" t="str">
        <f t="shared" si="233"/>
        <v>music</v>
      </c>
      <c r="R2172" s="1" t="str">
        <f t="shared" si="237"/>
        <v>rock</v>
      </c>
      <c r="S2172" s="2">
        <f t="shared" si="234"/>
        <v>42198.750254629631</v>
      </c>
      <c r="T2172" s="2">
        <f t="shared" si="235"/>
        <v>42238.750254629631</v>
      </c>
      <c r="U2172" s="1">
        <f t="shared" si="236"/>
        <v>40</v>
      </c>
    </row>
    <row r="2173" spans="1:21" ht="95" customHeight="1">
      <c r="A2173" s="1">
        <v>2171</v>
      </c>
      <c r="B2173" s="1" t="s">
        <v>2172</v>
      </c>
      <c r="C2173" s="1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O2173" s="4">
        <f t="shared" si="231"/>
        <v>106.075</v>
      </c>
      <c r="P2173" s="1">
        <f t="shared" si="232"/>
        <v>90.276595744680847</v>
      </c>
      <c r="Q2173" s="1" t="str">
        <f t="shared" si="233"/>
        <v>music</v>
      </c>
      <c r="R2173" s="1" t="str">
        <f t="shared" si="237"/>
        <v>rock</v>
      </c>
      <c r="S2173" s="2">
        <f t="shared" si="234"/>
        <v>42141.95711805555</v>
      </c>
      <c r="T2173" s="2">
        <f t="shared" si="235"/>
        <v>42177.208333333328</v>
      </c>
      <c r="U2173" s="1">
        <f t="shared" si="236"/>
        <v>36</v>
      </c>
    </row>
    <row r="2174" spans="1:21" ht="95" customHeight="1">
      <c r="A2174" s="1">
        <v>2172</v>
      </c>
      <c r="B2174" s="1" t="s">
        <v>2173</v>
      </c>
      <c r="C2174" s="1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O2174" s="4">
        <f t="shared" si="231"/>
        <v>100</v>
      </c>
      <c r="P2174" s="1">
        <f t="shared" si="232"/>
        <v>76.92307692307692</v>
      </c>
      <c r="Q2174" s="1" t="str">
        <f t="shared" si="233"/>
        <v>music</v>
      </c>
      <c r="R2174" s="1" t="str">
        <f t="shared" si="237"/>
        <v>rock</v>
      </c>
      <c r="S2174" s="2">
        <f t="shared" si="234"/>
        <v>42082.580092592587</v>
      </c>
      <c r="T2174" s="2">
        <f t="shared" si="235"/>
        <v>42112.580092592587</v>
      </c>
      <c r="U2174" s="1">
        <f t="shared" si="236"/>
        <v>30</v>
      </c>
    </row>
    <row r="2175" spans="1:21" ht="95" customHeight="1">
      <c r="A2175" s="1">
        <v>2173</v>
      </c>
      <c r="B2175" s="1" t="s">
        <v>2174</v>
      </c>
      <c r="C2175" s="1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O2175" s="4">
        <f t="shared" si="231"/>
        <v>126.92857142857143</v>
      </c>
      <c r="P2175" s="1">
        <f t="shared" si="232"/>
        <v>59.233333333333334</v>
      </c>
      <c r="Q2175" s="1" t="str">
        <f t="shared" si="233"/>
        <v>music</v>
      </c>
      <c r="R2175" s="1" t="str">
        <f t="shared" si="237"/>
        <v>rock</v>
      </c>
      <c r="S2175" s="2">
        <f t="shared" si="234"/>
        <v>41495.692627314813</v>
      </c>
      <c r="T2175" s="2">
        <f t="shared" si="235"/>
        <v>41527.165972222225</v>
      </c>
      <c r="U2175" s="1">
        <f t="shared" si="236"/>
        <v>32</v>
      </c>
    </row>
    <row r="2176" spans="1:21" ht="95" customHeight="1">
      <c r="A2176" s="1">
        <v>2174</v>
      </c>
      <c r="B2176" s="1" t="s">
        <v>2175</v>
      </c>
      <c r="C2176" s="1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O2176" s="4">
        <f t="shared" si="231"/>
        <v>102.97499999999999</v>
      </c>
      <c r="P2176" s="1">
        <f t="shared" si="232"/>
        <v>65.38095238095238</v>
      </c>
      <c r="Q2176" s="1" t="str">
        <f t="shared" si="233"/>
        <v>music</v>
      </c>
      <c r="R2176" s="1" t="str">
        <f t="shared" si="237"/>
        <v>rock</v>
      </c>
      <c r="S2176" s="2">
        <f t="shared" si="234"/>
        <v>42465.542905092589</v>
      </c>
      <c r="T2176" s="2">
        <f t="shared" si="235"/>
        <v>42495.542905092589</v>
      </c>
      <c r="U2176" s="1">
        <f t="shared" si="236"/>
        <v>30</v>
      </c>
    </row>
    <row r="2177" spans="1:21" ht="95" customHeight="1">
      <c r="A2177" s="1">
        <v>2175</v>
      </c>
      <c r="B2177" s="1" t="s">
        <v>2176</v>
      </c>
      <c r="C2177" s="1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O2177" s="4">
        <f t="shared" si="231"/>
        <v>250</v>
      </c>
      <c r="P2177" s="1">
        <f t="shared" si="232"/>
        <v>67.307692307692307</v>
      </c>
      <c r="Q2177" s="1" t="str">
        <f t="shared" si="233"/>
        <v>music</v>
      </c>
      <c r="R2177" s="1" t="str">
        <f t="shared" si="237"/>
        <v>rock</v>
      </c>
      <c r="S2177" s="2">
        <f t="shared" si="234"/>
        <v>42565.009097222224</v>
      </c>
      <c r="T2177" s="2">
        <f t="shared" si="235"/>
        <v>42572.009097222224</v>
      </c>
      <c r="U2177" s="1">
        <f t="shared" si="236"/>
        <v>7</v>
      </c>
    </row>
    <row r="2178" spans="1:21" ht="95" customHeight="1">
      <c r="A2178" s="1">
        <v>2176</v>
      </c>
      <c r="B2178" s="1" t="s">
        <v>2177</v>
      </c>
      <c r="C2178" s="1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O2178" s="4">
        <f t="shared" si="231"/>
        <v>126.02</v>
      </c>
      <c r="P2178" s="1">
        <f t="shared" si="232"/>
        <v>88.74647887323944</v>
      </c>
      <c r="Q2178" s="1" t="str">
        <f t="shared" si="233"/>
        <v>music</v>
      </c>
      <c r="R2178" s="1" t="str">
        <f t="shared" si="237"/>
        <v>rock</v>
      </c>
      <c r="S2178" s="2">
        <f t="shared" si="234"/>
        <v>42096.633206018523</v>
      </c>
      <c r="T2178" s="2">
        <f t="shared" si="235"/>
        <v>42126.633206018523</v>
      </c>
      <c r="U2178" s="1">
        <f t="shared" si="236"/>
        <v>30</v>
      </c>
    </row>
    <row r="2179" spans="1:21" ht="95" customHeight="1">
      <c r="A2179" s="1">
        <v>2177</v>
      </c>
      <c r="B2179" s="1" t="s">
        <v>2178</v>
      </c>
      <c r="C2179" s="1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O2179" s="4">
        <f t="shared" ref="O2179:O2242" si="238">E2179/D2179*100</f>
        <v>100.12</v>
      </c>
      <c r="P2179" s="1">
        <f t="shared" ref="P2179:P2242" si="239">E2179/L2179</f>
        <v>65.868421052631575</v>
      </c>
      <c r="Q2179" s="1" t="str">
        <f t="shared" ref="Q2179:Q2242" si="240">LEFT(N2179,FIND("/",N2179)-1)</f>
        <v>music</v>
      </c>
      <c r="R2179" s="1" t="str">
        <f t="shared" si="237"/>
        <v>rock</v>
      </c>
      <c r="S2179" s="2">
        <f t="shared" ref="S2179:S2242" si="241">(((J2179/60)/60)/24)+DATE(1970,1,1)</f>
        <v>42502.250775462962</v>
      </c>
      <c r="T2179" s="2">
        <f t="shared" ref="T2179:T2242" si="242">(((I2179/60)/60)/24)+DATE(1970,1,1)</f>
        <v>42527.250775462962</v>
      </c>
      <c r="U2179" s="1">
        <f t="shared" ref="U2179:U2242" si="243">ROUNDUP(T2179-S2179,0)</f>
        <v>25</v>
      </c>
    </row>
    <row r="2180" spans="1:21" ht="95" customHeight="1">
      <c r="A2180" s="1">
        <v>2178</v>
      </c>
      <c r="B2180" s="1" t="s">
        <v>2179</v>
      </c>
      <c r="C2180" s="1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O2180" s="4">
        <f t="shared" si="238"/>
        <v>138.64000000000001</v>
      </c>
      <c r="P2180" s="1">
        <f t="shared" si="239"/>
        <v>40.349243306169967</v>
      </c>
      <c r="Q2180" s="1" t="str">
        <f t="shared" si="240"/>
        <v>music</v>
      </c>
      <c r="R2180" s="1" t="str">
        <f t="shared" ref="R2180:R2243" si="244">RIGHT(N2180,LEN(N2180)-FIND("/",N2180))</f>
        <v>rock</v>
      </c>
      <c r="S2180" s="2">
        <f t="shared" si="241"/>
        <v>42723.63653935185</v>
      </c>
      <c r="T2180" s="2">
        <f t="shared" si="242"/>
        <v>42753.63653935185</v>
      </c>
      <c r="U2180" s="1">
        <f t="shared" si="243"/>
        <v>30</v>
      </c>
    </row>
    <row r="2181" spans="1:21" ht="95" customHeight="1">
      <c r="A2181" s="1">
        <v>2179</v>
      </c>
      <c r="B2181" s="1" t="s">
        <v>2180</v>
      </c>
      <c r="C2181" s="1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O2181" s="4">
        <f t="shared" si="238"/>
        <v>161.4</v>
      </c>
      <c r="P2181" s="1">
        <f t="shared" si="239"/>
        <v>76.857142857142861</v>
      </c>
      <c r="Q2181" s="1" t="str">
        <f t="shared" si="240"/>
        <v>music</v>
      </c>
      <c r="R2181" s="1" t="str">
        <f t="shared" si="244"/>
        <v>rock</v>
      </c>
      <c r="S2181" s="2">
        <f t="shared" si="241"/>
        <v>42075.171203703707</v>
      </c>
      <c r="T2181" s="2">
        <f t="shared" si="242"/>
        <v>42105.171203703707</v>
      </c>
      <c r="U2181" s="1">
        <f t="shared" si="243"/>
        <v>30</v>
      </c>
    </row>
    <row r="2182" spans="1:21" ht="95" customHeight="1">
      <c r="A2182" s="1">
        <v>2180</v>
      </c>
      <c r="B2182" s="1" t="s">
        <v>2181</v>
      </c>
      <c r="C2182" s="1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O2182" s="4">
        <f t="shared" si="238"/>
        <v>107.18419999999999</v>
      </c>
      <c r="P2182" s="1">
        <f t="shared" si="239"/>
        <v>68.707820512820518</v>
      </c>
      <c r="Q2182" s="1" t="str">
        <f t="shared" si="240"/>
        <v>music</v>
      </c>
      <c r="R2182" s="1" t="str">
        <f t="shared" si="244"/>
        <v>rock</v>
      </c>
      <c r="S2182" s="2">
        <f t="shared" si="241"/>
        <v>42279.669768518521</v>
      </c>
      <c r="T2182" s="2">
        <f t="shared" si="242"/>
        <v>42321.711435185185</v>
      </c>
      <c r="U2182" s="1">
        <f t="shared" si="243"/>
        <v>43</v>
      </c>
    </row>
    <row r="2183" spans="1:21" ht="95" customHeight="1">
      <c r="A2183" s="1">
        <v>2181</v>
      </c>
      <c r="B2183" s="1" t="s">
        <v>2182</v>
      </c>
      <c r="C2183" s="1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O2183" s="4">
        <f t="shared" si="238"/>
        <v>153.1</v>
      </c>
      <c r="P2183" s="1">
        <f t="shared" si="239"/>
        <v>57.773584905660378</v>
      </c>
      <c r="Q2183" s="1" t="str">
        <f t="shared" si="240"/>
        <v>games</v>
      </c>
      <c r="R2183" s="1" t="str">
        <f t="shared" si="244"/>
        <v>tabletop games</v>
      </c>
      <c r="S2183" s="2">
        <f t="shared" si="241"/>
        <v>42773.005243055552</v>
      </c>
      <c r="T2183" s="2">
        <f t="shared" si="242"/>
        <v>42787.005243055552</v>
      </c>
      <c r="U2183" s="1">
        <f t="shared" si="243"/>
        <v>14</v>
      </c>
    </row>
    <row r="2184" spans="1:21" ht="95" customHeight="1">
      <c r="A2184" s="1">
        <v>2182</v>
      </c>
      <c r="B2184" s="1" t="s">
        <v>2183</v>
      </c>
      <c r="C2184" s="1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O2184" s="4">
        <f t="shared" si="238"/>
        <v>524.16666666666663</v>
      </c>
      <c r="P2184" s="1">
        <f t="shared" si="239"/>
        <v>44.171348314606739</v>
      </c>
      <c r="Q2184" s="1" t="str">
        <f t="shared" si="240"/>
        <v>games</v>
      </c>
      <c r="R2184" s="1" t="str">
        <f t="shared" si="244"/>
        <v>tabletop games</v>
      </c>
      <c r="S2184" s="2">
        <f t="shared" si="241"/>
        <v>41879.900752314818</v>
      </c>
      <c r="T2184" s="2">
        <f t="shared" si="242"/>
        <v>41914.900752314818</v>
      </c>
      <c r="U2184" s="1">
        <f t="shared" si="243"/>
        <v>35</v>
      </c>
    </row>
    <row r="2185" spans="1:21" ht="95" customHeight="1">
      <c r="A2185" s="1">
        <v>2183</v>
      </c>
      <c r="B2185" s="1" t="s">
        <v>2184</v>
      </c>
      <c r="C2185" s="1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O2185" s="4">
        <f t="shared" si="238"/>
        <v>489.27777777777777</v>
      </c>
      <c r="P2185" s="1">
        <f t="shared" si="239"/>
        <v>31.566308243727597</v>
      </c>
      <c r="Q2185" s="1" t="str">
        <f t="shared" si="240"/>
        <v>games</v>
      </c>
      <c r="R2185" s="1" t="str">
        <f t="shared" si="244"/>
        <v>tabletop games</v>
      </c>
      <c r="S2185" s="2">
        <f t="shared" si="241"/>
        <v>42745.365474537044</v>
      </c>
      <c r="T2185" s="2">
        <f t="shared" si="242"/>
        <v>42775.208333333328</v>
      </c>
      <c r="U2185" s="1">
        <f t="shared" si="243"/>
        <v>30</v>
      </c>
    </row>
    <row r="2186" spans="1:21" ht="95" customHeight="1">
      <c r="A2186" s="1">
        <v>2184</v>
      </c>
      <c r="B2186" s="1" t="s">
        <v>2185</v>
      </c>
      <c r="C2186" s="1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O2186" s="4">
        <f t="shared" si="238"/>
        <v>284.74</v>
      </c>
      <c r="P2186" s="1">
        <f t="shared" si="239"/>
        <v>107.04511278195488</v>
      </c>
      <c r="Q2186" s="1" t="str">
        <f t="shared" si="240"/>
        <v>games</v>
      </c>
      <c r="R2186" s="1" t="str">
        <f t="shared" si="244"/>
        <v>tabletop games</v>
      </c>
      <c r="S2186" s="2">
        <f t="shared" si="241"/>
        <v>42380.690289351856</v>
      </c>
      <c r="T2186" s="2">
        <f t="shared" si="242"/>
        <v>42394.666666666672</v>
      </c>
      <c r="U2186" s="1">
        <f t="shared" si="243"/>
        <v>14</v>
      </c>
    </row>
    <row r="2187" spans="1:21" ht="95" customHeight="1">
      <c r="A2187" s="1">
        <v>2185</v>
      </c>
      <c r="B2187" s="1" t="s">
        <v>2186</v>
      </c>
      <c r="C2187" s="1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O2187" s="4">
        <f t="shared" si="238"/>
        <v>1856.97</v>
      </c>
      <c r="P2187" s="1">
        <f t="shared" si="239"/>
        <v>149.03451043338683</v>
      </c>
      <c r="Q2187" s="1" t="str">
        <f t="shared" si="240"/>
        <v>games</v>
      </c>
      <c r="R2187" s="1" t="str">
        <f t="shared" si="244"/>
        <v>tabletop games</v>
      </c>
      <c r="S2187" s="2">
        <f t="shared" si="241"/>
        <v>41319.349988425929</v>
      </c>
      <c r="T2187" s="2">
        <f t="shared" si="242"/>
        <v>41359.349988425929</v>
      </c>
      <c r="U2187" s="1">
        <f t="shared" si="243"/>
        <v>40</v>
      </c>
    </row>
    <row r="2188" spans="1:21" ht="95" customHeight="1">
      <c r="A2188" s="1">
        <v>2186</v>
      </c>
      <c r="B2188" s="1" t="s">
        <v>2187</v>
      </c>
      <c r="C2188" s="1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O2188" s="4">
        <f t="shared" si="238"/>
        <v>109.67499999999998</v>
      </c>
      <c r="P2188" s="1">
        <f t="shared" si="239"/>
        <v>55.956632653061227</v>
      </c>
      <c r="Q2188" s="1" t="str">
        <f t="shared" si="240"/>
        <v>games</v>
      </c>
      <c r="R2188" s="1" t="str">
        <f t="shared" si="244"/>
        <v>tabletop games</v>
      </c>
      <c r="S2188" s="2">
        <f t="shared" si="241"/>
        <v>42583.615081018521</v>
      </c>
      <c r="T2188" s="2">
        <f t="shared" si="242"/>
        <v>42620.083333333328</v>
      </c>
      <c r="U2188" s="1">
        <f t="shared" si="243"/>
        <v>37</v>
      </c>
    </row>
    <row r="2189" spans="1:21" ht="95" customHeight="1">
      <c r="A2189" s="1">
        <v>2187</v>
      </c>
      <c r="B2189" s="1" t="s">
        <v>2188</v>
      </c>
      <c r="C2189" s="1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O2189" s="4">
        <f t="shared" si="238"/>
        <v>1014.6425</v>
      </c>
      <c r="P2189" s="1">
        <f t="shared" si="239"/>
        <v>56.970381807973048</v>
      </c>
      <c r="Q2189" s="1" t="str">
        <f t="shared" si="240"/>
        <v>games</v>
      </c>
      <c r="R2189" s="1" t="str">
        <f t="shared" si="244"/>
        <v>tabletop games</v>
      </c>
      <c r="S2189" s="2">
        <f t="shared" si="241"/>
        <v>42068.209097222221</v>
      </c>
      <c r="T2189" s="2">
        <f t="shared" si="242"/>
        <v>42097.165972222225</v>
      </c>
      <c r="U2189" s="1">
        <f t="shared" si="243"/>
        <v>29</v>
      </c>
    </row>
    <row r="2190" spans="1:21" ht="95" customHeight="1">
      <c r="A2190" s="1">
        <v>2188</v>
      </c>
      <c r="B2190" s="1" t="s">
        <v>2189</v>
      </c>
      <c r="C2190" s="1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O2190" s="4">
        <f t="shared" si="238"/>
        <v>412.17692027666544</v>
      </c>
      <c r="P2190" s="1">
        <f t="shared" si="239"/>
        <v>44.056420233463037</v>
      </c>
      <c r="Q2190" s="1" t="str">
        <f t="shared" si="240"/>
        <v>games</v>
      </c>
      <c r="R2190" s="1" t="str">
        <f t="shared" si="244"/>
        <v>tabletop games</v>
      </c>
      <c r="S2190" s="2">
        <f t="shared" si="241"/>
        <v>42633.586122685185</v>
      </c>
      <c r="T2190" s="2">
        <f t="shared" si="242"/>
        <v>42668.708333333328</v>
      </c>
      <c r="U2190" s="1">
        <f t="shared" si="243"/>
        <v>36</v>
      </c>
    </row>
    <row r="2191" spans="1:21" ht="95" customHeight="1">
      <c r="A2191" s="1">
        <v>2189</v>
      </c>
      <c r="B2191" s="1" t="s">
        <v>2190</v>
      </c>
      <c r="C2191" s="1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O2191" s="4">
        <f t="shared" si="238"/>
        <v>503.25</v>
      </c>
      <c r="P2191" s="1">
        <f t="shared" si="239"/>
        <v>68.625</v>
      </c>
      <c r="Q2191" s="1" t="str">
        <f t="shared" si="240"/>
        <v>games</v>
      </c>
      <c r="R2191" s="1" t="str">
        <f t="shared" si="244"/>
        <v>tabletop games</v>
      </c>
      <c r="S2191" s="2">
        <f t="shared" si="241"/>
        <v>42467.788194444445</v>
      </c>
      <c r="T2191" s="2">
        <f t="shared" si="242"/>
        <v>42481.916666666672</v>
      </c>
      <c r="U2191" s="1">
        <f t="shared" si="243"/>
        <v>15</v>
      </c>
    </row>
    <row r="2192" spans="1:21" ht="95" customHeight="1">
      <c r="A2192" s="1">
        <v>2190</v>
      </c>
      <c r="B2192" s="1" t="s">
        <v>2191</v>
      </c>
      <c r="C2192" s="1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O2192" s="4">
        <f t="shared" si="238"/>
        <v>184.61052631578946</v>
      </c>
      <c r="P2192" s="1">
        <f t="shared" si="239"/>
        <v>65.318435754189949</v>
      </c>
      <c r="Q2192" s="1" t="str">
        <f t="shared" si="240"/>
        <v>games</v>
      </c>
      <c r="R2192" s="1" t="str">
        <f t="shared" si="244"/>
        <v>tabletop games</v>
      </c>
      <c r="S2192" s="2">
        <f t="shared" si="241"/>
        <v>42417.625046296293</v>
      </c>
      <c r="T2192" s="2">
        <f t="shared" si="242"/>
        <v>42452.290972222225</v>
      </c>
      <c r="U2192" s="1">
        <f t="shared" si="243"/>
        <v>35</v>
      </c>
    </row>
    <row r="2193" spans="1:21" ht="95" customHeight="1">
      <c r="A2193" s="1">
        <v>2191</v>
      </c>
      <c r="B2193" s="1" t="s">
        <v>2192</v>
      </c>
      <c r="C2193" s="1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O2193" s="4">
        <f t="shared" si="238"/>
        <v>119.73333333333333</v>
      </c>
      <c r="P2193" s="1">
        <f t="shared" si="239"/>
        <v>35.92</v>
      </c>
      <c r="Q2193" s="1" t="str">
        <f t="shared" si="240"/>
        <v>games</v>
      </c>
      <c r="R2193" s="1" t="str">
        <f t="shared" si="244"/>
        <v>tabletop games</v>
      </c>
      <c r="S2193" s="2">
        <f t="shared" si="241"/>
        <v>42768.833645833336</v>
      </c>
      <c r="T2193" s="2">
        <f t="shared" si="242"/>
        <v>42780.833645833336</v>
      </c>
      <c r="U2193" s="1">
        <f t="shared" si="243"/>
        <v>12</v>
      </c>
    </row>
    <row r="2194" spans="1:21" ht="95" customHeight="1">
      <c r="A2194" s="1">
        <v>2192</v>
      </c>
      <c r="B2194" s="1" t="s">
        <v>2193</v>
      </c>
      <c r="C2194" s="1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O2194" s="4">
        <f t="shared" si="238"/>
        <v>1081.2401666666667</v>
      </c>
      <c r="P2194" s="1">
        <f t="shared" si="239"/>
        <v>40.070667078443485</v>
      </c>
      <c r="Q2194" s="1" t="str">
        <f t="shared" si="240"/>
        <v>games</v>
      </c>
      <c r="R2194" s="1" t="str">
        <f t="shared" si="244"/>
        <v>tabletop games</v>
      </c>
      <c r="S2194" s="2">
        <f t="shared" si="241"/>
        <v>42691.8512037037</v>
      </c>
      <c r="T2194" s="2">
        <f t="shared" si="242"/>
        <v>42719.958333333328</v>
      </c>
      <c r="U2194" s="1">
        <f t="shared" si="243"/>
        <v>29</v>
      </c>
    </row>
    <row r="2195" spans="1:21" ht="95" customHeight="1">
      <c r="A2195" s="1">
        <v>2193</v>
      </c>
      <c r="B2195" s="1" t="s">
        <v>2194</v>
      </c>
      <c r="C2195" s="1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O2195" s="4">
        <f t="shared" si="238"/>
        <v>452.37333333333333</v>
      </c>
      <c r="P2195" s="1">
        <f t="shared" si="239"/>
        <v>75.647714604236342</v>
      </c>
      <c r="Q2195" s="1" t="str">
        <f t="shared" si="240"/>
        <v>games</v>
      </c>
      <c r="R2195" s="1" t="str">
        <f t="shared" si="244"/>
        <v>tabletop games</v>
      </c>
      <c r="S2195" s="2">
        <f t="shared" si="241"/>
        <v>42664.405925925923</v>
      </c>
      <c r="T2195" s="2">
        <f t="shared" si="242"/>
        <v>42695.207638888889</v>
      </c>
      <c r="U2195" s="1">
        <f t="shared" si="243"/>
        <v>31</v>
      </c>
    </row>
    <row r="2196" spans="1:21" ht="95" customHeight="1">
      <c r="A2196" s="1">
        <v>2194</v>
      </c>
      <c r="B2196" s="1" t="s">
        <v>2195</v>
      </c>
      <c r="C2196" s="1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O2196" s="4">
        <f t="shared" si="238"/>
        <v>537.37</v>
      </c>
      <c r="P2196" s="1">
        <f t="shared" si="239"/>
        <v>61.203872437357631</v>
      </c>
      <c r="Q2196" s="1" t="str">
        <f t="shared" si="240"/>
        <v>games</v>
      </c>
      <c r="R2196" s="1" t="str">
        <f t="shared" si="244"/>
        <v>tabletop games</v>
      </c>
      <c r="S2196" s="2">
        <f t="shared" si="241"/>
        <v>42425.757986111115</v>
      </c>
      <c r="T2196" s="2">
        <f t="shared" si="242"/>
        <v>42455.716319444444</v>
      </c>
      <c r="U2196" s="1">
        <f t="shared" si="243"/>
        <v>30</v>
      </c>
    </row>
    <row r="2197" spans="1:21" ht="95" customHeight="1">
      <c r="A2197" s="1">
        <v>2195</v>
      </c>
      <c r="B2197" s="1" t="s">
        <v>2196</v>
      </c>
      <c r="C2197" s="1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O2197" s="4">
        <f t="shared" si="238"/>
        <v>120.32608695652173</v>
      </c>
      <c r="P2197" s="1">
        <f t="shared" si="239"/>
        <v>48.130434782608695</v>
      </c>
      <c r="Q2197" s="1" t="str">
        <f t="shared" si="240"/>
        <v>games</v>
      </c>
      <c r="R2197" s="1" t="str">
        <f t="shared" si="244"/>
        <v>tabletop games</v>
      </c>
      <c r="S2197" s="2">
        <f t="shared" si="241"/>
        <v>42197.771990740745</v>
      </c>
      <c r="T2197" s="2">
        <f t="shared" si="242"/>
        <v>42227.771990740745</v>
      </c>
      <c r="U2197" s="1">
        <f t="shared" si="243"/>
        <v>30</v>
      </c>
    </row>
    <row r="2198" spans="1:21" ht="95" customHeight="1">
      <c r="A2198" s="1">
        <v>2196</v>
      </c>
      <c r="B2198" s="1" t="s">
        <v>2197</v>
      </c>
      <c r="C2198" s="1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O2198" s="4">
        <f t="shared" si="238"/>
        <v>113.83571428571429</v>
      </c>
      <c r="P2198" s="1">
        <f t="shared" si="239"/>
        <v>68.106837606837601</v>
      </c>
      <c r="Q2198" s="1" t="str">
        <f t="shared" si="240"/>
        <v>games</v>
      </c>
      <c r="R2198" s="1" t="str">
        <f t="shared" si="244"/>
        <v>tabletop games</v>
      </c>
      <c r="S2198" s="2">
        <f t="shared" si="241"/>
        <v>42675.487291666665</v>
      </c>
      <c r="T2198" s="2">
        <f t="shared" si="242"/>
        <v>42706.291666666672</v>
      </c>
      <c r="U2198" s="1">
        <f t="shared" si="243"/>
        <v>31</v>
      </c>
    </row>
    <row r="2199" spans="1:21" ht="95" customHeight="1">
      <c r="A2199" s="1">
        <v>2197</v>
      </c>
      <c r="B2199" s="1" t="s">
        <v>2198</v>
      </c>
      <c r="C2199" s="1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O2199" s="4">
        <f t="shared" si="238"/>
        <v>951.03109999999992</v>
      </c>
      <c r="P2199" s="1">
        <f t="shared" si="239"/>
        <v>65.891300230946882</v>
      </c>
      <c r="Q2199" s="1" t="str">
        <f t="shared" si="240"/>
        <v>games</v>
      </c>
      <c r="R2199" s="1" t="str">
        <f t="shared" si="244"/>
        <v>tabletop games</v>
      </c>
      <c r="S2199" s="2">
        <f t="shared" si="241"/>
        <v>42033.584016203706</v>
      </c>
      <c r="T2199" s="2">
        <f t="shared" si="242"/>
        <v>42063.584016203706</v>
      </c>
      <c r="U2199" s="1">
        <f t="shared" si="243"/>
        <v>30</v>
      </c>
    </row>
    <row r="2200" spans="1:21" ht="95" customHeight="1">
      <c r="A2200" s="1">
        <v>2198</v>
      </c>
      <c r="B2200" s="1" t="s">
        <v>2199</v>
      </c>
      <c r="C2200" s="1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O2200" s="4">
        <f t="shared" si="238"/>
        <v>132.89249999999998</v>
      </c>
      <c r="P2200" s="1">
        <f t="shared" si="239"/>
        <v>81.654377880184327</v>
      </c>
      <c r="Q2200" s="1" t="str">
        <f t="shared" si="240"/>
        <v>games</v>
      </c>
      <c r="R2200" s="1" t="str">
        <f t="shared" si="244"/>
        <v>tabletop games</v>
      </c>
      <c r="S2200" s="2">
        <f t="shared" si="241"/>
        <v>42292.513888888891</v>
      </c>
      <c r="T2200" s="2">
        <f t="shared" si="242"/>
        <v>42322.555555555555</v>
      </c>
      <c r="U2200" s="1">
        <f t="shared" si="243"/>
        <v>31</v>
      </c>
    </row>
    <row r="2201" spans="1:21" ht="95" customHeight="1">
      <c r="A2201" s="1">
        <v>2199</v>
      </c>
      <c r="B2201" s="1" t="s">
        <v>2200</v>
      </c>
      <c r="C2201" s="1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O2201" s="4">
        <f t="shared" si="238"/>
        <v>146.97777777777779</v>
      </c>
      <c r="P2201" s="1">
        <f t="shared" si="239"/>
        <v>52.701195219123505</v>
      </c>
      <c r="Q2201" s="1" t="str">
        <f t="shared" si="240"/>
        <v>games</v>
      </c>
      <c r="R2201" s="1" t="str">
        <f t="shared" si="244"/>
        <v>tabletop games</v>
      </c>
      <c r="S2201" s="2">
        <f t="shared" si="241"/>
        <v>42262.416643518518</v>
      </c>
      <c r="T2201" s="2">
        <f t="shared" si="242"/>
        <v>42292.416643518518</v>
      </c>
      <c r="U2201" s="1">
        <f t="shared" si="243"/>
        <v>30</v>
      </c>
    </row>
    <row r="2202" spans="1:21" ht="95" customHeight="1">
      <c r="A2202" s="1">
        <v>2200</v>
      </c>
      <c r="B2202" s="1" t="s">
        <v>2201</v>
      </c>
      <c r="C2202" s="1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O2202" s="4">
        <f t="shared" si="238"/>
        <v>542.15</v>
      </c>
      <c r="P2202" s="1">
        <f t="shared" si="239"/>
        <v>41.228136882129277</v>
      </c>
      <c r="Q2202" s="1" t="str">
        <f t="shared" si="240"/>
        <v>games</v>
      </c>
      <c r="R2202" s="1" t="str">
        <f t="shared" si="244"/>
        <v>tabletop games</v>
      </c>
      <c r="S2202" s="2">
        <f t="shared" si="241"/>
        <v>42163.625787037032</v>
      </c>
      <c r="T2202" s="2">
        <f t="shared" si="242"/>
        <v>42191.125</v>
      </c>
      <c r="U2202" s="1">
        <f t="shared" si="243"/>
        <v>28</v>
      </c>
    </row>
    <row r="2203" spans="1:21" ht="95" customHeight="1">
      <c r="A2203" s="1">
        <v>2201</v>
      </c>
      <c r="B2203" s="1" t="s">
        <v>2202</v>
      </c>
      <c r="C2203" s="1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O2203" s="4">
        <f t="shared" si="238"/>
        <v>382.71818181818185</v>
      </c>
      <c r="P2203" s="1">
        <f t="shared" si="239"/>
        <v>15.035357142857142</v>
      </c>
      <c r="Q2203" s="1" t="str">
        <f t="shared" si="240"/>
        <v>music</v>
      </c>
      <c r="R2203" s="1" t="str">
        <f t="shared" si="244"/>
        <v>electronic music</v>
      </c>
      <c r="S2203" s="2">
        <f t="shared" si="241"/>
        <v>41276.846817129634</v>
      </c>
      <c r="T2203" s="2">
        <f t="shared" si="242"/>
        <v>41290.846817129634</v>
      </c>
      <c r="U2203" s="1">
        <f t="shared" si="243"/>
        <v>14</v>
      </c>
    </row>
    <row r="2204" spans="1:21" ht="95" customHeight="1">
      <c r="A2204" s="1">
        <v>2202</v>
      </c>
      <c r="B2204" s="1" t="s">
        <v>2203</v>
      </c>
      <c r="C2204" s="1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O2204" s="4">
        <f t="shared" si="238"/>
        <v>704.18124999999998</v>
      </c>
      <c r="P2204" s="1">
        <f t="shared" si="239"/>
        <v>39.066920943134534</v>
      </c>
      <c r="Q2204" s="1" t="str">
        <f t="shared" si="240"/>
        <v>music</v>
      </c>
      <c r="R2204" s="1" t="str">
        <f t="shared" si="244"/>
        <v>electronic music</v>
      </c>
      <c r="S2204" s="2">
        <f t="shared" si="241"/>
        <v>41184.849166666667</v>
      </c>
      <c r="T2204" s="2">
        <f t="shared" si="242"/>
        <v>41214.849166666667</v>
      </c>
      <c r="U2204" s="1">
        <f t="shared" si="243"/>
        <v>30</v>
      </c>
    </row>
    <row r="2205" spans="1:21" ht="95" customHeight="1">
      <c r="A2205" s="1">
        <v>2203</v>
      </c>
      <c r="B2205" s="1" t="s">
        <v>2204</v>
      </c>
      <c r="C2205" s="1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O2205" s="4">
        <f t="shared" si="238"/>
        <v>109.55</v>
      </c>
      <c r="P2205" s="1">
        <f t="shared" si="239"/>
        <v>43.82</v>
      </c>
      <c r="Q2205" s="1" t="str">
        <f t="shared" si="240"/>
        <v>music</v>
      </c>
      <c r="R2205" s="1" t="str">
        <f t="shared" si="244"/>
        <v>electronic music</v>
      </c>
      <c r="S2205" s="2">
        <f t="shared" si="241"/>
        <v>42241.85974537037</v>
      </c>
      <c r="T2205" s="2">
        <f t="shared" si="242"/>
        <v>42271.85974537037</v>
      </c>
      <c r="U2205" s="1">
        <f t="shared" si="243"/>
        <v>30</v>
      </c>
    </row>
    <row r="2206" spans="1:21" ht="95" customHeight="1">
      <c r="A2206" s="1">
        <v>2204</v>
      </c>
      <c r="B2206" s="1" t="s">
        <v>2205</v>
      </c>
      <c r="C2206" s="1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O2206" s="4">
        <f t="shared" si="238"/>
        <v>132.86666666666667</v>
      </c>
      <c r="P2206" s="1">
        <f t="shared" si="239"/>
        <v>27.301369863013697</v>
      </c>
      <c r="Q2206" s="1" t="str">
        <f t="shared" si="240"/>
        <v>music</v>
      </c>
      <c r="R2206" s="1" t="str">
        <f t="shared" si="244"/>
        <v>electronic music</v>
      </c>
      <c r="S2206" s="2">
        <f t="shared" si="241"/>
        <v>41312.311562499999</v>
      </c>
      <c r="T2206" s="2">
        <f t="shared" si="242"/>
        <v>41342.311562499999</v>
      </c>
      <c r="U2206" s="1">
        <f t="shared" si="243"/>
        <v>30</v>
      </c>
    </row>
    <row r="2207" spans="1:21" ht="95" customHeight="1">
      <c r="A2207" s="1">
        <v>2205</v>
      </c>
      <c r="B2207" s="1" t="s">
        <v>2206</v>
      </c>
      <c r="C2207" s="1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O2207" s="4">
        <f t="shared" si="238"/>
        <v>152</v>
      </c>
      <c r="P2207" s="1">
        <f t="shared" si="239"/>
        <v>42.222222222222221</v>
      </c>
      <c r="Q2207" s="1" t="str">
        <f t="shared" si="240"/>
        <v>music</v>
      </c>
      <c r="R2207" s="1" t="str">
        <f t="shared" si="244"/>
        <v>electronic music</v>
      </c>
      <c r="S2207" s="2">
        <f t="shared" si="241"/>
        <v>41031.82163194444</v>
      </c>
      <c r="T2207" s="2">
        <f t="shared" si="242"/>
        <v>41061.82163194444</v>
      </c>
      <c r="U2207" s="1">
        <f t="shared" si="243"/>
        <v>30</v>
      </c>
    </row>
    <row r="2208" spans="1:21" ht="95" customHeight="1">
      <c r="A2208" s="1">
        <v>2206</v>
      </c>
      <c r="B2208" s="1" t="s">
        <v>2207</v>
      </c>
      <c r="C2208" s="1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O2208" s="4">
        <f t="shared" si="238"/>
        <v>102.72727272727273</v>
      </c>
      <c r="P2208" s="1">
        <f t="shared" si="239"/>
        <v>33.235294117647058</v>
      </c>
      <c r="Q2208" s="1" t="str">
        <f t="shared" si="240"/>
        <v>music</v>
      </c>
      <c r="R2208" s="1" t="str">
        <f t="shared" si="244"/>
        <v>electronic music</v>
      </c>
      <c r="S2208" s="2">
        <f t="shared" si="241"/>
        <v>40997.257222222222</v>
      </c>
      <c r="T2208" s="2">
        <f t="shared" si="242"/>
        <v>41015.257222222222</v>
      </c>
      <c r="U2208" s="1">
        <f t="shared" si="243"/>
        <v>18</v>
      </c>
    </row>
    <row r="2209" spans="1:21" ht="95" customHeight="1">
      <c r="A2209" s="1">
        <v>2207</v>
      </c>
      <c r="B2209" s="1" t="s">
        <v>2208</v>
      </c>
      <c r="C2209" s="1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O2209" s="4">
        <f t="shared" si="238"/>
        <v>100</v>
      </c>
      <c r="P2209" s="1">
        <f t="shared" si="239"/>
        <v>285.71428571428572</v>
      </c>
      <c r="Q2209" s="1" t="str">
        <f t="shared" si="240"/>
        <v>music</v>
      </c>
      <c r="R2209" s="1" t="str">
        <f t="shared" si="244"/>
        <v>electronic music</v>
      </c>
      <c r="S2209" s="2">
        <f t="shared" si="241"/>
        <v>41564.194131944445</v>
      </c>
      <c r="T2209" s="2">
        <f t="shared" si="242"/>
        <v>41594.235798611109</v>
      </c>
      <c r="U2209" s="1">
        <f t="shared" si="243"/>
        <v>31</v>
      </c>
    </row>
    <row r="2210" spans="1:21" ht="95" customHeight="1">
      <c r="A2210" s="1">
        <v>2208</v>
      </c>
      <c r="B2210" s="1" t="s">
        <v>2209</v>
      </c>
      <c r="C2210" s="1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O2210" s="4">
        <f t="shared" si="238"/>
        <v>101.6</v>
      </c>
      <c r="P2210" s="1">
        <f t="shared" si="239"/>
        <v>42.333333333333336</v>
      </c>
      <c r="Q2210" s="1" t="str">
        <f t="shared" si="240"/>
        <v>music</v>
      </c>
      <c r="R2210" s="1" t="str">
        <f t="shared" si="244"/>
        <v>electronic music</v>
      </c>
      <c r="S2210" s="2">
        <f t="shared" si="241"/>
        <v>40946.882245370369</v>
      </c>
      <c r="T2210" s="2">
        <f t="shared" si="242"/>
        <v>41006.166666666664</v>
      </c>
      <c r="U2210" s="1">
        <f t="shared" si="243"/>
        <v>60</v>
      </c>
    </row>
    <row r="2211" spans="1:21" ht="95" customHeight="1">
      <c r="A2211" s="1">
        <v>2209</v>
      </c>
      <c r="B2211" s="1" t="s">
        <v>2210</v>
      </c>
      <c r="C2211" s="1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O2211" s="4">
        <f t="shared" si="238"/>
        <v>150.80000000000001</v>
      </c>
      <c r="P2211" s="1">
        <f t="shared" si="239"/>
        <v>50.266666666666666</v>
      </c>
      <c r="Q2211" s="1" t="str">
        <f t="shared" si="240"/>
        <v>music</v>
      </c>
      <c r="R2211" s="1" t="str">
        <f t="shared" si="244"/>
        <v>electronic music</v>
      </c>
      <c r="S2211" s="2">
        <f t="shared" si="241"/>
        <v>41732.479675925926</v>
      </c>
      <c r="T2211" s="2">
        <f t="shared" si="242"/>
        <v>41743.958333333336</v>
      </c>
      <c r="U2211" s="1">
        <f t="shared" si="243"/>
        <v>12</v>
      </c>
    </row>
    <row r="2212" spans="1:21" ht="95" customHeight="1">
      <c r="A2212" s="1">
        <v>2210</v>
      </c>
      <c r="B2212" s="1" t="s">
        <v>2211</v>
      </c>
      <c r="C2212" s="1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O2212" s="4">
        <f t="shared" si="238"/>
        <v>111.425</v>
      </c>
      <c r="P2212" s="1">
        <f t="shared" si="239"/>
        <v>61.902777777777779</v>
      </c>
      <c r="Q2212" s="1" t="str">
        <f t="shared" si="240"/>
        <v>music</v>
      </c>
      <c r="R2212" s="1" t="str">
        <f t="shared" si="244"/>
        <v>electronic music</v>
      </c>
      <c r="S2212" s="2">
        <f t="shared" si="241"/>
        <v>40956.066087962965</v>
      </c>
      <c r="T2212" s="2">
        <f t="shared" si="242"/>
        <v>41013.73333333333</v>
      </c>
      <c r="U2212" s="1">
        <f t="shared" si="243"/>
        <v>58</v>
      </c>
    </row>
    <row r="2213" spans="1:21" ht="95" customHeight="1">
      <c r="A2213" s="1">
        <v>2211</v>
      </c>
      <c r="B2213" s="1" t="s">
        <v>2212</v>
      </c>
      <c r="C2213" s="1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O2213" s="4">
        <f t="shared" si="238"/>
        <v>195.6</v>
      </c>
      <c r="P2213" s="1">
        <f t="shared" si="239"/>
        <v>40.75</v>
      </c>
      <c r="Q2213" s="1" t="str">
        <f t="shared" si="240"/>
        <v>music</v>
      </c>
      <c r="R2213" s="1" t="str">
        <f t="shared" si="244"/>
        <v>electronic music</v>
      </c>
      <c r="S2213" s="2">
        <f t="shared" si="241"/>
        <v>41716.785011574073</v>
      </c>
      <c r="T2213" s="2">
        <f t="shared" si="242"/>
        <v>41739.290972222225</v>
      </c>
      <c r="U2213" s="1">
        <f t="shared" si="243"/>
        <v>23</v>
      </c>
    </row>
    <row r="2214" spans="1:21" ht="95" customHeight="1">
      <c r="A2214" s="1">
        <v>2212</v>
      </c>
      <c r="B2214" s="1" t="s">
        <v>2213</v>
      </c>
      <c r="C2214" s="1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O2214" s="4">
        <f t="shared" si="238"/>
        <v>114.38333333333333</v>
      </c>
      <c r="P2214" s="1">
        <f t="shared" si="239"/>
        <v>55.796747967479675</v>
      </c>
      <c r="Q2214" s="1" t="str">
        <f t="shared" si="240"/>
        <v>music</v>
      </c>
      <c r="R2214" s="1" t="str">
        <f t="shared" si="244"/>
        <v>electronic music</v>
      </c>
      <c r="S2214" s="2">
        <f t="shared" si="241"/>
        <v>41548.747418981482</v>
      </c>
      <c r="T2214" s="2">
        <f t="shared" si="242"/>
        <v>41582.041666666664</v>
      </c>
      <c r="U2214" s="1">
        <f t="shared" si="243"/>
        <v>34</v>
      </c>
    </row>
    <row r="2215" spans="1:21" ht="95" customHeight="1">
      <c r="A2215" s="1">
        <v>2213</v>
      </c>
      <c r="B2215" s="1" t="s">
        <v>2214</v>
      </c>
      <c r="C2215" s="1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O2215" s="4">
        <f t="shared" si="238"/>
        <v>200</v>
      </c>
      <c r="P2215" s="1">
        <f t="shared" si="239"/>
        <v>10</v>
      </c>
      <c r="Q2215" s="1" t="str">
        <f t="shared" si="240"/>
        <v>music</v>
      </c>
      <c r="R2215" s="1" t="str">
        <f t="shared" si="244"/>
        <v>electronic music</v>
      </c>
      <c r="S2215" s="2">
        <f t="shared" si="241"/>
        <v>42109.826145833329</v>
      </c>
      <c r="T2215" s="2">
        <f t="shared" si="242"/>
        <v>42139.826145833329</v>
      </c>
      <c r="U2215" s="1">
        <f t="shared" si="243"/>
        <v>30</v>
      </c>
    </row>
    <row r="2216" spans="1:21" ht="95" customHeight="1">
      <c r="A2216" s="1">
        <v>2214</v>
      </c>
      <c r="B2216" s="1" t="s">
        <v>2215</v>
      </c>
      <c r="C2216" s="1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O2216" s="4">
        <f t="shared" si="238"/>
        <v>292.50166666666667</v>
      </c>
      <c r="P2216" s="1">
        <f t="shared" si="239"/>
        <v>73.125416666666666</v>
      </c>
      <c r="Q2216" s="1" t="str">
        <f t="shared" si="240"/>
        <v>music</v>
      </c>
      <c r="R2216" s="1" t="str">
        <f t="shared" si="244"/>
        <v>electronic music</v>
      </c>
      <c r="S2216" s="2">
        <f t="shared" si="241"/>
        <v>41646.792222222226</v>
      </c>
      <c r="T2216" s="2">
        <f t="shared" si="242"/>
        <v>41676.792222222226</v>
      </c>
      <c r="U2216" s="1">
        <f t="shared" si="243"/>
        <v>30</v>
      </c>
    </row>
    <row r="2217" spans="1:21" ht="95" customHeight="1">
      <c r="A2217" s="1">
        <v>2215</v>
      </c>
      <c r="B2217" s="1" t="s">
        <v>2216</v>
      </c>
      <c r="C2217" s="1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O2217" s="4">
        <f t="shared" si="238"/>
        <v>156.36363636363637</v>
      </c>
      <c r="P2217" s="1">
        <f t="shared" si="239"/>
        <v>26.060606060606062</v>
      </c>
      <c r="Q2217" s="1" t="str">
        <f t="shared" si="240"/>
        <v>music</v>
      </c>
      <c r="R2217" s="1" t="str">
        <f t="shared" si="244"/>
        <v>electronic music</v>
      </c>
      <c r="S2217" s="2">
        <f t="shared" si="241"/>
        <v>40958.717268518521</v>
      </c>
      <c r="T2217" s="2">
        <f t="shared" si="242"/>
        <v>40981.290972222225</v>
      </c>
      <c r="U2217" s="1">
        <f t="shared" si="243"/>
        <v>23</v>
      </c>
    </row>
    <row r="2218" spans="1:21" ht="95" customHeight="1">
      <c r="A2218" s="1">
        <v>2216</v>
      </c>
      <c r="B2218" s="1" t="s">
        <v>2217</v>
      </c>
      <c r="C2218" s="1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O2218" s="4">
        <f t="shared" si="238"/>
        <v>105.66666666666666</v>
      </c>
      <c r="P2218" s="1">
        <f t="shared" si="239"/>
        <v>22.642857142857142</v>
      </c>
      <c r="Q2218" s="1" t="str">
        <f t="shared" si="240"/>
        <v>music</v>
      </c>
      <c r="R2218" s="1" t="str">
        <f t="shared" si="244"/>
        <v>electronic music</v>
      </c>
      <c r="S2218" s="2">
        <f t="shared" si="241"/>
        <v>42194.751678240747</v>
      </c>
      <c r="T2218" s="2">
        <f t="shared" si="242"/>
        <v>42208.751678240747</v>
      </c>
      <c r="U2218" s="1">
        <f t="shared" si="243"/>
        <v>14</v>
      </c>
    </row>
    <row r="2219" spans="1:21" ht="95" customHeight="1">
      <c r="A2219" s="1">
        <v>2217</v>
      </c>
      <c r="B2219" s="1" t="s">
        <v>2218</v>
      </c>
      <c r="C2219" s="1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O2219" s="4">
        <f t="shared" si="238"/>
        <v>101.19047619047619</v>
      </c>
      <c r="P2219" s="1">
        <f t="shared" si="239"/>
        <v>47.222222222222221</v>
      </c>
      <c r="Q2219" s="1" t="str">
        <f t="shared" si="240"/>
        <v>music</v>
      </c>
      <c r="R2219" s="1" t="str">
        <f t="shared" si="244"/>
        <v>electronic music</v>
      </c>
      <c r="S2219" s="2">
        <f t="shared" si="241"/>
        <v>42299.776770833334</v>
      </c>
      <c r="T2219" s="2">
        <f t="shared" si="242"/>
        <v>42310.333333333328</v>
      </c>
      <c r="U2219" s="1">
        <f t="shared" si="243"/>
        <v>11</v>
      </c>
    </row>
    <row r="2220" spans="1:21" ht="95" customHeight="1">
      <c r="A2220" s="1">
        <v>2218</v>
      </c>
      <c r="B2220" s="1" t="s">
        <v>2219</v>
      </c>
      <c r="C2220" s="1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O2220" s="4">
        <f t="shared" si="238"/>
        <v>122.833</v>
      </c>
      <c r="P2220" s="1">
        <f t="shared" si="239"/>
        <v>32.324473684210524</v>
      </c>
      <c r="Q2220" s="1" t="str">
        <f t="shared" si="240"/>
        <v>music</v>
      </c>
      <c r="R2220" s="1" t="str">
        <f t="shared" si="244"/>
        <v>electronic music</v>
      </c>
      <c r="S2220" s="2">
        <f t="shared" si="241"/>
        <v>41127.812303240738</v>
      </c>
      <c r="T2220" s="2">
        <f t="shared" si="242"/>
        <v>41150</v>
      </c>
      <c r="U2220" s="1">
        <f t="shared" si="243"/>
        <v>23</v>
      </c>
    </row>
    <row r="2221" spans="1:21" ht="95" customHeight="1">
      <c r="A2221" s="1">
        <v>2219</v>
      </c>
      <c r="B2221" s="1" t="s">
        <v>2220</v>
      </c>
      <c r="C2221" s="1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O2221" s="4">
        <f t="shared" si="238"/>
        <v>101.49999999999999</v>
      </c>
      <c r="P2221" s="1">
        <f t="shared" si="239"/>
        <v>53.421052631578945</v>
      </c>
      <c r="Q2221" s="1" t="str">
        <f t="shared" si="240"/>
        <v>music</v>
      </c>
      <c r="R2221" s="1" t="str">
        <f t="shared" si="244"/>
        <v>electronic music</v>
      </c>
      <c r="S2221" s="2">
        <f t="shared" si="241"/>
        <v>42205.718888888892</v>
      </c>
      <c r="T2221" s="2">
        <f t="shared" si="242"/>
        <v>42235.718888888892</v>
      </c>
      <c r="U2221" s="1">
        <f t="shared" si="243"/>
        <v>30</v>
      </c>
    </row>
    <row r="2222" spans="1:21" ht="95" customHeight="1">
      <c r="A2222" s="1">
        <v>2220</v>
      </c>
      <c r="B2222" s="1" t="s">
        <v>2221</v>
      </c>
      <c r="C2222" s="1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O2222" s="4">
        <f t="shared" si="238"/>
        <v>101.14285714285714</v>
      </c>
      <c r="P2222" s="1">
        <f t="shared" si="239"/>
        <v>51.304347826086953</v>
      </c>
      <c r="Q2222" s="1" t="str">
        <f t="shared" si="240"/>
        <v>music</v>
      </c>
      <c r="R2222" s="1" t="str">
        <f t="shared" si="244"/>
        <v>electronic music</v>
      </c>
      <c r="S2222" s="2">
        <f t="shared" si="241"/>
        <v>41452.060601851852</v>
      </c>
      <c r="T2222" s="2">
        <f t="shared" si="242"/>
        <v>41482.060601851852</v>
      </c>
      <c r="U2222" s="1">
        <f t="shared" si="243"/>
        <v>30</v>
      </c>
    </row>
    <row r="2223" spans="1:21" ht="95" customHeight="1">
      <c r="A2223" s="1">
        <v>2221</v>
      </c>
      <c r="B2223" s="1" t="s">
        <v>2222</v>
      </c>
      <c r="C2223" s="1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O2223" s="4">
        <f t="shared" si="238"/>
        <v>108.11999999999999</v>
      </c>
      <c r="P2223" s="1">
        <f t="shared" si="239"/>
        <v>37.197247706422019</v>
      </c>
      <c r="Q2223" s="1" t="str">
        <f t="shared" si="240"/>
        <v>games</v>
      </c>
      <c r="R2223" s="1" t="str">
        <f t="shared" si="244"/>
        <v>tabletop games</v>
      </c>
      <c r="S2223" s="2">
        <f t="shared" si="241"/>
        <v>42452.666770833333</v>
      </c>
      <c r="T2223" s="2">
        <f t="shared" si="242"/>
        <v>42483</v>
      </c>
      <c r="U2223" s="1">
        <f t="shared" si="243"/>
        <v>31</v>
      </c>
    </row>
    <row r="2224" spans="1:21" ht="95" customHeight="1">
      <c r="A2224" s="1">
        <v>2222</v>
      </c>
      <c r="B2224" s="1" t="s">
        <v>2223</v>
      </c>
      <c r="C2224" s="1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O2224" s="4">
        <f t="shared" si="238"/>
        <v>162.6</v>
      </c>
      <c r="P2224" s="1">
        <f t="shared" si="239"/>
        <v>27.1</v>
      </c>
      <c r="Q2224" s="1" t="str">
        <f t="shared" si="240"/>
        <v>games</v>
      </c>
      <c r="R2224" s="1" t="str">
        <f t="shared" si="244"/>
        <v>tabletop games</v>
      </c>
      <c r="S2224" s="2">
        <f t="shared" si="241"/>
        <v>40906.787581018521</v>
      </c>
      <c r="T2224" s="2">
        <f t="shared" si="242"/>
        <v>40936.787581018521</v>
      </c>
      <c r="U2224" s="1">
        <f t="shared" si="243"/>
        <v>30</v>
      </c>
    </row>
    <row r="2225" spans="1:21" ht="95" customHeight="1">
      <c r="A2225" s="1">
        <v>2223</v>
      </c>
      <c r="B2225" s="1" t="s">
        <v>2224</v>
      </c>
      <c r="C2225" s="1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O2225" s="4">
        <f t="shared" si="238"/>
        <v>105.80000000000001</v>
      </c>
      <c r="P2225" s="1">
        <f t="shared" si="239"/>
        <v>206.31</v>
      </c>
      <c r="Q2225" s="1" t="str">
        <f t="shared" si="240"/>
        <v>games</v>
      </c>
      <c r="R2225" s="1" t="str">
        <f t="shared" si="244"/>
        <v>tabletop games</v>
      </c>
      <c r="S2225" s="2">
        <f t="shared" si="241"/>
        <v>42152.640833333338</v>
      </c>
      <c r="T2225" s="2">
        <f t="shared" si="242"/>
        <v>42182.640833333338</v>
      </c>
      <c r="U2225" s="1">
        <f t="shared" si="243"/>
        <v>30</v>
      </c>
    </row>
    <row r="2226" spans="1:21" ht="95" customHeight="1">
      <c r="A2226" s="1">
        <v>2224</v>
      </c>
      <c r="B2226" s="1" t="s">
        <v>2225</v>
      </c>
      <c r="C2226" s="1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O2226" s="4">
        <f t="shared" si="238"/>
        <v>243.15000000000003</v>
      </c>
      <c r="P2226" s="1">
        <f t="shared" si="239"/>
        <v>82.145270270270274</v>
      </c>
      <c r="Q2226" s="1" t="str">
        <f t="shared" si="240"/>
        <v>games</v>
      </c>
      <c r="R2226" s="1" t="str">
        <f t="shared" si="244"/>
        <v>tabletop games</v>
      </c>
      <c r="S2226" s="2">
        <f t="shared" si="241"/>
        <v>42644.667534722219</v>
      </c>
      <c r="T2226" s="2">
        <f t="shared" si="242"/>
        <v>42672.791666666672</v>
      </c>
      <c r="U2226" s="1">
        <f t="shared" si="243"/>
        <v>29</v>
      </c>
    </row>
    <row r="2227" spans="1:21" ht="95" customHeight="1">
      <c r="A2227" s="1">
        <v>2225</v>
      </c>
      <c r="B2227" s="1" t="s">
        <v>2226</v>
      </c>
      <c r="C2227" s="1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O2227" s="4">
        <f t="shared" si="238"/>
        <v>944.83338095238094</v>
      </c>
      <c r="P2227" s="1">
        <f t="shared" si="239"/>
        <v>164.79651993355483</v>
      </c>
      <c r="Q2227" s="1" t="str">
        <f t="shared" si="240"/>
        <v>games</v>
      </c>
      <c r="R2227" s="1" t="str">
        <f t="shared" si="244"/>
        <v>tabletop games</v>
      </c>
      <c r="S2227" s="2">
        <f t="shared" si="241"/>
        <v>41873.79184027778</v>
      </c>
      <c r="T2227" s="2">
        <f t="shared" si="242"/>
        <v>41903.79184027778</v>
      </c>
      <c r="U2227" s="1">
        <f t="shared" si="243"/>
        <v>30</v>
      </c>
    </row>
    <row r="2228" spans="1:21" ht="95" customHeight="1">
      <c r="A2228" s="1">
        <v>2226</v>
      </c>
      <c r="B2228" s="1" t="s">
        <v>2227</v>
      </c>
      <c r="C2228" s="1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O2228" s="4">
        <f t="shared" si="238"/>
        <v>108.46283333333334</v>
      </c>
      <c r="P2228" s="1">
        <f t="shared" si="239"/>
        <v>60.820280373831778</v>
      </c>
      <c r="Q2228" s="1" t="str">
        <f t="shared" si="240"/>
        <v>games</v>
      </c>
      <c r="R2228" s="1" t="str">
        <f t="shared" si="244"/>
        <v>tabletop games</v>
      </c>
      <c r="S2228" s="2">
        <f t="shared" si="241"/>
        <v>42381.79886574074</v>
      </c>
      <c r="T2228" s="2">
        <f t="shared" si="242"/>
        <v>42412.207638888889</v>
      </c>
      <c r="U2228" s="1">
        <f t="shared" si="243"/>
        <v>31</v>
      </c>
    </row>
    <row r="2229" spans="1:21" ht="95" customHeight="1">
      <c r="A2229" s="1">
        <v>2227</v>
      </c>
      <c r="B2229" s="1" t="s">
        <v>2228</v>
      </c>
      <c r="C2229" s="1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O2229" s="4">
        <f t="shared" si="238"/>
        <v>157.37692307692308</v>
      </c>
      <c r="P2229" s="1">
        <f t="shared" si="239"/>
        <v>67.970099667774093</v>
      </c>
      <c r="Q2229" s="1" t="str">
        <f t="shared" si="240"/>
        <v>games</v>
      </c>
      <c r="R2229" s="1" t="str">
        <f t="shared" si="244"/>
        <v>tabletop games</v>
      </c>
      <c r="S2229" s="2">
        <f t="shared" si="241"/>
        <v>41561.807349537034</v>
      </c>
      <c r="T2229" s="2">
        <f t="shared" si="242"/>
        <v>41591.849016203705</v>
      </c>
      <c r="U2229" s="1">
        <f t="shared" si="243"/>
        <v>31</v>
      </c>
    </row>
    <row r="2230" spans="1:21" ht="95" customHeight="1">
      <c r="A2230" s="1">
        <v>2228</v>
      </c>
      <c r="B2230" s="1" t="s">
        <v>2229</v>
      </c>
      <c r="C2230" s="1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O2230" s="4">
        <f t="shared" si="238"/>
        <v>1174.49</v>
      </c>
      <c r="P2230" s="1">
        <f t="shared" si="239"/>
        <v>81.561805555555551</v>
      </c>
      <c r="Q2230" s="1" t="str">
        <f t="shared" si="240"/>
        <v>games</v>
      </c>
      <c r="R2230" s="1" t="str">
        <f t="shared" si="244"/>
        <v>tabletop games</v>
      </c>
      <c r="S2230" s="2">
        <f t="shared" si="241"/>
        <v>42202.278194444443</v>
      </c>
      <c r="T2230" s="2">
        <f t="shared" si="242"/>
        <v>42232.278194444443</v>
      </c>
      <c r="U2230" s="1">
        <f t="shared" si="243"/>
        <v>30</v>
      </c>
    </row>
    <row r="2231" spans="1:21" ht="95" customHeight="1">
      <c r="A2231" s="1">
        <v>2229</v>
      </c>
      <c r="B2231" s="1" t="s">
        <v>2230</v>
      </c>
      <c r="C2231" s="1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O2231" s="4">
        <f t="shared" si="238"/>
        <v>171.04755366949576</v>
      </c>
      <c r="P2231" s="1">
        <f t="shared" si="239"/>
        <v>25.42547309833024</v>
      </c>
      <c r="Q2231" s="1" t="str">
        <f t="shared" si="240"/>
        <v>games</v>
      </c>
      <c r="R2231" s="1" t="str">
        <f t="shared" si="244"/>
        <v>tabletop games</v>
      </c>
      <c r="S2231" s="2">
        <f t="shared" si="241"/>
        <v>41484.664247685185</v>
      </c>
      <c r="T2231" s="2">
        <f t="shared" si="242"/>
        <v>41520.166666666664</v>
      </c>
      <c r="U2231" s="1">
        <f t="shared" si="243"/>
        <v>36</v>
      </c>
    </row>
    <row r="2232" spans="1:21" ht="95" customHeight="1">
      <c r="A2232" s="1">
        <v>2230</v>
      </c>
      <c r="B2232" s="1" t="s">
        <v>2231</v>
      </c>
      <c r="C2232" s="1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O2232" s="4">
        <f t="shared" si="238"/>
        <v>125.95294117647057</v>
      </c>
      <c r="P2232" s="1">
        <f t="shared" si="239"/>
        <v>21.497991967871485</v>
      </c>
      <c r="Q2232" s="1" t="str">
        <f t="shared" si="240"/>
        <v>games</v>
      </c>
      <c r="R2232" s="1" t="str">
        <f t="shared" si="244"/>
        <v>tabletop games</v>
      </c>
      <c r="S2232" s="2">
        <f t="shared" si="241"/>
        <v>41724.881099537037</v>
      </c>
      <c r="T2232" s="2">
        <f t="shared" si="242"/>
        <v>41754.881099537037</v>
      </c>
      <c r="U2232" s="1">
        <f t="shared" si="243"/>
        <v>30</v>
      </c>
    </row>
    <row r="2233" spans="1:21" ht="95" customHeight="1">
      <c r="A2233" s="1">
        <v>2231</v>
      </c>
      <c r="B2233" s="1" t="s">
        <v>2232</v>
      </c>
      <c r="C2233" s="1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O2233" s="4">
        <f t="shared" si="238"/>
        <v>1212.1296000000002</v>
      </c>
      <c r="P2233" s="1">
        <f t="shared" si="239"/>
        <v>27.226630727762803</v>
      </c>
      <c r="Q2233" s="1" t="str">
        <f t="shared" si="240"/>
        <v>games</v>
      </c>
      <c r="R2233" s="1" t="str">
        <f t="shared" si="244"/>
        <v>tabletop games</v>
      </c>
      <c r="S2233" s="2">
        <f t="shared" si="241"/>
        <v>41423.910891203705</v>
      </c>
      <c r="T2233" s="2">
        <f t="shared" si="242"/>
        <v>41450.208333333336</v>
      </c>
      <c r="U2233" s="1">
        <f t="shared" si="243"/>
        <v>27</v>
      </c>
    </row>
    <row r="2234" spans="1:21" ht="95" customHeight="1">
      <c r="A2234" s="1">
        <v>2232</v>
      </c>
      <c r="B2234" s="1" t="s">
        <v>2233</v>
      </c>
      <c r="C2234" s="1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O2234" s="4">
        <f t="shared" si="238"/>
        <v>495.8</v>
      </c>
      <c r="P2234" s="1">
        <f t="shared" si="239"/>
        <v>25.091093117408906</v>
      </c>
      <c r="Q2234" s="1" t="str">
        <f t="shared" si="240"/>
        <v>games</v>
      </c>
      <c r="R2234" s="1" t="str">
        <f t="shared" si="244"/>
        <v>tabletop games</v>
      </c>
      <c r="S2234" s="2">
        <f t="shared" si="241"/>
        <v>41806.794074074074</v>
      </c>
      <c r="T2234" s="2">
        <f t="shared" si="242"/>
        <v>41839.125</v>
      </c>
      <c r="U2234" s="1">
        <f t="shared" si="243"/>
        <v>33</v>
      </c>
    </row>
    <row r="2235" spans="1:21" ht="95" customHeight="1">
      <c r="A2235" s="1">
        <v>2233</v>
      </c>
      <c r="B2235" s="1" t="s">
        <v>2234</v>
      </c>
      <c r="C2235" s="1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O2235" s="4">
        <f t="shared" si="238"/>
        <v>332.03999999999996</v>
      </c>
      <c r="P2235" s="1">
        <f t="shared" si="239"/>
        <v>21.230179028132991</v>
      </c>
      <c r="Q2235" s="1" t="str">
        <f t="shared" si="240"/>
        <v>games</v>
      </c>
      <c r="R2235" s="1" t="str">
        <f t="shared" si="244"/>
        <v>tabletop games</v>
      </c>
      <c r="S2235" s="2">
        <f t="shared" si="241"/>
        <v>42331.378923611104</v>
      </c>
      <c r="T2235" s="2">
        <f t="shared" si="242"/>
        <v>42352</v>
      </c>
      <c r="U2235" s="1">
        <f t="shared" si="243"/>
        <v>21</v>
      </c>
    </row>
    <row r="2236" spans="1:21" ht="95" customHeight="1">
      <c r="A2236" s="1">
        <v>2234</v>
      </c>
      <c r="B2236" s="1" t="s">
        <v>2235</v>
      </c>
      <c r="C2236" s="1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O2236" s="4">
        <f t="shared" si="238"/>
        <v>1165</v>
      </c>
      <c r="P2236" s="1">
        <f t="shared" si="239"/>
        <v>41.607142857142854</v>
      </c>
      <c r="Q2236" s="1" t="str">
        <f t="shared" si="240"/>
        <v>games</v>
      </c>
      <c r="R2236" s="1" t="str">
        <f t="shared" si="244"/>
        <v>tabletop games</v>
      </c>
      <c r="S2236" s="2">
        <f t="shared" si="241"/>
        <v>42710.824618055558</v>
      </c>
      <c r="T2236" s="2">
        <f t="shared" si="242"/>
        <v>42740.824618055558</v>
      </c>
      <c r="U2236" s="1">
        <f t="shared" si="243"/>
        <v>30</v>
      </c>
    </row>
    <row r="2237" spans="1:21" ht="95" customHeight="1">
      <c r="A2237" s="1">
        <v>2235</v>
      </c>
      <c r="B2237" s="1" t="s">
        <v>2236</v>
      </c>
      <c r="C2237" s="1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O2237" s="4">
        <f t="shared" si="238"/>
        <v>153.3153846153846</v>
      </c>
      <c r="P2237" s="1">
        <f t="shared" si="239"/>
        <v>135.58503401360545</v>
      </c>
      <c r="Q2237" s="1" t="str">
        <f t="shared" si="240"/>
        <v>games</v>
      </c>
      <c r="R2237" s="1" t="str">
        <f t="shared" si="244"/>
        <v>tabletop games</v>
      </c>
      <c r="S2237" s="2">
        <f t="shared" si="241"/>
        <v>42062.022118055553</v>
      </c>
      <c r="T2237" s="2">
        <f t="shared" si="242"/>
        <v>42091.980451388896</v>
      </c>
      <c r="U2237" s="1">
        <f t="shared" si="243"/>
        <v>30</v>
      </c>
    </row>
    <row r="2238" spans="1:21" ht="95" customHeight="1">
      <c r="A2238" s="1">
        <v>2236</v>
      </c>
      <c r="B2238" s="1" t="s">
        <v>2237</v>
      </c>
      <c r="C2238" s="1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O2238" s="4">
        <f t="shared" si="238"/>
        <v>537.10714285714289</v>
      </c>
      <c r="P2238" s="1">
        <f t="shared" si="239"/>
        <v>22.116176470588236</v>
      </c>
      <c r="Q2238" s="1" t="str">
        <f t="shared" si="240"/>
        <v>games</v>
      </c>
      <c r="R2238" s="1" t="str">
        <f t="shared" si="244"/>
        <v>tabletop games</v>
      </c>
      <c r="S2238" s="2">
        <f t="shared" si="241"/>
        <v>42371.617164351846</v>
      </c>
      <c r="T2238" s="2">
        <f t="shared" si="242"/>
        <v>42401.617164351846</v>
      </c>
      <c r="U2238" s="1">
        <f t="shared" si="243"/>
        <v>30</v>
      </c>
    </row>
    <row r="2239" spans="1:21" ht="95" customHeight="1">
      <c r="A2239" s="1">
        <v>2237</v>
      </c>
      <c r="B2239" s="1" t="s">
        <v>2238</v>
      </c>
      <c r="C2239" s="1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O2239" s="4">
        <f t="shared" si="238"/>
        <v>352.92777777777775</v>
      </c>
      <c r="P2239" s="1">
        <f t="shared" si="239"/>
        <v>64.625635808748726</v>
      </c>
      <c r="Q2239" s="1" t="str">
        <f t="shared" si="240"/>
        <v>games</v>
      </c>
      <c r="R2239" s="1" t="str">
        <f t="shared" si="244"/>
        <v>tabletop games</v>
      </c>
      <c r="S2239" s="2">
        <f t="shared" si="241"/>
        <v>41915.003275462965</v>
      </c>
      <c r="T2239" s="2">
        <f t="shared" si="242"/>
        <v>41955.332638888889</v>
      </c>
      <c r="U2239" s="1">
        <f t="shared" si="243"/>
        <v>41</v>
      </c>
    </row>
    <row r="2240" spans="1:21" ht="95" customHeight="1">
      <c r="A2240" s="1">
        <v>2238</v>
      </c>
      <c r="B2240" s="1" t="s">
        <v>2239</v>
      </c>
      <c r="C2240" s="1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O2240" s="4">
        <f t="shared" si="238"/>
        <v>137.4</v>
      </c>
      <c r="P2240" s="1">
        <f t="shared" si="239"/>
        <v>69.569620253164558</v>
      </c>
      <c r="Q2240" s="1" t="str">
        <f t="shared" si="240"/>
        <v>games</v>
      </c>
      <c r="R2240" s="1" t="str">
        <f t="shared" si="244"/>
        <v>tabletop games</v>
      </c>
      <c r="S2240" s="2">
        <f t="shared" si="241"/>
        <v>42774.621712962966</v>
      </c>
      <c r="T2240" s="2">
        <f t="shared" si="242"/>
        <v>42804.621712962966</v>
      </c>
      <c r="U2240" s="1">
        <f t="shared" si="243"/>
        <v>30</v>
      </c>
    </row>
    <row r="2241" spans="1:21" ht="95" customHeight="1">
      <c r="A2241" s="1">
        <v>2239</v>
      </c>
      <c r="B2241" s="1" t="s">
        <v>2240</v>
      </c>
      <c r="C2241" s="1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O2241" s="4">
        <f t="shared" si="238"/>
        <v>128.02668</v>
      </c>
      <c r="P2241" s="1">
        <f t="shared" si="239"/>
        <v>75.133028169014082</v>
      </c>
      <c r="Q2241" s="1" t="str">
        <f t="shared" si="240"/>
        <v>games</v>
      </c>
      <c r="R2241" s="1" t="str">
        <f t="shared" si="244"/>
        <v>tabletop games</v>
      </c>
      <c r="S2241" s="2">
        <f t="shared" si="241"/>
        <v>41572.958495370374</v>
      </c>
      <c r="T2241" s="2">
        <f t="shared" si="242"/>
        <v>41609.168055555558</v>
      </c>
      <c r="U2241" s="1">
        <f t="shared" si="243"/>
        <v>37</v>
      </c>
    </row>
    <row r="2242" spans="1:21" ht="95" customHeight="1">
      <c r="A2242" s="1">
        <v>2240</v>
      </c>
      <c r="B2242" s="1" t="s">
        <v>2241</v>
      </c>
      <c r="C2242" s="1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O2242" s="4">
        <f t="shared" si="238"/>
        <v>270.68</v>
      </c>
      <c r="P2242" s="1">
        <f t="shared" si="239"/>
        <v>140.97916666666666</v>
      </c>
      <c r="Q2242" s="1" t="str">
        <f t="shared" si="240"/>
        <v>games</v>
      </c>
      <c r="R2242" s="1" t="str">
        <f t="shared" si="244"/>
        <v>tabletop games</v>
      </c>
      <c r="S2242" s="2">
        <f t="shared" si="241"/>
        <v>42452.825740740736</v>
      </c>
      <c r="T2242" s="2">
        <f t="shared" si="242"/>
        <v>42482.825740740736</v>
      </c>
      <c r="U2242" s="1">
        <f t="shared" si="243"/>
        <v>30</v>
      </c>
    </row>
    <row r="2243" spans="1:21" ht="95" customHeight="1">
      <c r="A2243" s="1">
        <v>2241</v>
      </c>
      <c r="B2243" s="1" t="s">
        <v>2242</v>
      </c>
      <c r="C2243" s="1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O2243" s="4">
        <f t="shared" ref="O2243:O2306" si="245">E2243/D2243*100</f>
        <v>806.4</v>
      </c>
      <c r="P2243" s="1">
        <f t="shared" ref="P2243:P2306" si="246">E2243/L2243</f>
        <v>49.472392638036808</v>
      </c>
      <c r="Q2243" s="1" t="str">
        <f t="shared" ref="Q2243:Q2306" si="247">LEFT(N2243,FIND("/",N2243)-1)</f>
        <v>games</v>
      </c>
      <c r="R2243" s="1" t="str">
        <f t="shared" si="244"/>
        <v>tabletop games</v>
      </c>
      <c r="S2243" s="2">
        <f t="shared" ref="S2243:S2306" si="248">(((J2243/60)/60)/24)+DATE(1970,1,1)</f>
        <v>42766.827546296292</v>
      </c>
      <c r="T2243" s="2">
        <f t="shared" ref="T2243:T2306" si="249">(((I2243/60)/60)/24)+DATE(1970,1,1)</f>
        <v>42796.827546296292</v>
      </c>
      <c r="U2243" s="1">
        <f t="shared" ref="U2243:U2306" si="250">ROUNDUP(T2243-S2243,0)</f>
        <v>30</v>
      </c>
    </row>
    <row r="2244" spans="1:21" ht="95" customHeight="1">
      <c r="A2244" s="1">
        <v>2242</v>
      </c>
      <c r="B2244" s="1" t="s">
        <v>2243</v>
      </c>
      <c r="C2244" s="1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O2244" s="4">
        <f t="shared" si="245"/>
        <v>1360.0976000000001</v>
      </c>
      <c r="P2244" s="1">
        <f t="shared" si="246"/>
        <v>53.865251485148519</v>
      </c>
      <c r="Q2244" s="1" t="str">
        <f t="shared" si="247"/>
        <v>games</v>
      </c>
      <c r="R2244" s="1" t="str">
        <f t="shared" ref="R2244:R2307" si="251">RIGHT(N2244,LEN(N2244)-FIND("/",N2244))</f>
        <v>tabletop games</v>
      </c>
      <c r="S2244" s="2">
        <f t="shared" si="248"/>
        <v>41569.575613425928</v>
      </c>
      <c r="T2244" s="2">
        <f t="shared" si="249"/>
        <v>41605.126388888886</v>
      </c>
      <c r="U2244" s="1">
        <f t="shared" si="250"/>
        <v>36</v>
      </c>
    </row>
    <row r="2245" spans="1:21" ht="95" customHeight="1">
      <c r="A2245" s="1">
        <v>2243</v>
      </c>
      <c r="B2245" s="1" t="s">
        <v>2244</v>
      </c>
      <c r="C2245" s="1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O2245" s="4">
        <f t="shared" si="245"/>
        <v>930250</v>
      </c>
      <c r="P2245" s="1">
        <f t="shared" si="246"/>
        <v>4.5712530712530715</v>
      </c>
      <c r="Q2245" s="1" t="str">
        <f t="shared" si="247"/>
        <v>games</v>
      </c>
      <c r="R2245" s="1" t="str">
        <f t="shared" si="251"/>
        <v>tabletop games</v>
      </c>
      <c r="S2245" s="2">
        <f t="shared" si="248"/>
        <v>42800.751041666663</v>
      </c>
      <c r="T2245" s="2">
        <f t="shared" si="249"/>
        <v>42807.125</v>
      </c>
      <c r="U2245" s="1">
        <f t="shared" si="250"/>
        <v>7</v>
      </c>
    </row>
    <row r="2246" spans="1:21" ht="95" customHeight="1">
      <c r="A2246" s="1">
        <v>2244</v>
      </c>
      <c r="B2246" s="1" t="s">
        <v>2245</v>
      </c>
      <c r="C2246" s="1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O2246" s="4">
        <f t="shared" si="245"/>
        <v>377.02</v>
      </c>
      <c r="P2246" s="1">
        <f t="shared" si="246"/>
        <v>65.00344827586207</v>
      </c>
      <c r="Q2246" s="1" t="str">
        <f t="shared" si="247"/>
        <v>games</v>
      </c>
      <c r="R2246" s="1" t="str">
        <f t="shared" si="251"/>
        <v>tabletop games</v>
      </c>
      <c r="S2246" s="2">
        <f t="shared" si="248"/>
        <v>42647.818819444445</v>
      </c>
      <c r="T2246" s="2">
        <f t="shared" si="249"/>
        <v>42659.854166666672</v>
      </c>
      <c r="U2246" s="1">
        <f t="shared" si="250"/>
        <v>13</v>
      </c>
    </row>
    <row r="2247" spans="1:21" ht="95" customHeight="1">
      <c r="A2247" s="1">
        <v>2245</v>
      </c>
      <c r="B2247" s="1" t="s">
        <v>2246</v>
      </c>
      <c r="C2247" s="1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O2247" s="4">
        <f t="shared" si="245"/>
        <v>2647.0250000000001</v>
      </c>
      <c r="P2247" s="1">
        <f t="shared" si="246"/>
        <v>53.475252525252522</v>
      </c>
      <c r="Q2247" s="1" t="str">
        <f t="shared" si="247"/>
        <v>games</v>
      </c>
      <c r="R2247" s="1" t="str">
        <f t="shared" si="251"/>
        <v>tabletop games</v>
      </c>
      <c r="S2247" s="2">
        <f t="shared" si="248"/>
        <v>41660.708530092597</v>
      </c>
      <c r="T2247" s="2">
        <f t="shared" si="249"/>
        <v>41691.75</v>
      </c>
      <c r="U2247" s="1">
        <f t="shared" si="250"/>
        <v>32</v>
      </c>
    </row>
    <row r="2248" spans="1:21" ht="95" customHeight="1">
      <c r="A2248" s="1">
        <v>2246</v>
      </c>
      <c r="B2248" s="1" t="s">
        <v>2247</v>
      </c>
      <c r="C2248" s="1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O2248" s="4">
        <f t="shared" si="245"/>
        <v>100.12</v>
      </c>
      <c r="P2248" s="1">
        <f t="shared" si="246"/>
        <v>43.912280701754383</v>
      </c>
      <c r="Q2248" s="1" t="str">
        <f t="shared" si="247"/>
        <v>games</v>
      </c>
      <c r="R2248" s="1" t="str">
        <f t="shared" si="251"/>
        <v>tabletop games</v>
      </c>
      <c r="S2248" s="2">
        <f t="shared" si="248"/>
        <v>42221.79178240741</v>
      </c>
      <c r="T2248" s="2">
        <f t="shared" si="249"/>
        <v>42251.79178240741</v>
      </c>
      <c r="U2248" s="1">
        <f t="shared" si="250"/>
        <v>30</v>
      </c>
    </row>
    <row r="2249" spans="1:21" ht="95" customHeight="1">
      <c r="A2249" s="1">
        <v>2247</v>
      </c>
      <c r="B2249" s="1" t="s">
        <v>2248</v>
      </c>
      <c r="C2249" s="1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O2249" s="4">
        <f t="shared" si="245"/>
        <v>104.45405405405405</v>
      </c>
      <c r="P2249" s="1">
        <f t="shared" si="246"/>
        <v>50.852631578947367</v>
      </c>
      <c r="Q2249" s="1" t="str">
        <f t="shared" si="247"/>
        <v>games</v>
      </c>
      <c r="R2249" s="1" t="str">
        <f t="shared" si="251"/>
        <v>tabletop games</v>
      </c>
      <c r="S2249" s="2">
        <f t="shared" si="248"/>
        <v>42200.666261574079</v>
      </c>
      <c r="T2249" s="2">
        <f t="shared" si="249"/>
        <v>42214.666261574079</v>
      </c>
      <c r="U2249" s="1">
        <f t="shared" si="250"/>
        <v>14</v>
      </c>
    </row>
    <row r="2250" spans="1:21" ht="95" customHeight="1">
      <c r="A2250" s="1">
        <v>2248</v>
      </c>
      <c r="B2250" s="1" t="s">
        <v>2249</v>
      </c>
      <c r="C2250" s="1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O2250" s="4">
        <f t="shared" si="245"/>
        <v>107.21428571428571</v>
      </c>
      <c r="P2250" s="1">
        <f t="shared" si="246"/>
        <v>58.6328125</v>
      </c>
      <c r="Q2250" s="1" t="str">
        <f t="shared" si="247"/>
        <v>games</v>
      </c>
      <c r="R2250" s="1" t="str">
        <f t="shared" si="251"/>
        <v>tabletop games</v>
      </c>
      <c r="S2250" s="2">
        <f t="shared" si="248"/>
        <v>42688.875902777778</v>
      </c>
      <c r="T2250" s="2">
        <f t="shared" si="249"/>
        <v>42718.875902777778</v>
      </c>
      <c r="U2250" s="1">
        <f t="shared" si="250"/>
        <v>30</v>
      </c>
    </row>
    <row r="2251" spans="1:21" ht="95" customHeight="1">
      <c r="A2251" s="1">
        <v>2249</v>
      </c>
      <c r="B2251" s="1" t="s">
        <v>2250</v>
      </c>
      <c r="C2251" s="1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O2251" s="4">
        <f t="shared" si="245"/>
        <v>168.77142857142857</v>
      </c>
      <c r="P2251" s="1">
        <f t="shared" si="246"/>
        <v>32.81666666666667</v>
      </c>
      <c r="Q2251" s="1" t="str">
        <f t="shared" si="247"/>
        <v>games</v>
      </c>
      <c r="R2251" s="1" t="str">
        <f t="shared" si="251"/>
        <v>tabletop games</v>
      </c>
      <c r="S2251" s="2">
        <f t="shared" si="248"/>
        <v>41336.703298611108</v>
      </c>
      <c r="T2251" s="2">
        <f t="shared" si="249"/>
        <v>41366.661631944444</v>
      </c>
      <c r="U2251" s="1">
        <f t="shared" si="250"/>
        <v>30</v>
      </c>
    </row>
    <row r="2252" spans="1:21" ht="95" customHeight="1">
      <c r="A2252" s="1">
        <v>2250</v>
      </c>
      <c r="B2252" s="1" t="s">
        <v>2251</v>
      </c>
      <c r="C2252" s="1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O2252" s="4">
        <f t="shared" si="245"/>
        <v>975.11200000000008</v>
      </c>
      <c r="P2252" s="1">
        <f t="shared" si="246"/>
        <v>426.93169877408059</v>
      </c>
      <c r="Q2252" s="1" t="str">
        <f t="shared" si="247"/>
        <v>games</v>
      </c>
      <c r="R2252" s="1" t="str">
        <f t="shared" si="251"/>
        <v>tabletop games</v>
      </c>
      <c r="S2252" s="2">
        <f t="shared" si="248"/>
        <v>42677.005474537036</v>
      </c>
      <c r="T2252" s="2">
        <f t="shared" si="249"/>
        <v>42707.0471412037</v>
      </c>
      <c r="U2252" s="1">
        <f t="shared" si="250"/>
        <v>31</v>
      </c>
    </row>
    <row r="2253" spans="1:21" ht="95" customHeight="1">
      <c r="A2253" s="1">
        <v>2251</v>
      </c>
      <c r="B2253" s="1" t="s">
        <v>2252</v>
      </c>
      <c r="C2253" s="1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O2253" s="4">
        <f t="shared" si="245"/>
        <v>134.44929411764704</v>
      </c>
      <c r="P2253" s="1">
        <f t="shared" si="246"/>
        <v>23.808729166666669</v>
      </c>
      <c r="Q2253" s="1" t="str">
        <f t="shared" si="247"/>
        <v>games</v>
      </c>
      <c r="R2253" s="1" t="str">
        <f t="shared" si="251"/>
        <v>tabletop games</v>
      </c>
      <c r="S2253" s="2">
        <f t="shared" si="248"/>
        <v>41846.34579861111</v>
      </c>
      <c r="T2253" s="2">
        <f t="shared" si="249"/>
        <v>41867.34579861111</v>
      </c>
      <c r="U2253" s="1">
        <f t="shared" si="250"/>
        <v>21</v>
      </c>
    </row>
    <row r="2254" spans="1:21" ht="95" customHeight="1">
      <c r="A2254" s="1">
        <v>2252</v>
      </c>
      <c r="B2254" s="1" t="s">
        <v>2253</v>
      </c>
      <c r="C2254" s="1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O2254" s="4">
        <f t="shared" si="245"/>
        <v>272.27777777777777</v>
      </c>
      <c r="P2254" s="1">
        <f t="shared" si="246"/>
        <v>98.413654618473899</v>
      </c>
      <c r="Q2254" s="1" t="str">
        <f t="shared" si="247"/>
        <v>games</v>
      </c>
      <c r="R2254" s="1" t="str">
        <f t="shared" si="251"/>
        <v>tabletop games</v>
      </c>
      <c r="S2254" s="2">
        <f t="shared" si="248"/>
        <v>42573.327986111108</v>
      </c>
      <c r="T2254" s="2">
        <f t="shared" si="249"/>
        <v>42588.327986111108</v>
      </c>
      <c r="U2254" s="1">
        <f t="shared" si="250"/>
        <v>15</v>
      </c>
    </row>
    <row r="2255" spans="1:21" ht="95" customHeight="1">
      <c r="A2255" s="1">
        <v>2253</v>
      </c>
      <c r="B2255" s="1" t="s">
        <v>2254</v>
      </c>
      <c r="C2255" s="1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O2255" s="4">
        <f t="shared" si="245"/>
        <v>112.6875</v>
      </c>
      <c r="P2255" s="1">
        <f t="shared" si="246"/>
        <v>107.32142857142857</v>
      </c>
      <c r="Q2255" s="1" t="str">
        <f t="shared" si="247"/>
        <v>games</v>
      </c>
      <c r="R2255" s="1" t="str">
        <f t="shared" si="251"/>
        <v>tabletop games</v>
      </c>
      <c r="S2255" s="2">
        <f t="shared" si="248"/>
        <v>42296.631331018521</v>
      </c>
      <c r="T2255" s="2">
        <f t="shared" si="249"/>
        <v>42326.672997685186</v>
      </c>
      <c r="U2255" s="1">
        <f t="shared" si="250"/>
        <v>31</v>
      </c>
    </row>
    <row r="2256" spans="1:21" ht="95" customHeight="1">
      <c r="A2256" s="1">
        <v>2254</v>
      </c>
      <c r="B2256" s="1" t="s">
        <v>2255</v>
      </c>
      <c r="C2256" s="1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O2256" s="4">
        <f t="shared" si="245"/>
        <v>459.8</v>
      </c>
      <c r="P2256" s="1">
        <f t="shared" si="246"/>
        <v>11.67005076142132</v>
      </c>
      <c r="Q2256" s="1" t="str">
        <f t="shared" si="247"/>
        <v>games</v>
      </c>
      <c r="R2256" s="1" t="str">
        <f t="shared" si="251"/>
        <v>tabletop games</v>
      </c>
      <c r="S2256" s="2">
        <f t="shared" si="248"/>
        <v>42752.647777777776</v>
      </c>
      <c r="T2256" s="2">
        <f t="shared" si="249"/>
        <v>42759.647777777776</v>
      </c>
      <c r="U2256" s="1">
        <f t="shared" si="250"/>
        <v>7</v>
      </c>
    </row>
    <row r="2257" spans="1:21" ht="95" customHeight="1">
      <c r="A2257" s="1">
        <v>2255</v>
      </c>
      <c r="B2257" s="1" t="s">
        <v>2256</v>
      </c>
      <c r="C2257" s="1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O2257" s="4">
        <f t="shared" si="245"/>
        <v>286.65822784810126</v>
      </c>
      <c r="P2257" s="1">
        <f t="shared" si="246"/>
        <v>41.782287822878232</v>
      </c>
      <c r="Q2257" s="1" t="str">
        <f t="shared" si="247"/>
        <v>games</v>
      </c>
      <c r="R2257" s="1" t="str">
        <f t="shared" si="251"/>
        <v>tabletop games</v>
      </c>
      <c r="S2257" s="2">
        <f t="shared" si="248"/>
        <v>42467.951979166668</v>
      </c>
      <c r="T2257" s="2">
        <f t="shared" si="249"/>
        <v>42497.951979166668</v>
      </c>
      <c r="U2257" s="1">
        <f t="shared" si="250"/>
        <v>30</v>
      </c>
    </row>
    <row r="2258" spans="1:21" ht="95" customHeight="1">
      <c r="A2258" s="1">
        <v>2256</v>
      </c>
      <c r="B2258" s="1" t="s">
        <v>2257</v>
      </c>
      <c r="C2258" s="1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O2258" s="4">
        <f t="shared" si="245"/>
        <v>222.70833333333334</v>
      </c>
      <c r="P2258" s="1">
        <f t="shared" si="246"/>
        <v>21.38</v>
      </c>
      <c r="Q2258" s="1" t="str">
        <f t="shared" si="247"/>
        <v>games</v>
      </c>
      <c r="R2258" s="1" t="str">
        <f t="shared" si="251"/>
        <v>tabletop games</v>
      </c>
      <c r="S2258" s="2">
        <f t="shared" si="248"/>
        <v>42682.451921296291</v>
      </c>
      <c r="T2258" s="2">
        <f t="shared" si="249"/>
        <v>42696.451921296291</v>
      </c>
      <c r="U2258" s="1">
        <f t="shared" si="250"/>
        <v>14</v>
      </c>
    </row>
    <row r="2259" spans="1:21" ht="95" customHeight="1">
      <c r="A2259" s="1">
        <v>2257</v>
      </c>
      <c r="B2259" s="1" t="s">
        <v>2258</v>
      </c>
      <c r="C2259" s="1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O2259" s="4">
        <f t="shared" si="245"/>
        <v>636.14</v>
      </c>
      <c r="P2259" s="1">
        <f t="shared" si="246"/>
        <v>94.103550295857985</v>
      </c>
      <c r="Q2259" s="1" t="str">
        <f t="shared" si="247"/>
        <v>games</v>
      </c>
      <c r="R2259" s="1" t="str">
        <f t="shared" si="251"/>
        <v>tabletop games</v>
      </c>
      <c r="S2259" s="2">
        <f t="shared" si="248"/>
        <v>42505.936678240745</v>
      </c>
      <c r="T2259" s="2">
        <f t="shared" si="249"/>
        <v>42540.958333333328</v>
      </c>
      <c r="U2259" s="1">
        <f t="shared" si="250"/>
        <v>36</v>
      </c>
    </row>
    <row r="2260" spans="1:21" ht="95" customHeight="1">
      <c r="A2260" s="1">
        <v>2258</v>
      </c>
      <c r="B2260" s="1" t="s">
        <v>2259</v>
      </c>
      <c r="C2260" s="1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O2260" s="4">
        <f t="shared" si="245"/>
        <v>146.5</v>
      </c>
      <c r="P2260" s="1">
        <f t="shared" si="246"/>
        <v>15.721951219512196</v>
      </c>
      <c r="Q2260" s="1" t="str">
        <f t="shared" si="247"/>
        <v>games</v>
      </c>
      <c r="R2260" s="1" t="str">
        <f t="shared" si="251"/>
        <v>tabletop games</v>
      </c>
      <c r="S2260" s="2">
        <f t="shared" si="248"/>
        <v>42136.75100694444</v>
      </c>
      <c r="T2260" s="2">
        <f t="shared" si="249"/>
        <v>42166.75100694444</v>
      </c>
      <c r="U2260" s="1">
        <f t="shared" si="250"/>
        <v>30</v>
      </c>
    </row>
    <row r="2261" spans="1:21" ht="95" customHeight="1">
      <c r="A2261" s="1">
        <v>2259</v>
      </c>
      <c r="B2261" s="1" t="s">
        <v>2260</v>
      </c>
      <c r="C2261" s="1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O2261" s="4">
        <f t="shared" si="245"/>
        <v>1867.1</v>
      </c>
      <c r="P2261" s="1">
        <f t="shared" si="246"/>
        <v>90.635922330097088</v>
      </c>
      <c r="Q2261" s="1" t="str">
        <f t="shared" si="247"/>
        <v>games</v>
      </c>
      <c r="R2261" s="1" t="str">
        <f t="shared" si="251"/>
        <v>tabletop games</v>
      </c>
      <c r="S2261" s="2">
        <f t="shared" si="248"/>
        <v>42702.804814814815</v>
      </c>
      <c r="T2261" s="2">
        <f t="shared" si="249"/>
        <v>42712.804814814815</v>
      </c>
      <c r="U2261" s="1">
        <f t="shared" si="250"/>
        <v>10</v>
      </c>
    </row>
    <row r="2262" spans="1:21" ht="95" customHeight="1">
      <c r="A2262" s="1">
        <v>2260</v>
      </c>
      <c r="B2262" s="1" t="s">
        <v>2261</v>
      </c>
      <c r="C2262" s="1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O2262" s="4">
        <f t="shared" si="245"/>
        <v>326.92</v>
      </c>
      <c r="P2262" s="1">
        <f t="shared" si="246"/>
        <v>97.297619047619051</v>
      </c>
      <c r="Q2262" s="1" t="str">
        <f t="shared" si="247"/>
        <v>games</v>
      </c>
      <c r="R2262" s="1" t="str">
        <f t="shared" si="251"/>
        <v>tabletop games</v>
      </c>
      <c r="S2262" s="2">
        <f t="shared" si="248"/>
        <v>41695.016782407409</v>
      </c>
      <c r="T2262" s="2">
        <f t="shared" si="249"/>
        <v>41724.975115740745</v>
      </c>
      <c r="U2262" s="1">
        <f t="shared" si="250"/>
        <v>30</v>
      </c>
    </row>
    <row r="2263" spans="1:21" ht="95" customHeight="1">
      <c r="A2263" s="1">
        <v>2261</v>
      </c>
      <c r="B2263" s="1" t="s">
        <v>2262</v>
      </c>
      <c r="C2263" s="1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O2263" s="4">
        <f t="shared" si="245"/>
        <v>779.5</v>
      </c>
      <c r="P2263" s="1">
        <f t="shared" si="246"/>
        <v>37.11904761904762</v>
      </c>
      <c r="Q2263" s="1" t="str">
        <f t="shared" si="247"/>
        <v>games</v>
      </c>
      <c r="R2263" s="1" t="str">
        <f t="shared" si="251"/>
        <v>tabletop games</v>
      </c>
      <c r="S2263" s="2">
        <f t="shared" si="248"/>
        <v>42759.724768518514</v>
      </c>
      <c r="T2263" s="2">
        <f t="shared" si="249"/>
        <v>42780.724768518514</v>
      </c>
      <c r="U2263" s="1">
        <f t="shared" si="250"/>
        <v>21</v>
      </c>
    </row>
    <row r="2264" spans="1:21" ht="95" customHeight="1">
      <c r="A2264" s="1">
        <v>2262</v>
      </c>
      <c r="B2264" s="1" t="s">
        <v>2263</v>
      </c>
      <c r="C2264" s="1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O2264" s="4">
        <f t="shared" si="245"/>
        <v>154.15151515151516</v>
      </c>
      <c r="P2264" s="1">
        <f t="shared" si="246"/>
        <v>28.104972375690608</v>
      </c>
      <c r="Q2264" s="1" t="str">
        <f t="shared" si="247"/>
        <v>games</v>
      </c>
      <c r="R2264" s="1" t="str">
        <f t="shared" si="251"/>
        <v>tabletop games</v>
      </c>
      <c r="S2264" s="2">
        <f t="shared" si="248"/>
        <v>41926.585162037038</v>
      </c>
      <c r="T2264" s="2">
        <f t="shared" si="249"/>
        <v>41961</v>
      </c>
      <c r="U2264" s="1">
        <f t="shared" si="250"/>
        <v>35</v>
      </c>
    </row>
    <row r="2265" spans="1:21" ht="95" customHeight="1">
      <c r="A2265" s="1">
        <v>2263</v>
      </c>
      <c r="B2265" s="1" t="s">
        <v>2264</v>
      </c>
      <c r="C2265" s="1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O2265" s="4">
        <f t="shared" si="245"/>
        <v>115.54666666666667</v>
      </c>
      <c r="P2265" s="1">
        <f t="shared" si="246"/>
        <v>144.43333333333334</v>
      </c>
      <c r="Q2265" s="1" t="str">
        <f t="shared" si="247"/>
        <v>games</v>
      </c>
      <c r="R2265" s="1" t="str">
        <f t="shared" si="251"/>
        <v>tabletop games</v>
      </c>
      <c r="S2265" s="2">
        <f t="shared" si="248"/>
        <v>42014.832326388889</v>
      </c>
      <c r="T2265" s="2">
        <f t="shared" si="249"/>
        <v>42035.832326388889</v>
      </c>
      <c r="U2265" s="1">
        <f t="shared" si="250"/>
        <v>21</v>
      </c>
    </row>
    <row r="2266" spans="1:21" ht="95" customHeight="1">
      <c r="A2266" s="1">
        <v>2264</v>
      </c>
      <c r="B2266" s="1" t="s">
        <v>2265</v>
      </c>
      <c r="C2266" s="1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O2266" s="4">
        <f t="shared" si="245"/>
        <v>180.03333333333333</v>
      </c>
      <c r="P2266" s="1">
        <f t="shared" si="246"/>
        <v>24.274157303370785</v>
      </c>
      <c r="Q2266" s="1" t="str">
        <f t="shared" si="247"/>
        <v>games</v>
      </c>
      <c r="R2266" s="1" t="str">
        <f t="shared" si="251"/>
        <v>tabletop games</v>
      </c>
      <c r="S2266" s="2">
        <f t="shared" si="248"/>
        <v>42496.582337962958</v>
      </c>
      <c r="T2266" s="2">
        <f t="shared" si="249"/>
        <v>42513.125</v>
      </c>
      <c r="U2266" s="1">
        <f t="shared" si="250"/>
        <v>17</v>
      </c>
    </row>
    <row r="2267" spans="1:21" ht="95" customHeight="1">
      <c r="A2267" s="1">
        <v>2265</v>
      </c>
      <c r="B2267" s="1" t="s">
        <v>2266</v>
      </c>
      <c r="C2267" s="1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O2267" s="4">
        <f t="shared" si="245"/>
        <v>298.5</v>
      </c>
      <c r="P2267" s="1">
        <f t="shared" si="246"/>
        <v>35.117647058823529</v>
      </c>
      <c r="Q2267" s="1" t="str">
        <f t="shared" si="247"/>
        <v>games</v>
      </c>
      <c r="R2267" s="1" t="str">
        <f t="shared" si="251"/>
        <v>tabletop games</v>
      </c>
      <c r="S2267" s="2">
        <f t="shared" si="248"/>
        <v>42689.853090277778</v>
      </c>
      <c r="T2267" s="2">
        <f t="shared" si="249"/>
        <v>42696.853090277778</v>
      </c>
      <c r="U2267" s="1">
        <f t="shared" si="250"/>
        <v>7</v>
      </c>
    </row>
    <row r="2268" spans="1:21" ht="95" customHeight="1">
      <c r="A2268" s="1">
        <v>2266</v>
      </c>
      <c r="B2268" s="1" t="s">
        <v>2267</v>
      </c>
      <c r="C2268" s="1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O2268" s="4">
        <f t="shared" si="245"/>
        <v>320.26666666666665</v>
      </c>
      <c r="P2268" s="1">
        <f t="shared" si="246"/>
        <v>24.762886597938145</v>
      </c>
      <c r="Q2268" s="1" t="str">
        <f t="shared" si="247"/>
        <v>games</v>
      </c>
      <c r="R2268" s="1" t="str">
        <f t="shared" si="251"/>
        <v>tabletop games</v>
      </c>
      <c r="S2268" s="2">
        <f t="shared" si="248"/>
        <v>42469.874907407408</v>
      </c>
      <c r="T2268" s="2">
        <f t="shared" si="249"/>
        <v>42487.083333333328</v>
      </c>
      <c r="U2268" s="1">
        <f t="shared" si="250"/>
        <v>18</v>
      </c>
    </row>
    <row r="2269" spans="1:21" ht="95" customHeight="1">
      <c r="A2269" s="1">
        <v>2267</v>
      </c>
      <c r="B2269" s="1" t="s">
        <v>2268</v>
      </c>
      <c r="C2269" s="1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O2269" s="4">
        <f t="shared" si="245"/>
        <v>380.52499999999998</v>
      </c>
      <c r="P2269" s="1">
        <f t="shared" si="246"/>
        <v>188.37871287128712</v>
      </c>
      <c r="Q2269" s="1" t="str">
        <f t="shared" si="247"/>
        <v>games</v>
      </c>
      <c r="R2269" s="1" t="str">
        <f t="shared" si="251"/>
        <v>tabletop games</v>
      </c>
      <c r="S2269" s="2">
        <f t="shared" si="248"/>
        <v>41968.829826388886</v>
      </c>
      <c r="T2269" s="2">
        <f t="shared" si="249"/>
        <v>41994.041666666672</v>
      </c>
      <c r="U2269" s="1">
        <f t="shared" si="250"/>
        <v>26</v>
      </c>
    </row>
    <row r="2270" spans="1:21" ht="95" customHeight="1">
      <c r="A2270" s="1">
        <v>2268</v>
      </c>
      <c r="B2270" s="1" t="s">
        <v>2269</v>
      </c>
      <c r="C2270" s="1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O2270" s="4">
        <f t="shared" si="245"/>
        <v>102.60000000000001</v>
      </c>
      <c r="P2270" s="1">
        <f t="shared" si="246"/>
        <v>148.08247422680412</v>
      </c>
      <c r="Q2270" s="1" t="str">
        <f t="shared" si="247"/>
        <v>games</v>
      </c>
      <c r="R2270" s="1" t="str">
        <f t="shared" si="251"/>
        <v>tabletop games</v>
      </c>
      <c r="S2270" s="2">
        <f t="shared" si="248"/>
        <v>42776.082349537035</v>
      </c>
      <c r="T2270" s="2">
        <f t="shared" si="249"/>
        <v>42806.082349537035</v>
      </c>
      <c r="U2270" s="1">
        <f t="shared" si="250"/>
        <v>30</v>
      </c>
    </row>
    <row r="2271" spans="1:21" ht="95" customHeight="1">
      <c r="A2271" s="1">
        <v>2269</v>
      </c>
      <c r="B2271" s="1" t="s">
        <v>2270</v>
      </c>
      <c r="C2271" s="1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O2271" s="4">
        <f t="shared" si="245"/>
        <v>1801.64</v>
      </c>
      <c r="P2271" s="1">
        <f t="shared" si="246"/>
        <v>49.934589800443462</v>
      </c>
      <c r="Q2271" s="1" t="str">
        <f t="shared" si="247"/>
        <v>games</v>
      </c>
      <c r="R2271" s="1" t="str">
        <f t="shared" si="251"/>
        <v>tabletop games</v>
      </c>
      <c r="S2271" s="2">
        <f t="shared" si="248"/>
        <v>42776.704432870371</v>
      </c>
      <c r="T2271" s="2">
        <f t="shared" si="249"/>
        <v>42801.208333333328</v>
      </c>
      <c r="U2271" s="1">
        <f t="shared" si="250"/>
        <v>25</v>
      </c>
    </row>
    <row r="2272" spans="1:21" ht="95" customHeight="1">
      <c r="A2272" s="1">
        <v>2270</v>
      </c>
      <c r="B2272" s="1" t="s">
        <v>2271</v>
      </c>
      <c r="C2272" s="1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O2272" s="4">
        <f t="shared" si="245"/>
        <v>720.24800000000005</v>
      </c>
      <c r="P2272" s="1">
        <f t="shared" si="246"/>
        <v>107.82155688622754</v>
      </c>
      <c r="Q2272" s="1" t="str">
        <f t="shared" si="247"/>
        <v>games</v>
      </c>
      <c r="R2272" s="1" t="str">
        <f t="shared" si="251"/>
        <v>tabletop games</v>
      </c>
      <c r="S2272" s="2">
        <f t="shared" si="248"/>
        <v>42725.869363425925</v>
      </c>
      <c r="T2272" s="2">
        <f t="shared" si="249"/>
        <v>42745.915972222225</v>
      </c>
      <c r="U2272" s="1">
        <f t="shared" si="250"/>
        <v>21</v>
      </c>
    </row>
    <row r="2273" spans="1:21" ht="95" customHeight="1">
      <c r="A2273" s="1">
        <v>2271</v>
      </c>
      <c r="B2273" s="1" t="s">
        <v>2272</v>
      </c>
      <c r="C2273" s="1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O2273" s="4">
        <f t="shared" si="245"/>
        <v>283.09000000000003</v>
      </c>
      <c r="P2273" s="1">
        <f t="shared" si="246"/>
        <v>42.63403614457831</v>
      </c>
      <c r="Q2273" s="1" t="str">
        <f t="shared" si="247"/>
        <v>games</v>
      </c>
      <c r="R2273" s="1" t="str">
        <f t="shared" si="251"/>
        <v>tabletop games</v>
      </c>
      <c r="S2273" s="2">
        <f t="shared" si="248"/>
        <v>42684.000046296293</v>
      </c>
      <c r="T2273" s="2">
        <f t="shared" si="249"/>
        <v>42714.000046296293</v>
      </c>
      <c r="U2273" s="1">
        <f t="shared" si="250"/>
        <v>30</v>
      </c>
    </row>
    <row r="2274" spans="1:21" ht="95" customHeight="1">
      <c r="A2274" s="1">
        <v>2272</v>
      </c>
      <c r="B2274" s="1" t="s">
        <v>2273</v>
      </c>
      <c r="C2274" s="1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O2274" s="4">
        <f t="shared" si="245"/>
        <v>1356.6000000000001</v>
      </c>
      <c r="P2274" s="1">
        <f t="shared" si="246"/>
        <v>14.370762711864407</v>
      </c>
      <c r="Q2274" s="1" t="str">
        <f t="shared" si="247"/>
        <v>games</v>
      </c>
      <c r="R2274" s="1" t="str">
        <f t="shared" si="251"/>
        <v>tabletop games</v>
      </c>
      <c r="S2274" s="2">
        <f t="shared" si="248"/>
        <v>42315.699490740735</v>
      </c>
      <c r="T2274" s="2">
        <f t="shared" si="249"/>
        <v>42345.699490740735</v>
      </c>
      <c r="U2274" s="1">
        <f t="shared" si="250"/>
        <v>30</v>
      </c>
    </row>
    <row r="2275" spans="1:21" ht="95" customHeight="1">
      <c r="A2275" s="1">
        <v>2273</v>
      </c>
      <c r="B2275" s="1" t="s">
        <v>2274</v>
      </c>
      <c r="C2275" s="1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O2275" s="4">
        <f t="shared" si="245"/>
        <v>220.35999999999999</v>
      </c>
      <c r="P2275" s="1">
        <f t="shared" si="246"/>
        <v>37.476190476190474</v>
      </c>
      <c r="Q2275" s="1" t="str">
        <f t="shared" si="247"/>
        <v>games</v>
      </c>
      <c r="R2275" s="1" t="str">
        <f t="shared" si="251"/>
        <v>tabletop games</v>
      </c>
      <c r="S2275" s="2">
        <f t="shared" si="248"/>
        <v>42781.549097222218</v>
      </c>
      <c r="T2275" s="2">
        <f t="shared" si="249"/>
        <v>42806.507430555561</v>
      </c>
      <c r="U2275" s="1">
        <f t="shared" si="250"/>
        <v>25</v>
      </c>
    </row>
    <row r="2276" spans="1:21" ht="95" customHeight="1">
      <c r="A2276" s="1">
        <v>2274</v>
      </c>
      <c r="B2276" s="1" t="s">
        <v>2275</v>
      </c>
      <c r="C2276" s="1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O2276" s="4">
        <f t="shared" si="245"/>
        <v>119.6</v>
      </c>
      <c r="P2276" s="1">
        <f t="shared" si="246"/>
        <v>30.202020202020201</v>
      </c>
      <c r="Q2276" s="1" t="str">
        <f t="shared" si="247"/>
        <v>games</v>
      </c>
      <c r="R2276" s="1" t="str">
        <f t="shared" si="251"/>
        <v>tabletop games</v>
      </c>
      <c r="S2276" s="2">
        <f t="shared" si="248"/>
        <v>41663.500659722224</v>
      </c>
      <c r="T2276" s="2">
        <f t="shared" si="249"/>
        <v>41693.500659722224</v>
      </c>
      <c r="U2276" s="1">
        <f t="shared" si="250"/>
        <v>30</v>
      </c>
    </row>
    <row r="2277" spans="1:21" ht="95" customHeight="1">
      <c r="A2277" s="1">
        <v>2275</v>
      </c>
      <c r="B2277" s="1" t="s">
        <v>2276</v>
      </c>
      <c r="C2277" s="1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O2277" s="4">
        <f t="shared" si="245"/>
        <v>407.76923076923077</v>
      </c>
      <c r="P2277" s="1">
        <f t="shared" si="246"/>
        <v>33.550632911392405</v>
      </c>
      <c r="Q2277" s="1" t="str">
        <f t="shared" si="247"/>
        <v>games</v>
      </c>
      <c r="R2277" s="1" t="str">
        <f t="shared" si="251"/>
        <v>tabletop games</v>
      </c>
      <c r="S2277" s="2">
        <f t="shared" si="248"/>
        <v>41965.616655092599</v>
      </c>
      <c r="T2277" s="2">
        <f t="shared" si="249"/>
        <v>41995.616655092599</v>
      </c>
      <c r="U2277" s="1">
        <f t="shared" si="250"/>
        <v>30</v>
      </c>
    </row>
    <row r="2278" spans="1:21" ht="95" customHeight="1">
      <c r="A2278" s="1">
        <v>2276</v>
      </c>
      <c r="B2278" s="1" t="s">
        <v>2277</v>
      </c>
      <c r="C2278" s="1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O2278" s="4">
        <f t="shared" si="245"/>
        <v>105.81826105905425</v>
      </c>
      <c r="P2278" s="1">
        <f t="shared" si="246"/>
        <v>64.74666666666667</v>
      </c>
      <c r="Q2278" s="1" t="str">
        <f t="shared" si="247"/>
        <v>games</v>
      </c>
      <c r="R2278" s="1" t="str">
        <f t="shared" si="251"/>
        <v>tabletop games</v>
      </c>
      <c r="S2278" s="2">
        <f t="shared" si="248"/>
        <v>41614.651493055557</v>
      </c>
      <c r="T2278" s="2">
        <f t="shared" si="249"/>
        <v>41644.651493055557</v>
      </c>
      <c r="U2278" s="1">
        <f t="shared" si="250"/>
        <v>30</v>
      </c>
    </row>
    <row r="2279" spans="1:21" ht="95" customHeight="1">
      <c r="A2279" s="1">
        <v>2277</v>
      </c>
      <c r="B2279" s="1" t="s">
        <v>2278</v>
      </c>
      <c r="C2279" s="1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O2279" s="4">
        <f t="shared" si="245"/>
        <v>141.08235294117648</v>
      </c>
      <c r="P2279" s="1">
        <f t="shared" si="246"/>
        <v>57.932367149758456</v>
      </c>
      <c r="Q2279" s="1" t="str">
        <f t="shared" si="247"/>
        <v>games</v>
      </c>
      <c r="R2279" s="1" t="str">
        <f t="shared" si="251"/>
        <v>tabletop games</v>
      </c>
      <c r="S2279" s="2">
        <f t="shared" si="248"/>
        <v>40936.678506944445</v>
      </c>
      <c r="T2279" s="2">
        <f t="shared" si="249"/>
        <v>40966.678506944445</v>
      </c>
      <c r="U2279" s="1">
        <f t="shared" si="250"/>
        <v>30</v>
      </c>
    </row>
    <row r="2280" spans="1:21" ht="95" customHeight="1">
      <c r="A2280" s="1">
        <v>2278</v>
      </c>
      <c r="B2280" s="1" t="s">
        <v>2279</v>
      </c>
      <c r="C2280" s="1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O2280" s="4">
        <f t="shared" si="245"/>
        <v>270.7</v>
      </c>
      <c r="P2280" s="1">
        <f t="shared" si="246"/>
        <v>53.078431372549019</v>
      </c>
      <c r="Q2280" s="1" t="str">
        <f t="shared" si="247"/>
        <v>games</v>
      </c>
      <c r="R2280" s="1" t="str">
        <f t="shared" si="251"/>
        <v>tabletop games</v>
      </c>
      <c r="S2280" s="2">
        <f t="shared" si="248"/>
        <v>42338.709108796291</v>
      </c>
      <c r="T2280" s="2">
        <f t="shared" si="249"/>
        <v>42372.957638888889</v>
      </c>
      <c r="U2280" s="1">
        <f t="shared" si="250"/>
        <v>35</v>
      </c>
    </row>
    <row r="2281" spans="1:21" ht="95" customHeight="1">
      <c r="A2281" s="1">
        <v>2279</v>
      </c>
      <c r="B2281" s="1" t="s">
        <v>2280</v>
      </c>
      <c r="C2281" s="1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O2281" s="4">
        <f t="shared" si="245"/>
        <v>153.80000000000001</v>
      </c>
      <c r="P2281" s="1">
        <f t="shared" si="246"/>
        <v>48.0625</v>
      </c>
      <c r="Q2281" s="1" t="str">
        <f t="shared" si="247"/>
        <v>games</v>
      </c>
      <c r="R2281" s="1" t="str">
        <f t="shared" si="251"/>
        <v>tabletop games</v>
      </c>
      <c r="S2281" s="2">
        <f t="shared" si="248"/>
        <v>42020.806701388887</v>
      </c>
      <c r="T2281" s="2">
        <f t="shared" si="249"/>
        <v>42039.166666666672</v>
      </c>
      <c r="U2281" s="1">
        <f t="shared" si="250"/>
        <v>19</v>
      </c>
    </row>
    <row r="2282" spans="1:21" ht="95" customHeight="1">
      <c r="A2282" s="1">
        <v>2280</v>
      </c>
      <c r="B2282" s="1" t="s">
        <v>2281</v>
      </c>
      <c r="C2282" s="1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O2282" s="4">
        <f t="shared" si="245"/>
        <v>403.57653061224488</v>
      </c>
      <c r="P2282" s="1">
        <f t="shared" si="246"/>
        <v>82.396874999999994</v>
      </c>
      <c r="Q2282" s="1" t="str">
        <f t="shared" si="247"/>
        <v>games</v>
      </c>
      <c r="R2282" s="1" t="str">
        <f t="shared" si="251"/>
        <v>tabletop games</v>
      </c>
      <c r="S2282" s="2">
        <f t="shared" si="248"/>
        <v>42234.624895833331</v>
      </c>
      <c r="T2282" s="2">
        <f t="shared" si="249"/>
        <v>42264.624895833331</v>
      </c>
      <c r="U2282" s="1">
        <f t="shared" si="250"/>
        <v>30</v>
      </c>
    </row>
    <row r="2283" spans="1:21" ht="95" customHeight="1">
      <c r="A2283" s="1">
        <v>2281</v>
      </c>
      <c r="B2283" s="1" t="s">
        <v>2282</v>
      </c>
      <c r="C2283" s="1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O2283" s="4">
        <f t="shared" si="245"/>
        <v>185</v>
      </c>
      <c r="P2283" s="1">
        <f t="shared" si="246"/>
        <v>50.454545454545453</v>
      </c>
      <c r="Q2283" s="1" t="str">
        <f t="shared" si="247"/>
        <v>music</v>
      </c>
      <c r="R2283" s="1" t="str">
        <f t="shared" si="251"/>
        <v>rock</v>
      </c>
      <c r="S2283" s="2">
        <f t="shared" si="248"/>
        <v>40687.285844907405</v>
      </c>
      <c r="T2283" s="2">
        <f t="shared" si="249"/>
        <v>40749.284722222219</v>
      </c>
      <c r="U2283" s="1">
        <f t="shared" si="250"/>
        <v>62</v>
      </c>
    </row>
    <row r="2284" spans="1:21" ht="95" customHeight="1">
      <c r="A2284" s="1">
        <v>2282</v>
      </c>
      <c r="B2284" s="1" t="s">
        <v>2283</v>
      </c>
      <c r="C2284" s="1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O2284" s="4">
        <f t="shared" si="245"/>
        <v>185.33333333333331</v>
      </c>
      <c r="P2284" s="1">
        <f t="shared" si="246"/>
        <v>115.83333333333333</v>
      </c>
      <c r="Q2284" s="1" t="str">
        <f t="shared" si="247"/>
        <v>music</v>
      </c>
      <c r="R2284" s="1" t="str">
        <f t="shared" si="251"/>
        <v>rock</v>
      </c>
      <c r="S2284" s="2">
        <f t="shared" si="248"/>
        <v>42323.17460648148</v>
      </c>
      <c r="T2284" s="2">
        <f t="shared" si="249"/>
        <v>42383.17460648148</v>
      </c>
      <c r="U2284" s="1">
        <f t="shared" si="250"/>
        <v>60</v>
      </c>
    </row>
    <row r="2285" spans="1:21" ht="95" customHeight="1">
      <c r="A2285" s="1">
        <v>2283</v>
      </c>
      <c r="B2285" s="1" t="s">
        <v>2284</v>
      </c>
      <c r="C2285" s="1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O2285" s="4">
        <f t="shared" si="245"/>
        <v>100.85533333333332</v>
      </c>
      <c r="P2285" s="1">
        <f t="shared" si="246"/>
        <v>63.03458333333333</v>
      </c>
      <c r="Q2285" s="1" t="str">
        <f t="shared" si="247"/>
        <v>music</v>
      </c>
      <c r="R2285" s="1" t="str">
        <f t="shared" si="251"/>
        <v>rock</v>
      </c>
      <c r="S2285" s="2">
        <f t="shared" si="248"/>
        <v>40978.125046296293</v>
      </c>
      <c r="T2285" s="2">
        <f t="shared" si="249"/>
        <v>41038.083379629628</v>
      </c>
      <c r="U2285" s="1">
        <f t="shared" si="250"/>
        <v>60</v>
      </c>
    </row>
    <row r="2286" spans="1:21" ht="95" customHeight="1">
      <c r="A2286" s="1">
        <v>2284</v>
      </c>
      <c r="B2286" s="1" t="s">
        <v>2285</v>
      </c>
      <c r="C2286" s="1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O2286" s="4">
        <f t="shared" si="245"/>
        <v>106.22116666666668</v>
      </c>
      <c r="P2286" s="1">
        <f t="shared" si="246"/>
        <v>108.02152542372882</v>
      </c>
      <c r="Q2286" s="1" t="str">
        <f t="shared" si="247"/>
        <v>music</v>
      </c>
      <c r="R2286" s="1" t="str">
        <f t="shared" si="251"/>
        <v>rock</v>
      </c>
      <c r="S2286" s="2">
        <f t="shared" si="248"/>
        <v>40585.796817129631</v>
      </c>
      <c r="T2286" s="2">
        <f t="shared" si="249"/>
        <v>40614.166666666664</v>
      </c>
      <c r="U2286" s="1">
        <f t="shared" si="250"/>
        <v>29</v>
      </c>
    </row>
    <row r="2287" spans="1:21" ht="95" customHeight="1">
      <c r="A2287" s="1">
        <v>2285</v>
      </c>
      <c r="B2287" s="1" t="s">
        <v>2286</v>
      </c>
      <c r="C2287" s="1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O2287" s="4">
        <f t="shared" si="245"/>
        <v>121.36666666666667</v>
      </c>
      <c r="P2287" s="1">
        <f t="shared" si="246"/>
        <v>46.088607594936711</v>
      </c>
      <c r="Q2287" s="1" t="str">
        <f t="shared" si="247"/>
        <v>music</v>
      </c>
      <c r="R2287" s="1" t="str">
        <f t="shared" si="251"/>
        <v>rock</v>
      </c>
      <c r="S2287" s="2">
        <f t="shared" si="248"/>
        <v>41059.185682870368</v>
      </c>
      <c r="T2287" s="2">
        <f t="shared" si="249"/>
        <v>41089.185682870368</v>
      </c>
      <c r="U2287" s="1">
        <f t="shared" si="250"/>
        <v>30</v>
      </c>
    </row>
    <row r="2288" spans="1:21" ht="95" customHeight="1">
      <c r="A2288" s="1">
        <v>2286</v>
      </c>
      <c r="B2288" s="1" t="s">
        <v>2287</v>
      </c>
      <c r="C2288" s="1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O2288" s="4">
        <f t="shared" si="245"/>
        <v>100.06666666666666</v>
      </c>
      <c r="P2288" s="1">
        <f t="shared" si="246"/>
        <v>107.21428571428571</v>
      </c>
      <c r="Q2288" s="1" t="str">
        <f t="shared" si="247"/>
        <v>music</v>
      </c>
      <c r="R2288" s="1" t="str">
        <f t="shared" si="251"/>
        <v>rock</v>
      </c>
      <c r="S2288" s="2">
        <f t="shared" si="248"/>
        <v>41494.963587962964</v>
      </c>
      <c r="T2288" s="2">
        <f t="shared" si="249"/>
        <v>41523.165972222225</v>
      </c>
      <c r="U2288" s="1">
        <f t="shared" si="250"/>
        <v>29</v>
      </c>
    </row>
    <row r="2289" spans="1:21" ht="95" customHeight="1">
      <c r="A2289" s="1">
        <v>2287</v>
      </c>
      <c r="B2289" s="1" t="s">
        <v>2288</v>
      </c>
      <c r="C2289" s="1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O2289" s="4">
        <f t="shared" si="245"/>
        <v>119.97755555555555</v>
      </c>
      <c r="P2289" s="1">
        <f t="shared" si="246"/>
        <v>50.9338679245283</v>
      </c>
      <c r="Q2289" s="1" t="str">
        <f t="shared" si="247"/>
        <v>music</v>
      </c>
      <c r="R2289" s="1" t="str">
        <f t="shared" si="251"/>
        <v>rock</v>
      </c>
      <c r="S2289" s="2">
        <f t="shared" si="248"/>
        <v>41792.667361111111</v>
      </c>
      <c r="T2289" s="2">
        <f t="shared" si="249"/>
        <v>41813.667361111111</v>
      </c>
      <c r="U2289" s="1">
        <f t="shared" si="250"/>
        <v>21</v>
      </c>
    </row>
    <row r="2290" spans="1:21" ht="95" customHeight="1">
      <c r="A2290" s="1">
        <v>2288</v>
      </c>
      <c r="B2290" s="1" t="s">
        <v>2289</v>
      </c>
      <c r="C2290" s="1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O2290" s="4">
        <f t="shared" si="245"/>
        <v>100.1</v>
      </c>
      <c r="P2290" s="1">
        <f t="shared" si="246"/>
        <v>40.04</v>
      </c>
      <c r="Q2290" s="1" t="str">
        <f t="shared" si="247"/>
        <v>music</v>
      </c>
      <c r="R2290" s="1" t="str">
        <f t="shared" si="251"/>
        <v>rock</v>
      </c>
      <c r="S2290" s="2">
        <f t="shared" si="248"/>
        <v>41067.827418981484</v>
      </c>
      <c r="T2290" s="2">
        <f t="shared" si="249"/>
        <v>41086.75</v>
      </c>
      <c r="U2290" s="1">
        <f t="shared" si="250"/>
        <v>19</v>
      </c>
    </row>
    <row r="2291" spans="1:21" ht="95" customHeight="1">
      <c r="A2291" s="1">
        <v>2289</v>
      </c>
      <c r="B2291" s="1" t="s">
        <v>2290</v>
      </c>
      <c r="C2291" s="1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O2291" s="4">
        <f t="shared" si="245"/>
        <v>107.4</v>
      </c>
      <c r="P2291" s="1">
        <f t="shared" si="246"/>
        <v>64.44</v>
      </c>
      <c r="Q2291" s="1" t="str">
        <f t="shared" si="247"/>
        <v>music</v>
      </c>
      <c r="R2291" s="1" t="str">
        <f t="shared" si="251"/>
        <v>rock</v>
      </c>
      <c r="S2291" s="2">
        <f t="shared" si="248"/>
        <v>41571.998379629629</v>
      </c>
      <c r="T2291" s="2">
        <f t="shared" si="249"/>
        <v>41614.973611111112</v>
      </c>
      <c r="U2291" s="1">
        <f t="shared" si="250"/>
        <v>43</v>
      </c>
    </row>
    <row r="2292" spans="1:21" ht="95" customHeight="1">
      <c r="A2292" s="1">
        <v>2290</v>
      </c>
      <c r="B2292" s="1" t="s">
        <v>2291</v>
      </c>
      <c r="C2292" s="1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O2292" s="4">
        <f t="shared" si="245"/>
        <v>104.06666666666666</v>
      </c>
      <c r="P2292" s="1">
        <f t="shared" si="246"/>
        <v>53.827586206896555</v>
      </c>
      <c r="Q2292" s="1" t="str">
        <f t="shared" si="247"/>
        <v>music</v>
      </c>
      <c r="R2292" s="1" t="str">
        <f t="shared" si="251"/>
        <v>rock</v>
      </c>
      <c r="S2292" s="2">
        <f t="shared" si="248"/>
        <v>40070.253819444442</v>
      </c>
      <c r="T2292" s="2">
        <f t="shared" si="249"/>
        <v>40148.708333333336</v>
      </c>
      <c r="U2292" s="1">
        <f t="shared" si="250"/>
        <v>79</v>
      </c>
    </row>
    <row r="2293" spans="1:21" ht="95" customHeight="1">
      <c r="A2293" s="1">
        <v>2291</v>
      </c>
      <c r="B2293" s="1" t="s">
        <v>2292</v>
      </c>
      <c r="C2293" s="1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O2293" s="4">
        <f t="shared" si="245"/>
        <v>172.8</v>
      </c>
      <c r="P2293" s="1">
        <f t="shared" si="246"/>
        <v>100.46511627906976</v>
      </c>
      <c r="Q2293" s="1" t="str">
        <f t="shared" si="247"/>
        <v>music</v>
      </c>
      <c r="R2293" s="1" t="str">
        <f t="shared" si="251"/>
        <v>rock</v>
      </c>
      <c r="S2293" s="2">
        <f t="shared" si="248"/>
        <v>40987.977060185185</v>
      </c>
      <c r="T2293" s="2">
        <f t="shared" si="249"/>
        <v>41022.166666666664</v>
      </c>
      <c r="U2293" s="1">
        <f t="shared" si="250"/>
        <v>35</v>
      </c>
    </row>
    <row r="2294" spans="1:21" ht="95" customHeight="1">
      <c r="A2294" s="1">
        <v>2292</v>
      </c>
      <c r="B2294" s="1" t="s">
        <v>2293</v>
      </c>
      <c r="C2294" s="1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O2294" s="4">
        <f t="shared" si="245"/>
        <v>107.2505</v>
      </c>
      <c r="P2294" s="1">
        <f t="shared" si="246"/>
        <v>46.630652173913049</v>
      </c>
      <c r="Q2294" s="1" t="str">
        <f t="shared" si="247"/>
        <v>music</v>
      </c>
      <c r="R2294" s="1" t="str">
        <f t="shared" si="251"/>
        <v>rock</v>
      </c>
      <c r="S2294" s="2">
        <f t="shared" si="248"/>
        <v>40987.697638888887</v>
      </c>
      <c r="T2294" s="2">
        <f t="shared" si="249"/>
        <v>41017.697638888887</v>
      </c>
      <c r="U2294" s="1">
        <f t="shared" si="250"/>
        <v>30</v>
      </c>
    </row>
    <row r="2295" spans="1:21" ht="95" customHeight="1">
      <c r="A2295" s="1">
        <v>2293</v>
      </c>
      <c r="B2295" s="1" t="s">
        <v>2294</v>
      </c>
      <c r="C2295" s="1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O2295" s="4">
        <f t="shared" si="245"/>
        <v>108.23529411764706</v>
      </c>
      <c r="P2295" s="1">
        <f t="shared" si="246"/>
        <v>34.074074074074076</v>
      </c>
      <c r="Q2295" s="1" t="str">
        <f t="shared" si="247"/>
        <v>music</v>
      </c>
      <c r="R2295" s="1" t="str">
        <f t="shared" si="251"/>
        <v>rock</v>
      </c>
      <c r="S2295" s="2">
        <f t="shared" si="248"/>
        <v>41151.708321759259</v>
      </c>
      <c r="T2295" s="2">
        <f t="shared" si="249"/>
        <v>41177.165972222225</v>
      </c>
      <c r="U2295" s="1">
        <f t="shared" si="250"/>
        <v>26</v>
      </c>
    </row>
    <row r="2296" spans="1:21" ht="95" customHeight="1">
      <c r="A2296" s="1">
        <v>2294</v>
      </c>
      <c r="B2296" s="1" t="s">
        <v>2295</v>
      </c>
      <c r="C2296" s="1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O2296" s="4">
        <f t="shared" si="245"/>
        <v>146.08079999999998</v>
      </c>
      <c r="P2296" s="1">
        <f t="shared" si="246"/>
        <v>65.214642857142863</v>
      </c>
      <c r="Q2296" s="1" t="str">
        <f t="shared" si="247"/>
        <v>music</v>
      </c>
      <c r="R2296" s="1" t="str">
        <f t="shared" si="251"/>
        <v>rock</v>
      </c>
      <c r="S2296" s="2">
        <f t="shared" si="248"/>
        <v>41264.72314814815</v>
      </c>
      <c r="T2296" s="2">
        <f t="shared" si="249"/>
        <v>41294.72314814815</v>
      </c>
      <c r="U2296" s="1">
        <f t="shared" si="250"/>
        <v>30</v>
      </c>
    </row>
    <row r="2297" spans="1:21" ht="95" customHeight="1">
      <c r="A2297" s="1">
        <v>2295</v>
      </c>
      <c r="B2297" s="1" t="s">
        <v>2296</v>
      </c>
      <c r="C2297" s="1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O2297" s="4">
        <f t="shared" si="245"/>
        <v>125.25</v>
      </c>
      <c r="P2297" s="1">
        <f t="shared" si="246"/>
        <v>44.205882352941174</v>
      </c>
      <c r="Q2297" s="1" t="str">
        <f t="shared" si="247"/>
        <v>music</v>
      </c>
      <c r="R2297" s="1" t="str">
        <f t="shared" si="251"/>
        <v>rock</v>
      </c>
      <c r="S2297" s="2">
        <f t="shared" si="248"/>
        <v>41270.954351851848</v>
      </c>
      <c r="T2297" s="2">
        <f t="shared" si="249"/>
        <v>41300.954351851848</v>
      </c>
      <c r="U2297" s="1">
        <f t="shared" si="250"/>
        <v>30</v>
      </c>
    </row>
    <row r="2298" spans="1:21" ht="95" customHeight="1">
      <c r="A2298" s="1">
        <v>2296</v>
      </c>
      <c r="B2298" s="1" t="s">
        <v>2297</v>
      </c>
      <c r="C2298" s="1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O2298" s="4">
        <f t="shared" si="245"/>
        <v>149.07142857142856</v>
      </c>
      <c r="P2298" s="1">
        <f t="shared" si="246"/>
        <v>71.965517241379317</v>
      </c>
      <c r="Q2298" s="1" t="str">
        <f t="shared" si="247"/>
        <v>music</v>
      </c>
      <c r="R2298" s="1" t="str">
        <f t="shared" si="251"/>
        <v>rock</v>
      </c>
      <c r="S2298" s="2">
        <f t="shared" si="248"/>
        <v>40927.731782407405</v>
      </c>
      <c r="T2298" s="2">
        <f t="shared" si="249"/>
        <v>40962.731782407405</v>
      </c>
      <c r="U2298" s="1">
        <f t="shared" si="250"/>
        <v>35</v>
      </c>
    </row>
    <row r="2299" spans="1:21" ht="95" customHeight="1">
      <c r="A2299" s="1">
        <v>2297</v>
      </c>
      <c r="B2299" s="1" t="s">
        <v>2298</v>
      </c>
      <c r="C2299" s="1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O2299" s="4">
        <f t="shared" si="245"/>
        <v>100.6</v>
      </c>
      <c r="P2299" s="1">
        <f t="shared" si="246"/>
        <v>52.94736842105263</v>
      </c>
      <c r="Q2299" s="1" t="str">
        <f t="shared" si="247"/>
        <v>music</v>
      </c>
      <c r="R2299" s="1" t="str">
        <f t="shared" si="251"/>
        <v>rock</v>
      </c>
      <c r="S2299" s="2">
        <f t="shared" si="248"/>
        <v>40948.042233796295</v>
      </c>
      <c r="T2299" s="2">
        <f t="shared" si="249"/>
        <v>40982.165972222225</v>
      </c>
      <c r="U2299" s="1">
        <f t="shared" si="250"/>
        <v>35</v>
      </c>
    </row>
    <row r="2300" spans="1:21" ht="95" customHeight="1">
      <c r="A2300" s="1">
        <v>2298</v>
      </c>
      <c r="B2300" s="1" t="s">
        <v>2299</v>
      </c>
      <c r="C2300" s="1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O2300" s="4">
        <f t="shared" si="245"/>
        <v>105.07333333333332</v>
      </c>
      <c r="P2300" s="1">
        <f t="shared" si="246"/>
        <v>109.45138888888889</v>
      </c>
      <c r="Q2300" s="1" t="str">
        <f t="shared" si="247"/>
        <v>music</v>
      </c>
      <c r="R2300" s="1" t="str">
        <f t="shared" si="251"/>
        <v>rock</v>
      </c>
      <c r="S2300" s="2">
        <f t="shared" si="248"/>
        <v>41694.84065972222</v>
      </c>
      <c r="T2300" s="2">
        <f t="shared" si="249"/>
        <v>41724.798993055556</v>
      </c>
      <c r="U2300" s="1">
        <f t="shared" si="250"/>
        <v>30</v>
      </c>
    </row>
    <row r="2301" spans="1:21" ht="95" customHeight="1">
      <c r="A2301" s="1">
        <v>2299</v>
      </c>
      <c r="B2301" s="1" t="s">
        <v>2300</v>
      </c>
      <c r="C2301" s="1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O2301" s="4">
        <f t="shared" si="245"/>
        <v>350.16666666666663</v>
      </c>
      <c r="P2301" s="1">
        <f t="shared" si="246"/>
        <v>75.035714285714292</v>
      </c>
      <c r="Q2301" s="1" t="str">
        <f t="shared" si="247"/>
        <v>music</v>
      </c>
      <c r="R2301" s="1" t="str">
        <f t="shared" si="251"/>
        <v>rock</v>
      </c>
      <c r="S2301" s="2">
        <f t="shared" si="248"/>
        <v>40565.032511574071</v>
      </c>
      <c r="T2301" s="2">
        <f t="shared" si="249"/>
        <v>40580.032511574071</v>
      </c>
      <c r="U2301" s="1">
        <f t="shared" si="250"/>
        <v>15</v>
      </c>
    </row>
    <row r="2302" spans="1:21" ht="95" customHeight="1">
      <c r="A2302" s="1">
        <v>2300</v>
      </c>
      <c r="B2302" s="1" t="s">
        <v>2301</v>
      </c>
      <c r="C2302" s="1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O2302" s="4">
        <f t="shared" si="245"/>
        <v>101.25</v>
      </c>
      <c r="P2302" s="1">
        <f t="shared" si="246"/>
        <v>115.71428571428571</v>
      </c>
      <c r="Q2302" s="1" t="str">
        <f t="shared" si="247"/>
        <v>music</v>
      </c>
      <c r="R2302" s="1" t="str">
        <f t="shared" si="251"/>
        <v>rock</v>
      </c>
      <c r="S2302" s="2">
        <f t="shared" si="248"/>
        <v>41074.727037037039</v>
      </c>
      <c r="T2302" s="2">
        <f t="shared" si="249"/>
        <v>41088.727037037039</v>
      </c>
      <c r="U2302" s="1">
        <f t="shared" si="250"/>
        <v>14</v>
      </c>
    </row>
    <row r="2303" spans="1:21" ht="95" customHeight="1">
      <c r="A2303" s="1">
        <v>2301</v>
      </c>
      <c r="B2303" s="1" t="s">
        <v>2302</v>
      </c>
      <c r="C2303" s="1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O2303" s="4">
        <f t="shared" si="245"/>
        <v>133.6044</v>
      </c>
      <c r="P2303" s="1">
        <f t="shared" si="246"/>
        <v>31.659810426540286</v>
      </c>
      <c r="Q2303" s="1" t="str">
        <f t="shared" si="247"/>
        <v>music</v>
      </c>
      <c r="R2303" s="1" t="str">
        <f t="shared" si="251"/>
        <v>indie rock</v>
      </c>
      <c r="S2303" s="2">
        <f t="shared" si="248"/>
        <v>41416.146944444445</v>
      </c>
      <c r="T2303" s="2">
        <f t="shared" si="249"/>
        <v>41446.146944444445</v>
      </c>
      <c r="U2303" s="1">
        <f t="shared" si="250"/>
        <v>30</v>
      </c>
    </row>
    <row r="2304" spans="1:21" ht="95" customHeight="1">
      <c r="A2304" s="1">
        <v>2302</v>
      </c>
      <c r="B2304" s="1" t="s">
        <v>2303</v>
      </c>
      <c r="C2304" s="1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O2304" s="4">
        <f t="shared" si="245"/>
        <v>170.65217391304347</v>
      </c>
      <c r="P2304" s="1">
        <f t="shared" si="246"/>
        <v>46.176470588235297</v>
      </c>
      <c r="Q2304" s="1" t="str">
        <f t="shared" si="247"/>
        <v>music</v>
      </c>
      <c r="R2304" s="1" t="str">
        <f t="shared" si="251"/>
        <v>indie rock</v>
      </c>
      <c r="S2304" s="2">
        <f t="shared" si="248"/>
        <v>41605.868449074071</v>
      </c>
      <c r="T2304" s="2">
        <f t="shared" si="249"/>
        <v>41639.291666666664</v>
      </c>
      <c r="U2304" s="1">
        <f t="shared" si="250"/>
        <v>34</v>
      </c>
    </row>
    <row r="2305" spans="1:21" ht="95" customHeight="1">
      <c r="A2305" s="1">
        <v>2303</v>
      </c>
      <c r="B2305" s="1" t="s">
        <v>2304</v>
      </c>
      <c r="C2305" s="1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O2305" s="4">
        <f t="shared" si="245"/>
        <v>109.35829457364341</v>
      </c>
      <c r="P2305" s="1">
        <f t="shared" si="246"/>
        <v>68.481650485436887</v>
      </c>
      <c r="Q2305" s="1" t="str">
        <f t="shared" si="247"/>
        <v>music</v>
      </c>
      <c r="R2305" s="1" t="str">
        <f t="shared" si="251"/>
        <v>indie rock</v>
      </c>
      <c r="S2305" s="2">
        <f t="shared" si="248"/>
        <v>40850.111064814817</v>
      </c>
      <c r="T2305" s="2">
        <f t="shared" si="249"/>
        <v>40890.152731481481</v>
      </c>
      <c r="U2305" s="1">
        <f t="shared" si="250"/>
        <v>41</v>
      </c>
    </row>
    <row r="2306" spans="1:21" ht="95" customHeight="1">
      <c r="A2306" s="1">
        <v>2304</v>
      </c>
      <c r="B2306" s="1" t="s">
        <v>2305</v>
      </c>
      <c r="C2306" s="1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O2306" s="4">
        <f t="shared" si="245"/>
        <v>100.70033333333335</v>
      </c>
      <c r="P2306" s="1">
        <f t="shared" si="246"/>
        <v>53.469203539823013</v>
      </c>
      <c r="Q2306" s="1" t="str">
        <f t="shared" si="247"/>
        <v>music</v>
      </c>
      <c r="R2306" s="1" t="str">
        <f t="shared" si="251"/>
        <v>indie rock</v>
      </c>
      <c r="S2306" s="2">
        <f t="shared" si="248"/>
        <v>40502.815868055557</v>
      </c>
      <c r="T2306" s="2">
        <f t="shared" si="249"/>
        <v>40544.207638888889</v>
      </c>
      <c r="U2306" s="1">
        <f t="shared" si="250"/>
        <v>42</v>
      </c>
    </row>
    <row r="2307" spans="1:21" ht="95" customHeight="1">
      <c r="A2307" s="1">
        <v>2305</v>
      </c>
      <c r="B2307" s="1" t="s">
        <v>2306</v>
      </c>
      <c r="C2307" s="1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O2307" s="4">
        <f t="shared" ref="O2307:O2370" si="252">E2307/D2307*100</f>
        <v>101.22777777777779</v>
      </c>
      <c r="P2307" s="1">
        <f t="shared" ref="P2307:P2370" si="253">E2307/L2307</f>
        <v>109.10778443113773</v>
      </c>
      <c r="Q2307" s="1" t="str">
        <f t="shared" ref="Q2307:Q2370" si="254">LEFT(N2307,FIND("/",N2307)-1)</f>
        <v>music</v>
      </c>
      <c r="R2307" s="1" t="str">
        <f t="shared" si="251"/>
        <v>indie rock</v>
      </c>
      <c r="S2307" s="2">
        <f t="shared" ref="S2307:S2370" si="255">(((J2307/60)/60)/24)+DATE(1970,1,1)</f>
        <v>41834.695277777777</v>
      </c>
      <c r="T2307" s="2">
        <f t="shared" ref="T2307:T2370" si="256">(((I2307/60)/60)/24)+DATE(1970,1,1)</f>
        <v>41859.75</v>
      </c>
      <c r="U2307" s="1">
        <f t="shared" ref="U2307:U2370" si="257">ROUNDUP(T2307-S2307,0)</f>
        <v>26</v>
      </c>
    </row>
    <row r="2308" spans="1:21" ht="95" customHeight="1">
      <c r="A2308" s="1">
        <v>2306</v>
      </c>
      <c r="B2308" s="1" t="s">
        <v>2307</v>
      </c>
      <c r="C2308" s="1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O2308" s="4">
        <f t="shared" si="252"/>
        <v>106.75857142857143</v>
      </c>
      <c r="P2308" s="1">
        <f t="shared" si="253"/>
        <v>51.185616438356163</v>
      </c>
      <c r="Q2308" s="1" t="str">
        <f t="shared" si="254"/>
        <v>music</v>
      </c>
      <c r="R2308" s="1" t="str">
        <f t="shared" ref="R2308:R2371" si="258">RIGHT(N2308,LEN(N2308)-FIND("/",N2308))</f>
        <v>indie rock</v>
      </c>
      <c r="S2308" s="2">
        <f t="shared" si="255"/>
        <v>40948.16815972222</v>
      </c>
      <c r="T2308" s="2">
        <f t="shared" si="256"/>
        <v>40978.16815972222</v>
      </c>
      <c r="U2308" s="1">
        <f t="shared" si="257"/>
        <v>30</v>
      </c>
    </row>
    <row r="2309" spans="1:21" ht="95" customHeight="1">
      <c r="A2309" s="1">
        <v>2307</v>
      </c>
      <c r="B2309" s="1" t="s">
        <v>2308</v>
      </c>
      <c r="C2309" s="1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O2309" s="4">
        <f t="shared" si="252"/>
        <v>106.65777537961894</v>
      </c>
      <c r="P2309" s="1">
        <f t="shared" si="253"/>
        <v>27.936800000000002</v>
      </c>
      <c r="Q2309" s="1" t="str">
        <f t="shared" si="254"/>
        <v>music</v>
      </c>
      <c r="R2309" s="1" t="str">
        <f t="shared" si="258"/>
        <v>indie rock</v>
      </c>
      <c r="S2309" s="2">
        <f t="shared" si="255"/>
        <v>41004.802465277775</v>
      </c>
      <c r="T2309" s="2">
        <f t="shared" si="256"/>
        <v>41034.802407407406</v>
      </c>
      <c r="U2309" s="1">
        <f t="shared" si="257"/>
        <v>30</v>
      </c>
    </row>
    <row r="2310" spans="1:21" ht="95" customHeight="1">
      <c r="A2310" s="1">
        <v>2308</v>
      </c>
      <c r="B2310" s="1" t="s">
        <v>2309</v>
      </c>
      <c r="C2310" s="1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O2310" s="4">
        <f t="shared" si="252"/>
        <v>101.30622</v>
      </c>
      <c r="P2310" s="1">
        <f t="shared" si="253"/>
        <v>82.496921824104234</v>
      </c>
      <c r="Q2310" s="1" t="str">
        <f t="shared" si="254"/>
        <v>music</v>
      </c>
      <c r="R2310" s="1" t="str">
        <f t="shared" si="258"/>
        <v>indie rock</v>
      </c>
      <c r="S2310" s="2">
        <f t="shared" si="255"/>
        <v>41851.962916666671</v>
      </c>
      <c r="T2310" s="2">
        <f t="shared" si="256"/>
        <v>41880.041666666664</v>
      </c>
      <c r="U2310" s="1">
        <f t="shared" si="257"/>
        <v>29</v>
      </c>
    </row>
    <row r="2311" spans="1:21" ht="95" customHeight="1">
      <c r="A2311" s="1">
        <v>2309</v>
      </c>
      <c r="B2311" s="1" t="s">
        <v>2310</v>
      </c>
      <c r="C2311" s="1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O2311" s="4">
        <f t="shared" si="252"/>
        <v>106.67450000000001</v>
      </c>
      <c r="P2311" s="1">
        <f t="shared" si="253"/>
        <v>59.817476635514019</v>
      </c>
      <c r="Q2311" s="1" t="str">
        <f t="shared" si="254"/>
        <v>music</v>
      </c>
      <c r="R2311" s="1" t="str">
        <f t="shared" si="258"/>
        <v>indie rock</v>
      </c>
      <c r="S2311" s="2">
        <f t="shared" si="255"/>
        <v>41307.987696759257</v>
      </c>
      <c r="T2311" s="2">
        <f t="shared" si="256"/>
        <v>41342.987696759257</v>
      </c>
      <c r="U2311" s="1">
        <f t="shared" si="257"/>
        <v>35</v>
      </c>
    </row>
    <row r="2312" spans="1:21" ht="95" customHeight="1">
      <c r="A2312" s="1">
        <v>2310</v>
      </c>
      <c r="B2312" s="1" t="s">
        <v>2311</v>
      </c>
      <c r="C2312" s="1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O2312" s="4">
        <f t="shared" si="252"/>
        <v>428.83978378378379</v>
      </c>
      <c r="P2312" s="1">
        <f t="shared" si="253"/>
        <v>64.816470588235291</v>
      </c>
      <c r="Q2312" s="1" t="str">
        <f t="shared" si="254"/>
        <v>music</v>
      </c>
      <c r="R2312" s="1" t="str">
        <f t="shared" si="258"/>
        <v>indie rock</v>
      </c>
      <c r="S2312" s="2">
        <f t="shared" si="255"/>
        <v>41324.79415509259</v>
      </c>
      <c r="T2312" s="2">
        <f t="shared" si="256"/>
        <v>41354.752488425926</v>
      </c>
      <c r="U2312" s="1">
        <f t="shared" si="257"/>
        <v>30</v>
      </c>
    </row>
    <row r="2313" spans="1:21" ht="95" customHeight="1">
      <c r="A2313" s="1">
        <v>2311</v>
      </c>
      <c r="B2313" s="1" t="s">
        <v>2312</v>
      </c>
      <c r="C2313" s="1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O2313" s="4">
        <f t="shared" si="252"/>
        <v>104.11111111111111</v>
      </c>
      <c r="P2313" s="1">
        <f t="shared" si="253"/>
        <v>90.09615384615384</v>
      </c>
      <c r="Q2313" s="1" t="str">
        <f t="shared" si="254"/>
        <v>music</v>
      </c>
      <c r="R2313" s="1" t="str">
        <f t="shared" si="258"/>
        <v>indie rock</v>
      </c>
      <c r="S2313" s="2">
        <f t="shared" si="255"/>
        <v>41736.004502314812</v>
      </c>
      <c r="T2313" s="2">
        <f t="shared" si="256"/>
        <v>41766.004502314812</v>
      </c>
      <c r="U2313" s="1">
        <f t="shared" si="257"/>
        <v>30</v>
      </c>
    </row>
    <row r="2314" spans="1:21" ht="95" customHeight="1">
      <c r="A2314" s="1">
        <v>2312</v>
      </c>
      <c r="B2314" s="1" t="s">
        <v>2313</v>
      </c>
      <c r="C2314" s="1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O2314" s="4">
        <f t="shared" si="252"/>
        <v>107.86666666666666</v>
      </c>
      <c r="P2314" s="1">
        <f t="shared" si="253"/>
        <v>40.962025316455694</v>
      </c>
      <c r="Q2314" s="1" t="str">
        <f t="shared" si="254"/>
        <v>music</v>
      </c>
      <c r="R2314" s="1" t="str">
        <f t="shared" si="258"/>
        <v>indie rock</v>
      </c>
      <c r="S2314" s="2">
        <f t="shared" si="255"/>
        <v>41716.632847222223</v>
      </c>
      <c r="T2314" s="2">
        <f t="shared" si="256"/>
        <v>41747.958333333336</v>
      </c>
      <c r="U2314" s="1">
        <f t="shared" si="257"/>
        <v>32</v>
      </c>
    </row>
    <row r="2315" spans="1:21" ht="95" customHeight="1">
      <c r="A2315" s="1">
        <v>2313</v>
      </c>
      <c r="B2315" s="1" t="s">
        <v>2314</v>
      </c>
      <c r="C2315" s="1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O2315" s="4">
        <f t="shared" si="252"/>
        <v>175.84040000000002</v>
      </c>
      <c r="P2315" s="1">
        <f t="shared" si="253"/>
        <v>56.000127388535034</v>
      </c>
      <c r="Q2315" s="1" t="str">
        <f t="shared" si="254"/>
        <v>music</v>
      </c>
      <c r="R2315" s="1" t="str">
        <f t="shared" si="258"/>
        <v>indie rock</v>
      </c>
      <c r="S2315" s="2">
        <f t="shared" si="255"/>
        <v>41002.958634259259</v>
      </c>
      <c r="T2315" s="2">
        <f t="shared" si="256"/>
        <v>41032.958634259259</v>
      </c>
      <c r="U2315" s="1">
        <f t="shared" si="257"/>
        <v>30</v>
      </c>
    </row>
    <row r="2316" spans="1:21" ht="95" customHeight="1">
      <c r="A2316" s="1">
        <v>2314</v>
      </c>
      <c r="B2316" s="1" t="s">
        <v>2315</v>
      </c>
      <c r="C2316" s="1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O2316" s="4">
        <f t="shared" si="252"/>
        <v>156.97</v>
      </c>
      <c r="P2316" s="1">
        <f t="shared" si="253"/>
        <v>37.672800000000002</v>
      </c>
      <c r="Q2316" s="1" t="str">
        <f t="shared" si="254"/>
        <v>music</v>
      </c>
      <c r="R2316" s="1" t="str">
        <f t="shared" si="258"/>
        <v>indie rock</v>
      </c>
      <c r="S2316" s="2">
        <f t="shared" si="255"/>
        <v>41037.551585648151</v>
      </c>
      <c r="T2316" s="2">
        <f t="shared" si="256"/>
        <v>41067.551585648151</v>
      </c>
      <c r="U2316" s="1">
        <f t="shared" si="257"/>
        <v>30</v>
      </c>
    </row>
    <row r="2317" spans="1:21" ht="95" customHeight="1">
      <c r="A2317" s="1">
        <v>2315</v>
      </c>
      <c r="B2317" s="1" t="s">
        <v>2316</v>
      </c>
      <c r="C2317" s="1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O2317" s="4">
        <f t="shared" si="252"/>
        <v>102.60000000000001</v>
      </c>
      <c r="P2317" s="1">
        <f t="shared" si="253"/>
        <v>40.078125</v>
      </c>
      <c r="Q2317" s="1" t="str">
        <f t="shared" si="254"/>
        <v>music</v>
      </c>
      <c r="R2317" s="1" t="str">
        <f t="shared" si="258"/>
        <v>indie rock</v>
      </c>
      <c r="S2317" s="2">
        <f t="shared" si="255"/>
        <v>41004.72619212963</v>
      </c>
      <c r="T2317" s="2">
        <f t="shared" si="256"/>
        <v>41034.72619212963</v>
      </c>
      <c r="U2317" s="1">
        <f t="shared" si="257"/>
        <v>30</v>
      </c>
    </row>
    <row r="2318" spans="1:21" ht="95" customHeight="1">
      <c r="A2318" s="1">
        <v>2316</v>
      </c>
      <c r="B2318" s="1" t="s">
        <v>2317</v>
      </c>
      <c r="C2318" s="1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O2318" s="4">
        <f t="shared" si="252"/>
        <v>104.04266666666666</v>
      </c>
      <c r="P2318" s="1">
        <f t="shared" si="253"/>
        <v>78.031999999999996</v>
      </c>
      <c r="Q2318" s="1" t="str">
        <f t="shared" si="254"/>
        <v>music</v>
      </c>
      <c r="R2318" s="1" t="str">
        <f t="shared" si="258"/>
        <v>indie rock</v>
      </c>
      <c r="S2318" s="2">
        <f t="shared" si="255"/>
        <v>40079.725115740745</v>
      </c>
      <c r="T2318" s="2">
        <f t="shared" si="256"/>
        <v>40156.76666666667</v>
      </c>
      <c r="U2318" s="1">
        <f t="shared" si="257"/>
        <v>78</v>
      </c>
    </row>
    <row r="2319" spans="1:21" ht="95" customHeight="1">
      <c r="A2319" s="1">
        <v>2317</v>
      </c>
      <c r="B2319" s="1" t="s">
        <v>2318</v>
      </c>
      <c r="C2319" s="1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O2319" s="4">
        <f t="shared" si="252"/>
        <v>104</v>
      </c>
      <c r="P2319" s="1">
        <f t="shared" si="253"/>
        <v>18.90909090909091</v>
      </c>
      <c r="Q2319" s="1" t="str">
        <f t="shared" si="254"/>
        <v>music</v>
      </c>
      <c r="R2319" s="1" t="str">
        <f t="shared" si="258"/>
        <v>indie rock</v>
      </c>
      <c r="S2319" s="2">
        <f t="shared" si="255"/>
        <v>40192.542233796295</v>
      </c>
      <c r="T2319" s="2">
        <f t="shared" si="256"/>
        <v>40224.208333333336</v>
      </c>
      <c r="U2319" s="1">
        <f t="shared" si="257"/>
        <v>32</v>
      </c>
    </row>
    <row r="2320" spans="1:21" ht="95" customHeight="1">
      <c r="A2320" s="1">
        <v>2318</v>
      </c>
      <c r="B2320" s="1" t="s">
        <v>2319</v>
      </c>
      <c r="C2320" s="1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O2320" s="4">
        <f t="shared" si="252"/>
        <v>121.05999999999999</v>
      </c>
      <c r="P2320" s="1">
        <f t="shared" si="253"/>
        <v>37.134969325153371</v>
      </c>
      <c r="Q2320" s="1" t="str">
        <f t="shared" si="254"/>
        <v>music</v>
      </c>
      <c r="R2320" s="1" t="str">
        <f t="shared" si="258"/>
        <v>indie rock</v>
      </c>
      <c r="S2320" s="2">
        <f t="shared" si="255"/>
        <v>40050.643680555557</v>
      </c>
      <c r="T2320" s="2">
        <f t="shared" si="256"/>
        <v>40082.165972222225</v>
      </c>
      <c r="U2320" s="1">
        <f t="shared" si="257"/>
        <v>32</v>
      </c>
    </row>
    <row r="2321" spans="1:21" ht="95" customHeight="1">
      <c r="A2321" s="1">
        <v>2319</v>
      </c>
      <c r="B2321" s="1" t="s">
        <v>2320</v>
      </c>
      <c r="C2321" s="1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O2321" s="4">
        <f t="shared" si="252"/>
        <v>107.69999999999999</v>
      </c>
      <c r="P2321" s="1">
        <f t="shared" si="253"/>
        <v>41.961038961038959</v>
      </c>
      <c r="Q2321" s="1" t="str">
        <f t="shared" si="254"/>
        <v>music</v>
      </c>
      <c r="R2321" s="1" t="str">
        <f t="shared" si="258"/>
        <v>indie rock</v>
      </c>
      <c r="S2321" s="2">
        <f t="shared" si="255"/>
        <v>41593.082002314812</v>
      </c>
      <c r="T2321" s="2">
        <f t="shared" si="256"/>
        <v>41623.082002314812</v>
      </c>
      <c r="U2321" s="1">
        <f t="shared" si="257"/>
        <v>30</v>
      </c>
    </row>
    <row r="2322" spans="1:21" ht="95" customHeight="1">
      <c r="A2322" s="1">
        <v>2320</v>
      </c>
      <c r="B2322" s="1" t="s">
        <v>2321</v>
      </c>
      <c r="C2322" s="1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O2322" s="4">
        <f t="shared" si="252"/>
        <v>108.66</v>
      </c>
      <c r="P2322" s="1">
        <f t="shared" si="253"/>
        <v>61.044943820224717</v>
      </c>
      <c r="Q2322" s="1" t="str">
        <f t="shared" si="254"/>
        <v>music</v>
      </c>
      <c r="R2322" s="1" t="str">
        <f t="shared" si="258"/>
        <v>indie rock</v>
      </c>
      <c r="S2322" s="2">
        <f t="shared" si="255"/>
        <v>41696.817129629628</v>
      </c>
      <c r="T2322" s="2">
        <f t="shared" si="256"/>
        <v>41731.775462962964</v>
      </c>
      <c r="U2322" s="1">
        <f t="shared" si="257"/>
        <v>35</v>
      </c>
    </row>
    <row r="2323" spans="1:21" ht="95" customHeight="1">
      <c r="A2323" s="1">
        <v>2321</v>
      </c>
      <c r="B2323" s="1" t="s">
        <v>2322</v>
      </c>
      <c r="C2323" s="1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4">
        <f t="shared" si="252"/>
        <v>39.120962394619681</v>
      </c>
      <c r="P2323" s="1">
        <f t="shared" si="253"/>
        <v>64.53125</v>
      </c>
      <c r="Q2323" s="1" t="str">
        <f t="shared" si="254"/>
        <v>food</v>
      </c>
      <c r="R2323" s="1" t="str">
        <f t="shared" si="258"/>
        <v>small batch</v>
      </c>
      <c r="S2323" s="2">
        <f t="shared" si="255"/>
        <v>42799.260428240741</v>
      </c>
      <c r="T2323" s="2">
        <f t="shared" si="256"/>
        <v>42829.21876157407</v>
      </c>
      <c r="U2323" s="1">
        <f t="shared" si="257"/>
        <v>30</v>
      </c>
    </row>
    <row r="2324" spans="1:21" ht="95" customHeight="1">
      <c r="A2324" s="1">
        <v>2322</v>
      </c>
      <c r="B2324" s="1" t="s">
        <v>2323</v>
      </c>
      <c r="C2324" s="1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4">
        <f t="shared" si="252"/>
        <v>3.1481481481481479</v>
      </c>
      <c r="P2324" s="1">
        <f t="shared" si="253"/>
        <v>21.25</v>
      </c>
      <c r="Q2324" s="1" t="str">
        <f t="shared" si="254"/>
        <v>food</v>
      </c>
      <c r="R2324" s="1" t="str">
        <f t="shared" si="258"/>
        <v>small batch</v>
      </c>
      <c r="S2324" s="2">
        <f t="shared" si="255"/>
        <v>42804.895474537043</v>
      </c>
      <c r="T2324" s="2">
        <f t="shared" si="256"/>
        <v>42834.853807870371</v>
      </c>
      <c r="U2324" s="1">
        <f t="shared" si="257"/>
        <v>30</v>
      </c>
    </row>
    <row r="2325" spans="1:21" ht="95" customHeight="1">
      <c r="A2325" s="1">
        <v>2323</v>
      </c>
      <c r="B2325" s="1" t="s">
        <v>2324</v>
      </c>
      <c r="C2325" s="1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4">
        <f t="shared" si="252"/>
        <v>48</v>
      </c>
      <c r="P2325" s="1">
        <f t="shared" si="253"/>
        <v>30</v>
      </c>
      <c r="Q2325" s="1" t="str">
        <f t="shared" si="254"/>
        <v>food</v>
      </c>
      <c r="R2325" s="1" t="str">
        <f t="shared" si="258"/>
        <v>small batch</v>
      </c>
      <c r="S2325" s="2">
        <f t="shared" si="255"/>
        <v>42807.755173611105</v>
      </c>
      <c r="T2325" s="2">
        <f t="shared" si="256"/>
        <v>42814.755173611105</v>
      </c>
      <c r="U2325" s="1">
        <f t="shared" si="257"/>
        <v>7</v>
      </c>
    </row>
    <row r="2326" spans="1:21" ht="95" customHeight="1">
      <c r="A2326" s="1">
        <v>2324</v>
      </c>
      <c r="B2326" s="1" t="s">
        <v>2325</v>
      </c>
      <c r="C2326" s="1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4">
        <f t="shared" si="252"/>
        <v>20.733333333333334</v>
      </c>
      <c r="P2326" s="1">
        <f t="shared" si="253"/>
        <v>25.491803278688526</v>
      </c>
      <c r="Q2326" s="1" t="str">
        <f t="shared" si="254"/>
        <v>food</v>
      </c>
      <c r="R2326" s="1" t="str">
        <f t="shared" si="258"/>
        <v>small batch</v>
      </c>
      <c r="S2326" s="2">
        <f t="shared" si="255"/>
        <v>42790.885243055556</v>
      </c>
      <c r="T2326" s="2">
        <f t="shared" si="256"/>
        <v>42820.843576388885</v>
      </c>
      <c r="U2326" s="1">
        <f t="shared" si="257"/>
        <v>30</v>
      </c>
    </row>
    <row r="2327" spans="1:21" ht="95" customHeight="1">
      <c r="A2327" s="1">
        <v>2325</v>
      </c>
      <c r="B2327" s="1" t="s">
        <v>2326</v>
      </c>
      <c r="C2327" s="1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4">
        <f t="shared" si="252"/>
        <v>8</v>
      </c>
      <c r="P2327" s="1">
        <f t="shared" si="253"/>
        <v>11.428571428571429</v>
      </c>
      <c r="Q2327" s="1" t="str">
        <f t="shared" si="254"/>
        <v>food</v>
      </c>
      <c r="R2327" s="1" t="str">
        <f t="shared" si="258"/>
        <v>small batch</v>
      </c>
      <c r="S2327" s="2">
        <f t="shared" si="255"/>
        <v>42794.022349537037</v>
      </c>
      <c r="T2327" s="2">
        <f t="shared" si="256"/>
        <v>42823.980682870373</v>
      </c>
      <c r="U2327" s="1">
        <f t="shared" si="257"/>
        <v>30</v>
      </c>
    </row>
    <row r="2328" spans="1:21" ht="95" customHeight="1">
      <c r="A2328" s="1">
        <v>2326</v>
      </c>
      <c r="B2328" s="1" t="s">
        <v>2327</v>
      </c>
      <c r="C2328" s="1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4">
        <f t="shared" si="252"/>
        <v>0.72</v>
      </c>
      <c r="P2328" s="1">
        <f t="shared" si="253"/>
        <v>108</v>
      </c>
      <c r="Q2328" s="1" t="str">
        <f t="shared" si="254"/>
        <v>food</v>
      </c>
      <c r="R2328" s="1" t="str">
        <f t="shared" si="258"/>
        <v>small batch</v>
      </c>
      <c r="S2328" s="2">
        <f t="shared" si="255"/>
        <v>42804.034120370372</v>
      </c>
      <c r="T2328" s="2">
        <f t="shared" si="256"/>
        <v>42855.708333333328</v>
      </c>
      <c r="U2328" s="1">
        <f t="shared" si="257"/>
        <v>52</v>
      </c>
    </row>
    <row r="2329" spans="1:21" ht="95" customHeight="1">
      <c r="A2329" s="1">
        <v>2327</v>
      </c>
      <c r="B2329" s="1" t="s">
        <v>2328</v>
      </c>
      <c r="C2329" s="1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O2329" s="4">
        <f t="shared" si="252"/>
        <v>526.09431428571429</v>
      </c>
      <c r="P2329" s="1">
        <f t="shared" si="253"/>
        <v>54.883162444113267</v>
      </c>
      <c r="Q2329" s="1" t="str">
        <f t="shared" si="254"/>
        <v>food</v>
      </c>
      <c r="R2329" s="1" t="str">
        <f t="shared" si="258"/>
        <v>small batch</v>
      </c>
      <c r="S2329" s="2">
        <f t="shared" si="255"/>
        <v>41842.917129629634</v>
      </c>
      <c r="T2329" s="2">
        <f t="shared" si="256"/>
        <v>41877.917129629634</v>
      </c>
      <c r="U2329" s="1">
        <f t="shared" si="257"/>
        <v>35</v>
      </c>
    </row>
    <row r="2330" spans="1:21" ht="95" customHeight="1">
      <c r="A2330" s="1">
        <v>2328</v>
      </c>
      <c r="B2330" s="1" t="s">
        <v>2329</v>
      </c>
      <c r="C2330" s="1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O2330" s="4">
        <f t="shared" si="252"/>
        <v>254.45000000000002</v>
      </c>
      <c r="P2330" s="1">
        <f t="shared" si="253"/>
        <v>47.383612662942269</v>
      </c>
      <c r="Q2330" s="1" t="str">
        <f t="shared" si="254"/>
        <v>food</v>
      </c>
      <c r="R2330" s="1" t="str">
        <f t="shared" si="258"/>
        <v>small batch</v>
      </c>
      <c r="S2330" s="2">
        <f t="shared" si="255"/>
        <v>42139.781678240746</v>
      </c>
      <c r="T2330" s="2">
        <f t="shared" si="256"/>
        <v>42169.781678240746</v>
      </c>
      <c r="U2330" s="1">
        <f t="shared" si="257"/>
        <v>30</v>
      </c>
    </row>
    <row r="2331" spans="1:21" ht="95" customHeight="1">
      <c r="A2331" s="1">
        <v>2329</v>
      </c>
      <c r="B2331" s="1" t="s">
        <v>2330</v>
      </c>
      <c r="C2331" s="1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O2331" s="4">
        <f t="shared" si="252"/>
        <v>105.91999999999999</v>
      </c>
      <c r="P2331" s="1">
        <f t="shared" si="253"/>
        <v>211.84</v>
      </c>
      <c r="Q2331" s="1" t="str">
        <f t="shared" si="254"/>
        <v>food</v>
      </c>
      <c r="R2331" s="1" t="str">
        <f t="shared" si="258"/>
        <v>small batch</v>
      </c>
      <c r="S2331" s="2">
        <f t="shared" si="255"/>
        <v>41807.624374999999</v>
      </c>
      <c r="T2331" s="2">
        <f t="shared" si="256"/>
        <v>41837.624374999999</v>
      </c>
      <c r="U2331" s="1">
        <f t="shared" si="257"/>
        <v>30</v>
      </c>
    </row>
    <row r="2332" spans="1:21" ht="95" customHeight="1">
      <c r="A2332" s="1">
        <v>2330</v>
      </c>
      <c r="B2332" s="1" t="s">
        <v>2331</v>
      </c>
      <c r="C2332" s="1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O2332" s="4">
        <f t="shared" si="252"/>
        <v>102.42285714285715</v>
      </c>
      <c r="P2332" s="1">
        <f t="shared" si="253"/>
        <v>219.92638036809817</v>
      </c>
      <c r="Q2332" s="1" t="str">
        <f t="shared" si="254"/>
        <v>food</v>
      </c>
      <c r="R2332" s="1" t="str">
        <f t="shared" si="258"/>
        <v>small batch</v>
      </c>
      <c r="S2332" s="2">
        <f t="shared" si="255"/>
        <v>42332.89980324074</v>
      </c>
      <c r="T2332" s="2">
        <f t="shared" si="256"/>
        <v>42363</v>
      </c>
      <c r="U2332" s="1">
        <f t="shared" si="257"/>
        <v>31</v>
      </c>
    </row>
    <row r="2333" spans="1:21" ht="95" customHeight="1">
      <c r="A2333" s="1">
        <v>2331</v>
      </c>
      <c r="B2333" s="1" t="s">
        <v>2332</v>
      </c>
      <c r="C2333" s="1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O2333" s="4">
        <f t="shared" si="252"/>
        <v>144.31375</v>
      </c>
      <c r="P2333" s="1">
        <f t="shared" si="253"/>
        <v>40.795406360424032</v>
      </c>
      <c r="Q2333" s="1" t="str">
        <f t="shared" si="254"/>
        <v>food</v>
      </c>
      <c r="R2333" s="1" t="str">
        <f t="shared" si="258"/>
        <v>small batch</v>
      </c>
      <c r="S2333" s="2">
        <f t="shared" si="255"/>
        <v>41839.005671296298</v>
      </c>
      <c r="T2333" s="2">
        <f t="shared" si="256"/>
        <v>41869.005671296298</v>
      </c>
      <c r="U2333" s="1">
        <f t="shared" si="257"/>
        <v>30</v>
      </c>
    </row>
    <row r="2334" spans="1:21" ht="95" customHeight="1">
      <c r="A2334" s="1">
        <v>2332</v>
      </c>
      <c r="B2334" s="1" t="s">
        <v>2333</v>
      </c>
      <c r="C2334" s="1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O2334" s="4">
        <f t="shared" si="252"/>
        <v>106.30800000000001</v>
      </c>
      <c r="P2334" s="1">
        <f t="shared" si="253"/>
        <v>75.502840909090907</v>
      </c>
      <c r="Q2334" s="1" t="str">
        <f t="shared" si="254"/>
        <v>food</v>
      </c>
      <c r="R2334" s="1" t="str">
        <f t="shared" si="258"/>
        <v>small batch</v>
      </c>
      <c r="S2334" s="2">
        <f t="shared" si="255"/>
        <v>42011.628136574072</v>
      </c>
      <c r="T2334" s="2">
        <f t="shared" si="256"/>
        <v>42041.628136574072</v>
      </c>
      <c r="U2334" s="1">
        <f t="shared" si="257"/>
        <v>30</v>
      </c>
    </row>
    <row r="2335" spans="1:21" ht="95" customHeight="1">
      <c r="A2335" s="1">
        <v>2333</v>
      </c>
      <c r="B2335" s="1" t="s">
        <v>2334</v>
      </c>
      <c r="C2335" s="1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O2335" s="4">
        <f t="shared" si="252"/>
        <v>212.16666666666666</v>
      </c>
      <c r="P2335" s="1">
        <f t="shared" si="253"/>
        <v>13.542553191489361</v>
      </c>
      <c r="Q2335" s="1" t="str">
        <f t="shared" si="254"/>
        <v>food</v>
      </c>
      <c r="R2335" s="1" t="str">
        <f t="shared" si="258"/>
        <v>small batch</v>
      </c>
      <c r="S2335" s="2">
        <f t="shared" si="255"/>
        <v>41767.650347222225</v>
      </c>
      <c r="T2335" s="2">
        <f t="shared" si="256"/>
        <v>41788.743055555555</v>
      </c>
      <c r="U2335" s="1">
        <f t="shared" si="257"/>
        <v>22</v>
      </c>
    </row>
    <row r="2336" spans="1:21" ht="95" customHeight="1">
      <c r="A2336" s="1">
        <v>2334</v>
      </c>
      <c r="B2336" s="1" t="s">
        <v>2335</v>
      </c>
      <c r="C2336" s="1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O2336" s="4">
        <f t="shared" si="252"/>
        <v>101.95</v>
      </c>
      <c r="P2336" s="1">
        <f t="shared" si="253"/>
        <v>60.865671641791046</v>
      </c>
      <c r="Q2336" s="1" t="str">
        <f t="shared" si="254"/>
        <v>food</v>
      </c>
      <c r="R2336" s="1" t="str">
        <f t="shared" si="258"/>
        <v>small batch</v>
      </c>
      <c r="S2336" s="2">
        <f t="shared" si="255"/>
        <v>41918.670115740737</v>
      </c>
      <c r="T2336" s="2">
        <f t="shared" si="256"/>
        <v>41948.731944444444</v>
      </c>
      <c r="U2336" s="1">
        <f t="shared" si="257"/>
        <v>31</v>
      </c>
    </row>
    <row r="2337" spans="1:21" ht="95" customHeight="1">
      <c r="A2337" s="1">
        <v>2335</v>
      </c>
      <c r="B2337" s="1" t="s">
        <v>2336</v>
      </c>
      <c r="C2337" s="1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O2337" s="4">
        <f t="shared" si="252"/>
        <v>102.27200000000001</v>
      </c>
      <c r="P2337" s="1">
        <f t="shared" si="253"/>
        <v>115.69230769230769</v>
      </c>
      <c r="Q2337" s="1" t="str">
        <f t="shared" si="254"/>
        <v>food</v>
      </c>
      <c r="R2337" s="1" t="str">
        <f t="shared" si="258"/>
        <v>small batch</v>
      </c>
      <c r="S2337" s="2">
        <f t="shared" si="255"/>
        <v>41771.572256944448</v>
      </c>
      <c r="T2337" s="2">
        <f t="shared" si="256"/>
        <v>41801.572256944448</v>
      </c>
      <c r="U2337" s="1">
        <f t="shared" si="257"/>
        <v>30</v>
      </c>
    </row>
    <row r="2338" spans="1:21" ht="95" customHeight="1">
      <c r="A2338" s="1">
        <v>2336</v>
      </c>
      <c r="B2338" s="1" t="s">
        <v>2337</v>
      </c>
      <c r="C2338" s="1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O2338" s="4">
        <f t="shared" si="252"/>
        <v>520.73254999999995</v>
      </c>
      <c r="P2338" s="1">
        <f t="shared" si="253"/>
        <v>48.104623556581984</v>
      </c>
      <c r="Q2338" s="1" t="str">
        <f t="shared" si="254"/>
        <v>food</v>
      </c>
      <c r="R2338" s="1" t="str">
        <f t="shared" si="258"/>
        <v>small batch</v>
      </c>
      <c r="S2338" s="2">
        <f t="shared" si="255"/>
        <v>41666.924710648149</v>
      </c>
      <c r="T2338" s="2">
        <f t="shared" si="256"/>
        <v>41706.924710648149</v>
      </c>
      <c r="U2338" s="1">
        <f t="shared" si="257"/>
        <v>40</v>
      </c>
    </row>
    <row r="2339" spans="1:21" ht="95" customHeight="1">
      <c r="A2339" s="1">
        <v>2337</v>
      </c>
      <c r="B2339" s="1" t="s">
        <v>2338</v>
      </c>
      <c r="C2339" s="1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O2339" s="4">
        <f t="shared" si="252"/>
        <v>110.65833333333333</v>
      </c>
      <c r="P2339" s="1">
        <f t="shared" si="253"/>
        <v>74.184357541899445</v>
      </c>
      <c r="Q2339" s="1" t="str">
        <f t="shared" si="254"/>
        <v>food</v>
      </c>
      <c r="R2339" s="1" t="str">
        <f t="shared" si="258"/>
        <v>small batch</v>
      </c>
      <c r="S2339" s="2">
        <f t="shared" si="255"/>
        <v>41786.640543981484</v>
      </c>
      <c r="T2339" s="2">
        <f t="shared" si="256"/>
        <v>41816.640543981484</v>
      </c>
      <c r="U2339" s="1">
        <f t="shared" si="257"/>
        <v>30</v>
      </c>
    </row>
    <row r="2340" spans="1:21" ht="95" customHeight="1">
      <c r="A2340" s="1">
        <v>2338</v>
      </c>
      <c r="B2340" s="1" t="s">
        <v>2339</v>
      </c>
      <c r="C2340" s="1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O2340" s="4">
        <f t="shared" si="252"/>
        <v>101.14333333333335</v>
      </c>
      <c r="P2340" s="1">
        <f t="shared" si="253"/>
        <v>123.34552845528455</v>
      </c>
      <c r="Q2340" s="1" t="str">
        <f t="shared" si="254"/>
        <v>food</v>
      </c>
      <c r="R2340" s="1" t="str">
        <f t="shared" si="258"/>
        <v>small batch</v>
      </c>
      <c r="S2340" s="2">
        <f t="shared" si="255"/>
        <v>41789.896805555552</v>
      </c>
      <c r="T2340" s="2">
        <f t="shared" si="256"/>
        <v>41819.896805555552</v>
      </c>
      <c r="U2340" s="1">
        <f t="shared" si="257"/>
        <v>30</v>
      </c>
    </row>
    <row r="2341" spans="1:21" ht="95" customHeight="1">
      <c r="A2341" s="1">
        <v>2339</v>
      </c>
      <c r="B2341" s="1" t="s">
        <v>2340</v>
      </c>
      <c r="C2341" s="1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O2341" s="4">
        <f t="shared" si="252"/>
        <v>294.20799999999997</v>
      </c>
      <c r="P2341" s="1">
        <f t="shared" si="253"/>
        <v>66.623188405797094</v>
      </c>
      <c r="Q2341" s="1" t="str">
        <f t="shared" si="254"/>
        <v>food</v>
      </c>
      <c r="R2341" s="1" t="str">
        <f t="shared" si="258"/>
        <v>small batch</v>
      </c>
      <c r="S2341" s="2">
        <f t="shared" si="255"/>
        <v>42692.79987268518</v>
      </c>
      <c r="T2341" s="2">
        <f t="shared" si="256"/>
        <v>42723.332638888889</v>
      </c>
      <c r="U2341" s="1">
        <f t="shared" si="257"/>
        <v>31</v>
      </c>
    </row>
    <row r="2342" spans="1:21" ht="95" customHeight="1">
      <c r="A2342" s="1">
        <v>2340</v>
      </c>
      <c r="B2342" s="1" t="s">
        <v>2341</v>
      </c>
      <c r="C2342" s="1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O2342" s="4">
        <f t="shared" si="252"/>
        <v>105.77749999999999</v>
      </c>
      <c r="P2342" s="1">
        <f t="shared" si="253"/>
        <v>104.99007444168734</v>
      </c>
      <c r="Q2342" s="1" t="str">
        <f t="shared" si="254"/>
        <v>food</v>
      </c>
      <c r="R2342" s="1" t="str">
        <f t="shared" si="258"/>
        <v>small batch</v>
      </c>
      <c r="S2342" s="2">
        <f t="shared" si="255"/>
        <v>42643.642800925925</v>
      </c>
      <c r="T2342" s="2">
        <f t="shared" si="256"/>
        <v>42673.642800925925</v>
      </c>
      <c r="U2342" s="1">
        <f t="shared" si="257"/>
        <v>30</v>
      </c>
    </row>
    <row r="2343" spans="1:21" ht="95" customHeight="1">
      <c r="A2343" s="1">
        <v>2341</v>
      </c>
      <c r="B2343" s="1" t="s">
        <v>2342</v>
      </c>
      <c r="C2343" s="1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4">
        <f t="shared" si="252"/>
        <v>0</v>
      </c>
      <c r="P2343" s="1" t="e">
        <f t="shared" si="253"/>
        <v>#DIV/0!</v>
      </c>
      <c r="Q2343" s="1" t="str">
        <f t="shared" si="254"/>
        <v>technology</v>
      </c>
      <c r="R2343" s="1" t="str">
        <f t="shared" si="258"/>
        <v>web</v>
      </c>
      <c r="S2343" s="2">
        <f t="shared" si="255"/>
        <v>42167.813703703709</v>
      </c>
      <c r="T2343" s="2">
        <f t="shared" si="256"/>
        <v>42197.813703703709</v>
      </c>
      <c r="U2343" s="1">
        <f t="shared" si="257"/>
        <v>30</v>
      </c>
    </row>
    <row r="2344" spans="1:21" ht="95" customHeight="1">
      <c r="A2344" s="1">
        <v>2342</v>
      </c>
      <c r="B2344" s="1" t="s">
        <v>2343</v>
      </c>
      <c r="C2344" s="1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4">
        <f t="shared" si="252"/>
        <v>0</v>
      </c>
      <c r="P2344" s="1" t="e">
        <f t="shared" si="253"/>
        <v>#DIV/0!</v>
      </c>
      <c r="Q2344" s="1" t="str">
        <f t="shared" si="254"/>
        <v>technology</v>
      </c>
      <c r="R2344" s="1" t="str">
        <f t="shared" si="258"/>
        <v>web</v>
      </c>
      <c r="S2344" s="2">
        <f t="shared" si="255"/>
        <v>41897.702199074076</v>
      </c>
      <c r="T2344" s="2">
        <f t="shared" si="256"/>
        <v>41918.208333333336</v>
      </c>
      <c r="U2344" s="1">
        <f t="shared" si="257"/>
        <v>21</v>
      </c>
    </row>
    <row r="2345" spans="1:21" ht="95" customHeight="1">
      <c r="A2345" s="1">
        <v>2343</v>
      </c>
      <c r="B2345" s="1" t="s">
        <v>2344</v>
      </c>
      <c r="C2345" s="1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4">
        <f t="shared" si="252"/>
        <v>3</v>
      </c>
      <c r="P2345" s="1">
        <f t="shared" si="253"/>
        <v>300</v>
      </c>
      <c r="Q2345" s="1" t="str">
        <f t="shared" si="254"/>
        <v>technology</v>
      </c>
      <c r="R2345" s="1" t="str">
        <f t="shared" si="258"/>
        <v>web</v>
      </c>
      <c r="S2345" s="2">
        <f t="shared" si="255"/>
        <v>42327.825289351851</v>
      </c>
      <c r="T2345" s="2">
        <f t="shared" si="256"/>
        <v>42377.82430555555</v>
      </c>
      <c r="U2345" s="1">
        <f t="shared" si="257"/>
        <v>50</v>
      </c>
    </row>
    <row r="2346" spans="1:21" ht="95" customHeight="1">
      <c r="A2346" s="1">
        <v>2344</v>
      </c>
      <c r="B2346" s="1" t="s">
        <v>2345</v>
      </c>
      <c r="C2346" s="1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4">
        <f t="shared" si="252"/>
        <v>0.1</v>
      </c>
      <c r="P2346" s="1">
        <f t="shared" si="253"/>
        <v>1</v>
      </c>
      <c r="Q2346" s="1" t="str">
        <f t="shared" si="254"/>
        <v>technology</v>
      </c>
      <c r="R2346" s="1" t="str">
        <f t="shared" si="258"/>
        <v>web</v>
      </c>
      <c r="S2346" s="2">
        <f t="shared" si="255"/>
        <v>42515.727650462963</v>
      </c>
      <c r="T2346" s="2">
        <f t="shared" si="256"/>
        <v>42545.727650462963</v>
      </c>
      <c r="U2346" s="1">
        <f t="shared" si="257"/>
        <v>30</v>
      </c>
    </row>
    <row r="2347" spans="1:21" ht="95" customHeight="1">
      <c r="A2347" s="1">
        <v>2345</v>
      </c>
      <c r="B2347" s="1" t="s">
        <v>2346</v>
      </c>
      <c r="C2347" s="1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4">
        <f t="shared" si="252"/>
        <v>0</v>
      </c>
      <c r="P2347" s="1" t="e">
        <f t="shared" si="253"/>
        <v>#DIV/0!</v>
      </c>
      <c r="Q2347" s="1" t="str">
        <f t="shared" si="254"/>
        <v>technology</v>
      </c>
      <c r="R2347" s="1" t="str">
        <f t="shared" si="258"/>
        <v>web</v>
      </c>
      <c r="S2347" s="2">
        <f t="shared" si="255"/>
        <v>42060.001805555556</v>
      </c>
      <c r="T2347" s="2">
        <f t="shared" si="256"/>
        <v>42094.985416666663</v>
      </c>
      <c r="U2347" s="1">
        <f t="shared" si="257"/>
        <v>35</v>
      </c>
    </row>
    <row r="2348" spans="1:21" ht="95" customHeight="1">
      <c r="A2348" s="1">
        <v>2346</v>
      </c>
      <c r="B2348" s="1" t="s">
        <v>2347</v>
      </c>
      <c r="C2348" s="1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4">
        <f t="shared" si="252"/>
        <v>6.5000000000000002E-2</v>
      </c>
      <c r="P2348" s="1">
        <f t="shared" si="253"/>
        <v>13</v>
      </c>
      <c r="Q2348" s="1" t="str">
        <f t="shared" si="254"/>
        <v>technology</v>
      </c>
      <c r="R2348" s="1" t="str">
        <f t="shared" si="258"/>
        <v>web</v>
      </c>
      <c r="S2348" s="2">
        <f t="shared" si="255"/>
        <v>42615.79896990741</v>
      </c>
      <c r="T2348" s="2">
        <f t="shared" si="256"/>
        <v>42660.79896990741</v>
      </c>
      <c r="U2348" s="1">
        <f t="shared" si="257"/>
        <v>45</v>
      </c>
    </row>
    <row r="2349" spans="1:21" ht="95" customHeight="1">
      <c r="A2349" s="1">
        <v>2347</v>
      </c>
      <c r="B2349" s="1" t="s">
        <v>2348</v>
      </c>
      <c r="C2349" s="1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4">
        <f t="shared" si="252"/>
        <v>1.5</v>
      </c>
      <c r="P2349" s="1">
        <f t="shared" si="253"/>
        <v>15</v>
      </c>
      <c r="Q2349" s="1" t="str">
        <f t="shared" si="254"/>
        <v>technology</v>
      </c>
      <c r="R2349" s="1" t="str">
        <f t="shared" si="258"/>
        <v>web</v>
      </c>
      <c r="S2349" s="2">
        <f t="shared" si="255"/>
        <v>42577.607361111113</v>
      </c>
      <c r="T2349" s="2">
        <f t="shared" si="256"/>
        <v>42607.607361111113</v>
      </c>
      <c r="U2349" s="1">
        <f t="shared" si="257"/>
        <v>30</v>
      </c>
    </row>
    <row r="2350" spans="1:21" ht="95" customHeight="1">
      <c r="A2350" s="1">
        <v>2348</v>
      </c>
      <c r="B2350" s="1" t="s">
        <v>2349</v>
      </c>
      <c r="C2350" s="1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4">
        <f t="shared" si="252"/>
        <v>0.38571428571428573</v>
      </c>
      <c r="P2350" s="1">
        <f t="shared" si="253"/>
        <v>54</v>
      </c>
      <c r="Q2350" s="1" t="str">
        <f t="shared" si="254"/>
        <v>technology</v>
      </c>
      <c r="R2350" s="1" t="str">
        <f t="shared" si="258"/>
        <v>web</v>
      </c>
      <c r="S2350" s="2">
        <f t="shared" si="255"/>
        <v>42360.932152777779</v>
      </c>
      <c r="T2350" s="2">
        <f t="shared" si="256"/>
        <v>42420.932152777779</v>
      </c>
      <c r="U2350" s="1">
        <f t="shared" si="257"/>
        <v>60</v>
      </c>
    </row>
    <row r="2351" spans="1:21" ht="95" customHeight="1">
      <c r="A2351" s="1">
        <v>2349</v>
      </c>
      <c r="B2351" s="1" t="s">
        <v>2350</v>
      </c>
      <c r="C2351" s="1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4">
        <f t="shared" si="252"/>
        <v>0</v>
      </c>
      <c r="P2351" s="1" t="e">
        <f t="shared" si="253"/>
        <v>#DIV/0!</v>
      </c>
      <c r="Q2351" s="1" t="str">
        <f t="shared" si="254"/>
        <v>technology</v>
      </c>
      <c r="R2351" s="1" t="str">
        <f t="shared" si="258"/>
        <v>web</v>
      </c>
      <c r="S2351" s="2">
        <f t="shared" si="255"/>
        <v>42198.775787037041</v>
      </c>
      <c r="T2351" s="2">
        <f t="shared" si="256"/>
        <v>42227.775787037041</v>
      </c>
      <c r="U2351" s="1">
        <f t="shared" si="257"/>
        <v>29</v>
      </c>
    </row>
    <row r="2352" spans="1:21" ht="95" customHeight="1">
      <c r="A2352" s="1">
        <v>2350</v>
      </c>
      <c r="B2352" s="1" t="s">
        <v>2351</v>
      </c>
      <c r="C2352" s="1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4">
        <f t="shared" si="252"/>
        <v>0</v>
      </c>
      <c r="P2352" s="1" t="e">
        <f t="shared" si="253"/>
        <v>#DIV/0!</v>
      </c>
      <c r="Q2352" s="1" t="str">
        <f t="shared" si="254"/>
        <v>technology</v>
      </c>
      <c r="R2352" s="1" t="str">
        <f t="shared" si="258"/>
        <v>web</v>
      </c>
      <c r="S2352" s="2">
        <f t="shared" si="255"/>
        <v>42708.842245370368</v>
      </c>
      <c r="T2352" s="2">
        <f t="shared" si="256"/>
        <v>42738.842245370368</v>
      </c>
      <c r="U2352" s="1">
        <f t="shared" si="257"/>
        <v>30</v>
      </c>
    </row>
    <row r="2353" spans="1:21" ht="95" customHeight="1">
      <c r="A2353" s="1">
        <v>2351</v>
      </c>
      <c r="B2353" s="1" t="s">
        <v>2352</v>
      </c>
      <c r="C2353" s="1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4">
        <f t="shared" si="252"/>
        <v>0.5714285714285714</v>
      </c>
      <c r="P2353" s="1">
        <f t="shared" si="253"/>
        <v>15.428571428571429</v>
      </c>
      <c r="Q2353" s="1" t="str">
        <f t="shared" si="254"/>
        <v>technology</v>
      </c>
      <c r="R2353" s="1" t="str">
        <f t="shared" si="258"/>
        <v>web</v>
      </c>
      <c r="S2353" s="2">
        <f t="shared" si="255"/>
        <v>42094.101145833338</v>
      </c>
      <c r="T2353" s="2">
        <f t="shared" si="256"/>
        <v>42124.101145833338</v>
      </c>
      <c r="U2353" s="1">
        <f t="shared" si="257"/>
        <v>30</v>
      </c>
    </row>
    <row r="2354" spans="1:21" ht="95" customHeight="1">
      <c r="A2354" s="1">
        <v>2352</v>
      </c>
      <c r="B2354" s="1" t="s">
        <v>2353</v>
      </c>
      <c r="C2354" s="1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4">
        <f t="shared" si="252"/>
        <v>0</v>
      </c>
      <c r="P2354" s="1" t="e">
        <f t="shared" si="253"/>
        <v>#DIV/0!</v>
      </c>
      <c r="Q2354" s="1" t="str">
        <f t="shared" si="254"/>
        <v>technology</v>
      </c>
      <c r="R2354" s="1" t="str">
        <f t="shared" si="258"/>
        <v>web</v>
      </c>
      <c r="S2354" s="2">
        <f t="shared" si="255"/>
        <v>42101.633703703701</v>
      </c>
      <c r="T2354" s="2">
        <f t="shared" si="256"/>
        <v>42161.633703703701</v>
      </c>
      <c r="U2354" s="1">
        <f t="shared" si="257"/>
        <v>60</v>
      </c>
    </row>
    <row r="2355" spans="1:21" ht="95" customHeight="1">
      <c r="A2355" s="1">
        <v>2353</v>
      </c>
      <c r="B2355" s="1" t="s">
        <v>2354</v>
      </c>
      <c r="C2355" s="1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4">
        <f t="shared" si="252"/>
        <v>0</v>
      </c>
      <c r="P2355" s="1" t="e">
        <f t="shared" si="253"/>
        <v>#DIV/0!</v>
      </c>
      <c r="Q2355" s="1" t="str">
        <f t="shared" si="254"/>
        <v>technology</v>
      </c>
      <c r="R2355" s="1" t="str">
        <f t="shared" si="258"/>
        <v>web</v>
      </c>
      <c r="S2355" s="2">
        <f t="shared" si="255"/>
        <v>42103.676180555558</v>
      </c>
      <c r="T2355" s="2">
        <f t="shared" si="256"/>
        <v>42115.676180555558</v>
      </c>
      <c r="U2355" s="1">
        <f t="shared" si="257"/>
        <v>12</v>
      </c>
    </row>
    <row r="2356" spans="1:21" ht="95" customHeight="1">
      <c r="A2356" s="1">
        <v>2354</v>
      </c>
      <c r="B2356" s="1" t="s">
        <v>2355</v>
      </c>
      <c r="C2356" s="1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4">
        <f t="shared" si="252"/>
        <v>7.1428571428571425E-2</v>
      </c>
      <c r="P2356" s="1">
        <f t="shared" si="253"/>
        <v>25</v>
      </c>
      <c r="Q2356" s="1" t="str">
        <f t="shared" si="254"/>
        <v>technology</v>
      </c>
      <c r="R2356" s="1" t="str">
        <f t="shared" si="258"/>
        <v>web</v>
      </c>
      <c r="S2356" s="2">
        <f t="shared" si="255"/>
        <v>41954.722916666666</v>
      </c>
      <c r="T2356" s="2">
        <f t="shared" si="256"/>
        <v>42014.722916666666</v>
      </c>
      <c r="U2356" s="1">
        <f t="shared" si="257"/>
        <v>60</v>
      </c>
    </row>
    <row r="2357" spans="1:21" ht="95" customHeight="1">
      <c r="A2357" s="1">
        <v>2355</v>
      </c>
      <c r="B2357" s="1" t="s">
        <v>2356</v>
      </c>
      <c r="C2357" s="1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4">
        <f t="shared" si="252"/>
        <v>0.6875</v>
      </c>
      <c r="P2357" s="1">
        <f t="shared" si="253"/>
        <v>27.5</v>
      </c>
      <c r="Q2357" s="1" t="str">
        <f t="shared" si="254"/>
        <v>technology</v>
      </c>
      <c r="R2357" s="1" t="str">
        <f t="shared" si="258"/>
        <v>web</v>
      </c>
      <c r="S2357" s="2">
        <f t="shared" si="255"/>
        <v>42096.918240740735</v>
      </c>
      <c r="T2357" s="2">
        <f t="shared" si="256"/>
        <v>42126.918240740735</v>
      </c>
      <c r="U2357" s="1">
        <f t="shared" si="257"/>
        <v>30</v>
      </c>
    </row>
    <row r="2358" spans="1:21" ht="95" customHeight="1">
      <c r="A2358" s="1">
        <v>2356</v>
      </c>
      <c r="B2358" s="1" t="s">
        <v>2357</v>
      </c>
      <c r="C2358" s="1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4">
        <f t="shared" si="252"/>
        <v>0</v>
      </c>
      <c r="P2358" s="1" t="e">
        <f t="shared" si="253"/>
        <v>#DIV/0!</v>
      </c>
      <c r="Q2358" s="1" t="str">
        <f t="shared" si="254"/>
        <v>technology</v>
      </c>
      <c r="R2358" s="1" t="str">
        <f t="shared" si="258"/>
        <v>web</v>
      </c>
      <c r="S2358" s="2">
        <f t="shared" si="255"/>
        <v>42130.78361111111</v>
      </c>
      <c r="T2358" s="2">
        <f t="shared" si="256"/>
        <v>42160.78361111111</v>
      </c>
      <c r="U2358" s="1">
        <f t="shared" si="257"/>
        <v>30</v>
      </c>
    </row>
    <row r="2359" spans="1:21" ht="95" customHeight="1">
      <c r="A2359" s="1">
        <v>2357</v>
      </c>
      <c r="B2359" s="1" t="s">
        <v>2358</v>
      </c>
      <c r="C2359" s="1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4">
        <f t="shared" si="252"/>
        <v>0</v>
      </c>
      <c r="P2359" s="1" t="e">
        <f t="shared" si="253"/>
        <v>#DIV/0!</v>
      </c>
      <c r="Q2359" s="1" t="str">
        <f t="shared" si="254"/>
        <v>technology</v>
      </c>
      <c r="R2359" s="1" t="str">
        <f t="shared" si="258"/>
        <v>web</v>
      </c>
      <c r="S2359" s="2">
        <f t="shared" si="255"/>
        <v>42264.620115740734</v>
      </c>
      <c r="T2359" s="2">
        <f t="shared" si="256"/>
        <v>42294.620115740734</v>
      </c>
      <c r="U2359" s="1">
        <f t="shared" si="257"/>
        <v>30</v>
      </c>
    </row>
    <row r="2360" spans="1:21" ht="95" customHeight="1">
      <c r="A2360" s="1">
        <v>2358</v>
      </c>
      <c r="B2360" s="1" t="s">
        <v>2359</v>
      </c>
      <c r="C2360" s="1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4">
        <f t="shared" si="252"/>
        <v>0</v>
      </c>
      <c r="P2360" s="1" t="e">
        <f t="shared" si="253"/>
        <v>#DIV/0!</v>
      </c>
      <c r="Q2360" s="1" t="str">
        <f t="shared" si="254"/>
        <v>technology</v>
      </c>
      <c r="R2360" s="1" t="str">
        <f t="shared" si="258"/>
        <v>web</v>
      </c>
      <c r="S2360" s="2">
        <f t="shared" si="255"/>
        <v>41978.930972222224</v>
      </c>
      <c r="T2360" s="2">
        <f t="shared" si="256"/>
        <v>42035.027083333334</v>
      </c>
      <c r="U2360" s="1">
        <f t="shared" si="257"/>
        <v>57</v>
      </c>
    </row>
    <row r="2361" spans="1:21" ht="95" customHeight="1">
      <c r="A2361" s="1">
        <v>2359</v>
      </c>
      <c r="B2361" s="1" t="s">
        <v>2360</v>
      </c>
      <c r="C2361" s="1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4">
        <f t="shared" si="252"/>
        <v>14.680000000000001</v>
      </c>
      <c r="P2361" s="1">
        <f t="shared" si="253"/>
        <v>367</v>
      </c>
      <c r="Q2361" s="1" t="str">
        <f t="shared" si="254"/>
        <v>technology</v>
      </c>
      <c r="R2361" s="1" t="str">
        <f t="shared" si="258"/>
        <v>web</v>
      </c>
      <c r="S2361" s="2">
        <f t="shared" si="255"/>
        <v>42159.649583333332</v>
      </c>
      <c r="T2361" s="2">
        <f t="shared" si="256"/>
        <v>42219.649583333332</v>
      </c>
      <c r="U2361" s="1">
        <f t="shared" si="257"/>
        <v>60</v>
      </c>
    </row>
    <row r="2362" spans="1:21" ht="95" customHeight="1">
      <c r="A2362" s="1">
        <v>2360</v>
      </c>
      <c r="B2362" s="1" t="s">
        <v>2361</v>
      </c>
      <c r="C2362" s="1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4">
        <f t="shared" si="252"/>
        <v>0.04</v>
      </c>
      <c r="P2362" s="1">
        <f t="shared" si="253"/>
        <v>2</v>
      </c>
      <c r="Q2362" s="1" t="str">
        <f t="shared" si="254"/>
        <v>technology</v>
      </c>
      <c r="R2362" s="1" t="str">
        <f t="shared" si="258"/>
        <v>web</v>
      </c>
      <c r="S2362" s="2">
        <f t="shared" si="255"/>
        <v>42377.70694444445</v>
      </c>
      <c r="T2362" s="2">
        <f t="shared" si="256"/>
        <v>42407.70694444445</v>
      </c>
      <c r="U2362" s="1">
        <f t="shared" si="257"/>
        <v>30</v>
      </c>
    </row>
    <row r="2363" spans="1:21" ht="95" customHeight="1">
      <c r="A2363" s="1">
        <v>2361</v>
      </c>
      <c r="B2363" s="1" t="s">
        <v>2362</v>
      </c>
      <c r="C2363" s="1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4">
        <f t="shared" si="252"/>
        <v>0</v>
      </c>
      <c r="P2363" s="1" t="e">
        <f t="shared" si="253"/>
        <v>#DIV/0!</v>
      </c>
      <c r="Q2363" s="1" t="str">
        <f t="shared" si="254"/>
        <v>technology</v>
      </c>
      <c r="R2363" s="1" t="str">
        <f t="shared" si="258"/>
        <v>web</v>
      </c>
      <c r="S2363" s="2">
        <f t="shared" si="255"/>
        <v>42466.858888888892</v>
      </c>
      <c r="T2363" s="2">
        <f t="shared" si="256"/>
        <v>42490.916666666672</v>
      </c>
      <c r="U2363" s="1">
        <f t="shared" si="257"/>
        <v>25</v>
      </c>
    </row>
    <row r="2364" spans="1:21" ht="95" customHeight="1">
      <c r="A2364" s="1">
        <v>2362</v>
      </c>
      <c r="B2364" s="1" t="s">
        <v>2363</v>
      </c>
      <c r="C2364" s="1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4">
        <f t="shared" si="252"/>
        <v>28.571428571428569</v>
      </c>
      <c r="P2364" s="1">
        <f t="shared" si="253"/>
        <v>60</v>
      </c>
      <c r="Q2364" s="1" t="str">
        <f t="shared" si="254"/>
        <v>technology</v>
      </c>
      <c r="R2364" s="1" t="str">
        <f t="shared" si="258"/>
        <v>web</v>
      </c>
      <c r="S2364" s="2">
        <f t="shared" si="255"/>
        <v>41954.688310185185</v>
      </c>
      <c r="T2364" s="2">
        <f t="shared" si="256"/>
        <v>41984.688310185185</v>
      </c>
      <c r="U2364" s="1">
        <f t="shared" si="257"/>
        <v>30</v>
      </c>
    </row>
    <row r="2365" spans="1:21" ht="95" customHeight="1">
      <c r="A2365" s="1">
        <v>2363</v>
      </c>
      <c r="B2365" s="1" t="s">
        <v>2364</v>
      </c>
      <c r="C2365" s="1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4">
        <f t="shared" si="252"/>
        <v>0</v>
      </c>
      <c r="P2365" s="1" t="e">
        <f t="shared" si="253"/>
        <v>#DIV/0!</v>
      </c>
      <c r="Q2365" s="1" t="str">
        <f t="shared" si="254"/>
        <v>technology</v>
      </c>
      <c r="R2365" s="1" t="str">
        <f t="shared" si="258"/>
        <v>web</v>
      </c>
      <c r="S2365" s="2">
        <f t="shared" si="255"/>
        <v>42322.011574074073</v>
      </c>
      <c r="T2365" s="2">
        <f t="shared" si="256"/>
        <v>42367.011574074073</v>
      </c>
      <c r="U2365" s="1">
        <f t="shared" si="257"/>
        <v>45</v>
      </c>
    </row>
    <row r="2366" spans="1:21" ht="95" customHeight="1">
      <c r="A2366" s="1">
        <v>2364</v>
      </c>
      <c r="B2366" s="1" t="s">
        <v>2365</v>
      </c>
      <c r="C2366" s="1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4">
        <f t="shared" si="252"/>
        <v>0</v>
      </c>
      <c r="P2366" s="1" t="e">
        <f t="shared" si="253"/>
        <v>#DIV/0!</v>
      </c>
      <c r="Q2366" s="1" t="str">
        <f t="shared" si="254"/>
        <v>technology</v>
      </c>
      <c r="R2366" s="1" t="str">
        <f t="shared" si="258"/>
        <v>web</v>
      </c>
      <c r="S2366" s="2">
        <f t="shared" si="255"/>
        <v>42248.934675925921</v>
      </c>
      <c r="T2366" s="2">
        <f t="shared" si="256"/>
        <v>42303.934675925921</v>
      </c>
      <c r="U2366" s="1">
        <f t="shared" si="257"/>
        <v>55</v>
      </c>
    </row>
    <row r="2367" spans="1:21" ht="95" customHeight="1">
      <c r="A2367" s="1">
        <v>2365</v>
      </c>
      <c r="B2367" s="1" t="s">
        <v>2366</v>
      </c>
      <c r="C2367" s="1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4">
        <f t="shared" si="252"/>
        <v>0</v>
      </c>
      <c r="P2367" s="1" t="e">
        <f t="shared" si="253"/>
        <v>#DIV/0!</v>
      </c>
      <c r="Q2367" s="1" t="str">
        <f t="shared" si="254"/>
        <v>technology</v>
      </c>
      <c r="R2367" s="1" t="str">
        <f t="shared" si="258"/>
        <v>web</v>
      </c>
      <c r="S2367" s="2">
        <f t="shared" si="255"/>
        <v>42346.736400462964</v>
      </c>
      <c r="T2367" s="2">
        <f t="shared" si="256"/>
        <v>42386.958333333328</v>
      </c>
      <c r="U2367" s="1">
        <f t="shared" si="257"/>
        <v>41</v>
      </c>
    </row>
    <row r="2368" spans="1:21" ht="95" customHeight="1">
      <c r="A2368" s="1">
        <v>2366</v>
      </c>
      <c r="B2368" s="1" t="s">
        <v>2367</v>
      </c>
      <c r="C2368" s="1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4">
        <f t="shared" si="252"/>
        <v>10.52</v>
      </c>
      <c r="P2368" s="1">
        <f t="shared" si="253"/>
        <v>97.407407407407405</v>
      </c>
      <c r="Q2368" s="1" t="str">
        <f t="shared" si="254"/>
        <v>technology</v>
      </c>
      <c r="R2368" s="1" t="str">
        <f t="shared" si="258"/>
        <v>web</v>
      </c>
      <c r="S2368" s="2">
        <f t="shared" si="255"/>
        <v>42268.531631944439</v>
      </c>
      <c r="T2368" s="2">
        <f t="shared" si="256"/>
        <v>42298.531631944439</v>
      </c>
      <c r="U2368" s="1">
        <f t="shared" si="257"/>
        <v>30</v>
      </c>
    </row>
    <row r="2369" spans="1:21" ht="95" customHeight="1">
      <c r="A2369" s="1">
        <v>2367</v>
      </c>
      <c r="B2369" s="1" t="s">
        <v>2368</v>
      </c>
      <c r="C2369" s="1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4">
        <f t="shared" si="252"/>
        <v>1.34</v>
      </c>
      <c r="P2369" s="1">
        <f t="shared" si="253"/>
        <v>47.857142857142854</v>
      </c>
      <c r="Q2369" s="1" t="str">
        <f t="shared" si="254"/>
        <v>technology</v>
      </c>
      <c r="R2369" s="1" t="str">
        <f t="shared" si="258"/>
        <v>web</v>
      </c>
      <c r="S2369" s="2">
        <f t="shared" si="255"/>
        <v>42425.970092592594</v>
      </c>
      <c r="T2369" s="2">
        <f t="shared" si="256"/>
        <v>42485.928425925929</v>
      </c>
      <c r="U2369" s="1">
        <f t="shared" si="257"/>
        <v>60</v>
      </c>
    </row>
    <row r="2370" spans="1:21" ht="95" customHeight="1">
      <c r="A2370" s="1">
        <v>2368</v>
      </c>
      <c r="B2370" s="1" t="s">
        <v>2369</v>
      </c>
      <c r="C2370" s="1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4">
        <f t="shared" si="252"/>
        <v>0.25</v>
      </c>
      <c r="P2370" s="1">
        <f t="shared" si="253"/>
        <v>50</v>
      </c>
      <c r="Q2370" s="1" t="str">
        <f t="shared" si="254"/>
        <v>technology</v>
      </c>
      <c r="R2370" s="1" t="str">
        <f t="shared" si="258"/>
        <v>web</v>
      </c>
      <c r="S2370" s="2">
        <f t="shared" si="255"/>
        <v>42063.721817129626</v>
      </c>
      <c r="T2370" s="2">
        <f t="shared" si="256"/>
        <v>42108.680150462969</v>
      </c>
      <c r="U2370" s="1">
        <f t="shared" si="257"/>
        <v>45</v>
      </c>
    </row>
    <row r="2371" spans="1:21" ht="95" customHeight="1">
      <c r="A2371" s="1">
        <v>2369</v>
      </c>
      <c r="B2371" s="1" t="s">
        <v>2370</v>
      </c>
      <c r="C2371" s="1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4">
        <f t="shared" ref="O2371:O2434" si="259">E2371/D2371*100</f>
        <v>0</v>
      </c>
      <c r="P2371" s="1" t="e">
        <f t="shared" ref="P2371:P2434" si="260">E2371/L2371</f>
        <v>#DIV/0!</v>
      </c>
      <c r="Q2371" s="1" t="str">
        <f t="shared" ref="Q2371:Q2434" si="261">LEFT(N2371,FIND("/",N2371)-1)</f>
        <v>technology</v>
      </c>
      <c r="R2371" s="1" t="str">
        <f t="shared" si="258"/>
        <v>web</v>
      </c>
      <c r="S2371" s="2">
        <f t="shared" ref="S2371:S2434" si="262">(((J2371/60)/60)/24)+DATE(1970,1,1)</f>
        <v>42380.812627314815</v>
      </c>
      <c r="T2371" s="2">
        <f t="shared" ref="T2371:T2434" si="263">(((I2371/60)/60)/24)+DATE(1970,1,1)</f>
        <v>42410.812627314815</v>
      </c>
      <c r="U2371" s="1">
        <f t="shared" ref="U2371:U2434" si="264">ROUNDUP(T2371-S2371,0)</f>
        <v>30</v>
      </c>
    </row>
    <row r="2372" spans="1:21" ht="95" customHeight="1">
      <c r="A2372" s="1">
        <v>2370</v>
      </c>
      <c r="B2372" s="1" t="s">
        <v>2371</v>
      </c>
      <c r="C2372" s="1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4">
        <f t="shared" si="259"/>
        <v>0.32800000000000001</v>
      </c>
      <c r="P2372" s="1">
        <f t="shared" si="260"/>
        <v>20.5</v>
      </c>
      <c r="Q2372" s="1" t="str">
        <f t="shared" si="261"/>
        <v>technology</v>
      </c>
      <c r="R2372" s="1" t="str">
        <f t="shared" ref="R2372:R2435" si="265">RIGHT(N2372,LEN(N2372)-FIND("/",N2372))</f>
        <v>web</v>
      </c>
      <c r="S2372" s="2">
        <f t="shared" si="262"/>
        <v>41961.18913194444</v>
      </c>
      <c r="T2372" s="2">
        <f t="shared" si="263"/>
        <v>41991.18913194444</v>
      </c>
      <c r="U2372" s="1">
        <f t="shared" si="264"/>
        <v>30</v>
      </c>
    </row>
    <row r="2373" spans="1:21" ht="95" customHeight="1">
      <c r="A2373" s="1">
        <v>2371</v>
      </c>
      <c r="B2373" s="1" t="s">
        <v>2372</v>
      </c>
      <c r="C2373" s="1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4">
        <f t="shared" si="259"/>
        <v>0</v>
      </c>
      <c r="P2373" s="1" t="e">
        <f t="shared" si="260"/>
        <v>#DIV/0!</v>
      </c>
      <c r="Q2373" s="1" t="str">
        <f t="shared" si="261"/>
        <v>technology</v>
      </c>
      <c r="R2373" s="1" t="str">
        <f t="shared" si="265"/>
        <v>web</v>
      </c>
      <c r="S2373" s="2">
        <f t="shared" si="262"/>
        <v>42150.777731481481</v>
      </c>
      <c r="T2373" s="2">
        <f t="shared" si="263"/>
        <v>42180.777731481481</v>
      </c>
      <c r="U2373" s="1">
        <f t="shared" si="264"/>
        <v>30</v>
      </c>
    </row>
    <row r="2374" spans="1:21" ht="95" customHeight="1">
      <c r="A2374" s="1">
        <v>2372</v>
      </c>
      <c r="B2374" s="1" t="s">
        <v>2373</v>
      </c>
      <c r="C2374" s="1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4">
        <f t="shared" si="259"/>
        <v>3.2727272727272729</v>
      </c>
      <c r="P2374" s="1">
        <f t="shared" si="260"/>
        <v>30</v>
      </c>
      <c r="Q2374" s="1" t="str">
        <f t="shared" si="261"/>
        <v>technology</v>
      </c>
      <c r="R2374" s="1" t="str">
        <f t="shared" si="265"/>
        <v>web</v>
      </c>
      <c r="S2374" s="2">
        <f t="shared" si="262"/>
        <v>42088.069108796291</v>
      </c>
      <c r="T2374" s="2">
        <f t="shared" si="263"/>
        <v>42118.069108796291</v>
      </c>
      <c r="U2374" s="1">
        <f t="shared" si="264"/>
        <v>30</v>
      </c>
    </row>
    <row r="2375" spans="1:21" ht="95" customHeight="1">
      <c r="A2375" s="1">
        <v>2373</v>
      </c>
      <c r="B2375" s="1" t="s">
        <v>2374</v>
      </c>
      <c r="C2375" s="1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4">
        <f t="shared" si="259"/>
        <v>5.8823529411764705E-3</v>
      </c>
      <c r="P2375" s="1">
        <f t="shared" si="260"/>
        <v>50</v>
      </c>
      <c r="Q2375" s="1" t="str">
        <f t="shared" si="261"/>
        <v>technology</v>
      </c>
      <c r="R2375" s="1" t="str">
        <f t="shared" si="265"/>
        <v>web</v>
      </c>
      <c r="S2375" s="2">
        <f t="shared" si="262"/>
        <v>42215.662314814821</v>
      </c>
      <c r="T2375" s="2">
        <f t="shared" si="263"/>
        <v>42245.662314814821</v>
      </c>
      <c r="U2375" s="1">
        <f t="shared" si="264"/>
        <v>30</v>
      </c>
    </row>
    <row r="2376" spans="1:21" ht="95" customHeight="1">
      <c r="A2376" s="1">
        <v>2374</v>
      </c>
      <c r="B2376" s="1" t="s">
        <v>2375</v>
      </c>
      <c r="C2376" s="1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4">
        <f t="shared" si="259"/>
        <v>4.5454545454545456E-2</v>
      </c>
      <c r="P2376" s="1">
        <f t="shared" si="260"/>
        <v>10</v>
      </c>
      <c r="Q2376" s="1" t="str">
        <f t="shared" si="261"/>
        <v>technology</v>
      </c>
      <c r="R2376" s="1" t="str">
        <f t="shared" si="265"/>
        <v>web</v>
      </c>
      <c r="S2376" s="2">
        <f t="shared" si="262"/>
        <v>42017.843287037031</v>
      </c>
      <c r="T2376" s="2">
        <f t="shared" si="263"/>
        <v>42047.843287037031</v>
      </c>
      <c r="U2376" s="1">
        <f t="shared" si="264"/>
        <v>30</v>
      </c>
    </row>
    <row r="2377" spans="1:21" ht="95" customHeight="1">
      <c r="A2377" s="1">
        <v>2375</v>
      </c>
      <c r="B2377" s="1" t="s">
        <v>2376</v>
      </c>
      <c r="C2377" s="1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4">
        <f t="shared" si="259"/>
        <v>0</v>
      </c>
      <c r="P2377" s="1" t="e">
        <f t="shared" si="260"/>
        <v>#DIV/0!</v>
      </c>
      <c r="Q2377" s="1" t="str">
        <f t="shared" si="261"/>
        <v>technology</v>
      </c>
      <c r="R2377" s="1" t="str">
        <f t="shared" si="265"/>
        <v>web</v>
      </c>
      <c r="S2377" s="2">
        <f t="shared" si="262"/>
        <v>42592.836076388892</v>
      </c>
      <c r="T2377" s="2">
        <f t="shared" si="263"/>
        <v>42622.836076388892</v>
      </c>
      <c r="U2377" s="1">
        <f t="shared" si="264"/>
        <v>30</v>
      </c>
    </row>
    <row r="2378" spans="1:21" ht="95" customHeight="1">
      <c r="A2378" s="1">
        <v>2376</v>
      </c>
      <c r="B2378" s="1" t="s">
        <v>2377</v>
      </c>
      <c r="C2378" s="1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4">
        <f t="shared" si="259"/>
        <v>10.877666666666666</v>
      </c>
      <c r="P2378" s="1">
        <f t="shared" si="260"/>
        <v>81.582499999999996</v>
      </c>
      <c r="Q2378" s="1" t="str">
        <f t="shared" si="261"/>
        <v>technology</v>
      </c>
      <c r="R2378" s="1" t="str">
        <f t="shared" si="265"/>
        <v>web</v>
      </c>
      <c r="S2378" s="2">
        <f t="shared" si="262"/>
        <v>42318.925532407404</v>
      </c>
      <c r="T2378" s="2">
        <f t="shared" si="263"/>
        <v>42348.925532407404</v>
      </c>
      <c r="U2378" s="1">
        <f t="shared" si="264"/>
        <v>30</v>
      </c>
    </row>
    <row r="2379" spans="1:21" ht="95" customHeight="1">
      <c r="A2379" s="1">
        <v>2377</v>
      </c>
      <c r="B2379" s="1" t="s">
        <v>2378</v>
      </c>
      <c r="C2379" s="1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4">
        <f t="shared" si="259"/>
        <v>0</v>
      </c>
      <c r="P2379" s="1" t="e">
        <f t="shared" si="260"/>
        <v>#DIV/0!</v>
      </c>
      <c r="Q2379" s="1" t="str">
        <f t="shared" si="261"/>
        <v>technology</v>
      </c>
      <c r="R2379" s="1" t="str">
        <f t="shared" si="265"/>
        <v>web</v>
      </c>
      <c r="S2379" s="2">
        <f t="shared" si="262"/>
        <v>42669.870173611111</v>
      </c>
      <c r="T2379" s="2">
        <f t="shared" si="263"/>
        <v>42699.911840277782</v>
      </c>
      <c r="U2379" s="1">
        <f t="shared" si="264"/>
        <v>31</v>
      </c>
    </row>
    <row r="2380" spans="1:21" ht="95" customHeight="1">
      <c r="A2380" s="1">
        <v>2378</v>
      </c>
      <c r="B2380" s="1" t="s">
        <v>2379</v>
      </c>
      <c r="C2380" s="1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4">
        <f t="shared" si="259"/>
        <v>0</v>
      </c>
      <c r="P2380" s="1" t="e">
        <f t="shared" si="260"/>
        <v>#DIV/0!</v>
      </c>
      <c r="Q2380" s="1" t="str">
        <f t="shared" si="261"/>
        <v>technology</v>
      </c>
      <c r="R2380" s="1" t="str">
        <f t="shared" si="265"/>
        <v>web</v>
      </c>
      <c r="S2380" s="2">
        <f t="shared" si="262"/>
        <v>42213.013078703705</v>
      </c>
      <c r="T2380" s="2">
        <f t="shared" si="263"/>
        <v>42242.013078703705</v>
      </c>
      <c r="U2380" s="1">
        <f t="shared" si="264"/>
        <v>29</v>
      </c>
    </row>
    <row r="2381" spans="1:21" ht="95" customHeight="1">
      <c r="A2381" s="1">
        <v>2379</v>
      </c>
      <c r="B2381" s="1" t="s">
        <v>2380</v>
      </c>
      <c r="C2381" s="1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4">
        <f t="shared" si="259"/>
        <v>0</v>
      </c>
      <c r="P2381" s="1" t="e">
        <f t="shared" si="260"/>
        <v>#DIV/0!</v>
      </c>
      <c r="Q2381" s="1" t="str">
        <f t="shared" si="261"/>
        <v>technology</v>
      </c>
      <c r="R2381" s="1" t="str">
        <f t="shared" si="265"/>
        <v>web</v>
      </c>
      <c r="S2381" s="2">
        <f t="shared" si="262"/>
        <v>42237.016388888893</v>
      </c>
      <c r="T2381" s="2">
        <f t="shared" si="263"/>
        <v>42282.016388888893</v>
      </c>
      <c r="U2381" s="1">
        <f t="shared" si="264"/>
        <v>45</v>
      </c>
    </row>
    <row r="2382" spans="1:21" ht="95" customHeight="1">
      <c r="A2382" s="1">
        <v>2380</v>
      </c>
      <c r="B2382" s="1" t="s">
        <v>2381</v>
      </c>
      <c r="C2382" s="1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4">
        <f t="shared" si="259"/>
        <v>0.36666666666666664</v>
      </c>
      <c r="P2382" s="1">
        <f t="shared" si="260"/>
        <v>18.333333333333332</v>
      </c>
      <c r="Q2382" s="1" t="str">
        <f t="shared" si="261"/>
        <v>technology</v>
      </c>
      <c r="R2382" s="1" t="str">
        <f t="shared" si="265"/>
        <v>web</v>
      </c>
      <c r="S2382" s="2">
        <f t="shared" si="262"/>
        <v>42248.793310185181</v>
      </c>
      <c r="T2382" s="2">
        <f t="shared" si="263"/>
        <v>42278.793310185181</v>
      </c>
      <c r="U2382" s="1">
        <f t="shared" si="264"/>
        <v>30</v>
      </c>
    </row>
    <row r="2383" spans="1:21" ht="95" customHeight="1">
      <c r="A2383" s="1">
        <v>2381</v>
      </c>
      <c r="B2383" s="1" t="s">
        <v>2382</v>
      </c>
      <c r="C2383" s="1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4">
        <f t="shared" si="259"/>
        <v>1.8193398957730169</v>
      </c>
      <c r="P2383" s="1">
        <f t="shared" si="260"/>
        <v>224.42857142857142</v>
      </c>
      <c r="Q2383" s="1" t="str">
        <f t="shared" si="261"/>
        <v>technology</v>
      </c>
      <c r="R2383" s="1" t="str">
        <f t="shared" si="265"/>
        <v>web</v>
      </c>
      <c r="S2383" s="2">
        <f t="shared" si="262"/>
        <v>42074.935740740737</v>
      </c>
      <c r="T2383" s="2">
        <f t="shared" si="263"/>
        <v>42104.935740740737</v>
      </c>
      <c r="U2383" s="1">
        <f t="shared" si="264"/>
        <v>30</v>
      </c>
    </row>
    <row r="2384" spans="1:21" ht="95" customHeight="1">
      <c r="A2384" s="1">
        <v>2382</v>
      </c>
      <c r="B2384" s="1" t="s">
        <v>2383</v>
      </c>
      <c r="C2384" s="1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4">
        <f t="shared" si="259"/>
        <v>2.5</v>
      </c>
      <c r="P2384" s="1">
        <f t="shared" si="260"/>
        <v>37.5</v>
      </c>
      <c r="Q2384" s="1" t="str">
        <f t="shared" si="261"/>
        <v>technology</v>
      </c>
      <c r="R2384" s="1" t="str">
        <f t="shared" si="265"/>
        <v>web</v>
      </c>
      <c r="S2384" s="2">
        <f t="shared" si="262"/>
        <v>42195.187534722223</v>
      </c>
      <c r="T2384" s="2">
        <f t="shared" si="263"/>
        <v>42220.187534722223</v>
      </c>
      <c r="U2384" s="1">
        <f t="shared" si="264"/>
        <v>25</v>
      </c>
    </row>
    <row r="2385" spans="1:21" ht="95" customHeight="1">
      <c r="A2385" s="1">
        <v>2383</v>
      </c>
      <c r="B2385" s="1" t="s">
        <v>2384</v>
      </c>
      <c r="C2385" s="1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4">
        <f t="shared" si="259"/>
        <v>4.3499999999999996</v>
      </c>
      <c r="P2385" s="1">
        <f t="shared" si="260"/>
        <v>145</v>
      </c>
      <c r="Q2385" s="1" t="str">
        <f t="shared" si="261"/>
        <v>technology</v>
      </c>
      <c r="R2385" s="1" t="str">
        <f t="shared" si="265"/>
        <v>web</v>
      </c>
      <c r="S2385" s="2">
        <f t="shared" si="262"/>
        <v>42027.056793981479</v>
      </c>
      <c r="T2385" s="2">
        <f t="shared" si="263"/>
        <v>42057.056793981479</v>
      </c>
      <c r="U2385" s="1">
        <f t="shared" si="264"/>
        <v>30</v>
      </c>
    </row>
    <row r="2386" spans="1:21" ht="95" customHeight="1">
      <c r="A2386" s="1">
        <v>2384</v>
      </c>
      <c r="B2386" s="1" t="s">
        <v>2385</v>
      </c>
      <c r="C2386" s="1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4">
        <f t="shared" si="259"/>
        <v>0.8</v>
      </c>
      <c r="P2386" s="1">
        <f t="shared" si="260"/>
        <v>1</v>
      </c>
      <c r="Q2386" s="1" t="str">
        <f t="shared" si="261"/>
        <v>technology</v>
      </c>
      <c r="R2386" s="1" t="str">
        <f t="shared" si="265"/>
        <v>web</v>
      </c>
      <c r="S2386" s="2">
        <f t="shared" si="262"/>
        <v>41927.067627314813</v>
      </c>
      <c r="T2386" s="2">
        <f t="shared" si="263"/>
        <v>41957.109293981484</v>
      </c>
      <c r="U2386" s="1">
        <f t="shared" si="264"/>
        <v>31</v>
      </c>
    </row>
    <row r="2387" spans="1:21" ht="95" customHeight="1">
      <c r="A2387" s="1">
        <v>2385</v>
      </c>
      <c r="B2387" s="1" t="s">
        <v>2386</v>
      </c>
      <c r="C2387" s="1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4">
        <f t="shared" si="259"/>
        <v>1.2123076923076923</v>
      </c>
      <c r="P2387" s="1">
        <f t="shared" si="260"/>
        <v>112.57142857142857</v>
      </c>
      <c r="Q2387" s="1" t="str">
        <f t="shared" si="261"/>
        <v>technology</v>
      </c>
      <c r="R2387" s="1" t="str">
        <f t="shared" si="265"/>
        <v>web</v>
      </c>
      <c r="S2387" s="2">
        <f t="shared" si="262"/>
        <v>42191.70175925926</v>
      </c>
      <c r="T2387" s="2">
        <f t="shared" si="263"/>
        <v>42221.70175925926</v>
      </c>
      <c r="U2387" s="1">
        <f t="shared" si="264"/>
        <v>30</v>
      </c>
    </row>
    <row r="2388" spans="1:21" ht="95" customHeight="1">
      <c r="A2388" s="1">
        <v>2386</v>
      </c>
      <c r="B2388" s="1" t="s">
        <v>2387</v>
      </c>
      <c r="C2388" s="1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4">
        <f t="shared" si="259"/>
        <v>0</v>
      </c>
      <c r="P2388" s="1" t="e">
        <f t="shared" si="260"/>
        <v>#DIV/0!</v>
      </c>
      <c r="Q2388" s="1" t="str">
        <f t="shared" si="261"/>
        <v>technology</v>
      </c>
      <c r="R2388" s="1" t="str">
        <f t="shared" si="265"/>
        <v>web</v>
      </c>
      <c r="S2388" s="2">
        <f t="shared" si="262"/>
        <v>41954.838240740741</v>
      </c>
      <c r="T2388" s="2">
        <f t="shared" si="263"/>
        <v>42014.838240740741</v>
      </c>
      <c r="U2388" s="1">
        <f t="shared" si="264"/>
        <v>60</v>
      </c>
    </row>
    <row r="2389" spans="1:21" ht="95" customHeight="1">
      <c r="A2389" s="1">
        <v>2387</v>
      </c>
      <c r="B2389" s="1" t="s">
        <v>2388</v>
      </c>
      <c r="C2389" s="1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4">
        <f t="shared" si="259"/>
        <v>0.68399999999999994</v>
      </c>
      <c r="P2389" s="1">
        <f t="shared" si="260"/>
        <v>342</v>
      </c>
      <c r="Q2389" s="1" t="str">
        <f t="shared" si="261"/>
        <v>technology</v>
      </c>
      <c r="R2389" s="1" t="str">
        <f t="shared" si="265"/>
        <v>web</v>
      </c>
      <c r="S2389" s="2">
        <f t="shared" si="262"/>
        <v>42528.626620370371</v>
      </c>
      <c r="T2389" s="2">
        <f t="shared" si="263"/>
        <v>42573.626620370371</v>
      </c>
      <c r="U2389" s="1">
        <f t="shared" si="264"/>
        <v>45</v>
      </c>
    </row>
    <row r="2390" spans="1:21" ht="95" customHeight="1">
      <c r="A2390" s="1">
        <v>2388</v>
      </c>
      <c r="B2390" s="1" t="s">
        <v>2389</v>
      </c>
      <c r="C2390" s="1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4">
        <f t="shared" si="259"/>
        <v>1.2513513513513512</v>
      </c>
      <c r="P2390" s="1">
        <f t="shared" si="260"/>
        <v>57.875</v>
      </c>
      <c r="Q2390" s="1" t="str">
        <f t="shared" si="261"/>
        <v>technology</v>
      </c>
      <c r="R2390" s="1" t="str">
        <f t="shared" si="265"/>
        <v>web</v>
      </c>
      <c r="S2390" s="2">
        <f t="shared" si="262"/>
        <v>41989.853692129633</v>
      </c>
      <c r="T2390" s="2">
        <f t="shared" si="263"/>
        <v>42019.811805555553</v>
      </c>
      <c r="U2390" s="1">
        <f t="shared" si="264"/>
        <v>30</v>
      </c>
    </row>
    <row r="2391" spans="1:21" ht="95" customHeight="1">
      <c r="A2391" s="1">
        <v>2389</v>
      </c>
      <c r="B2391" s="1" t="s">
        <v>2390</v>
      </c>
      <c r="C2391" s="1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4">
        <f t="shared" si="259"/>
        <v>0.1875</v>
      </c>
      <c r="P2391" s="1">
        <f t="shared" si="260"/>
        <v>30</v>
      </c>
      <c r="Q2391" s="1" t="str">
        <f t="shared" si="261"/>
        <v>technology</v>
      </c>
      <c r="R2391" s="1" t="str">
        <f t="shared" si="265"/>
        <v>web</v>
      </c>
      <c r="S2391" s="2">
        <f t="shared" si="262"/>
        <v>42179.653379629628</v>
      </c>
      <c r="T2391" s="2">
        <f t="shared" si="263"/>
        <v>42210.915972222225</v>
      </c>
      <c r="U2391" s="1">
        <f t="shared" si="264"/>
        <v>32</v>
      </c>
    </row>
    <row r="2392" spans="1:21" ht="95" customHeight="1">
      <c r="A2392" s="1">
        <v>2390</v>
      </c>
      <c r="B2392" s="1" t="s">
        <v>2391</v>
      </c>
      <c r="C2392" s="1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4">
        <f t="shared" si="259"/>
        <v>0</v>
      </c>
      <c r="P2392" s="1" t="e">
        <f t="shared" si="260"/>
        <v>#DIV/0!</v>
      </c>
      <c r="Q2392" s="1" t="str">
        <f t="shared" si="261"/>
        <v>technology</v>
      </c>
      <c r="R2392" s="1" t="str">
        <f t="shared" si="265"/>
        <v>web</v>
      </c>
      <c r="S2392" s="2">
        <f t="shared" si="262"/>
        <v>41968.262314814812</v>
      </c>
      <c r="T2392" s="2">
        <f t="shared" si="263"/>
        <v>42008.262314814812</v>
      </c>
      <c r="U2392" s="1">
        <f t="shared" si="264"/>
        <v>40</v>
      </c>
    </row>
    <row r="2393" spans="1:21" ht="95" customHeight="1">
      <c r="A2393" s="1">
        <v>2391</v>
      </c>
      <c r="B2393" s="1" t="s">
        <v>2392</v>
      </c>
      <c r="C2393" s="1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4">
        <f t="shared" si="259"/>
        <v>0.125</v>
      </c>
      <c r="P2393" s="1">
        <f t="shared" si="260"/>
        <v>25</v>
      </c>
      <c r="Q2393" s="1" t="str">
        <f t="shared" si="261"/>
        <v>technology</v>
      </c>
      <c r="R2393" s="1" t="str">
        <f t="shared" si="265"/>
        <v>web</v>
      </c>
      <c r="S2393" s="2">
        <f t="shared" si="262"/>
        <v>42064.794490740736</v>
      </c>
      <c r="T2393" s="2">
        <f t="shared" si="263"/>
        <v>42094.752824074079</v>
      </c>
      <c r="U2393" s="1">
        <f t="shared" si="264"/>
        <v>30</v>
      </c>
    </row>
    <row r="2394" spans="1:21" ht="95" customHeight="1">
      <c r="A2394" s="1">
        <v>2392</v>
      </c>
      <c r="B2394" s="1" t="s">
        <v>2393</v>
      </c>
      <c r="C2394" s="1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4">
        <f t="shared" si="259"/>
        <v>0</v>
      </c>
      <c r="P2394" s="1" t="e">
        <f t="shared" si="260"/>
        <v>#DIV/0!</v>
      </c>
      <c r="Q2394" s="1" t="str">
        <f t="shared" si="261"/>
        <v>technology</v>
      </c>
      <c r="R2394" s="1" t="str">
        <f t="shared" si="265"/>
        <v>web</v>
      </c>
      <c r="S2394" s="2">
        <f t="shared" si="262"/>
        <v>42276.120636574073</v>
      </c>
      <c r="T2394" s="2">
        <f t="shared" si="263"/>
        <v>42306.120636574073</v>
      </c>
      <c r="U2394" s="1">
        <f t="shared" si="264"/>
        <v>30</v>
      </c>
    </row>
    <row r="2395" spans="1:21" ht="95" customHeight="1">
      <c r="A2395" s="1">
        <v>2393</v>
      </c>
      <c r="B2395" s="1" t="s">
        <v>2394</v>
      </c>
      <c r="C2395" s="1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4">
        <f t="shared" si="259"/>
        <v>0.05</v>
      </c>
      <c r="P2395" s="1">
        <f t="shared" si="260"/>
        <v>50</v>
      </c>
      <c r="Q2395" s="1" t="str">
        <f t="shared" si="261"/>
        <v>technology</v>
      </c>
      <c r="R2395" s="1" t="str">
        <f t="shared" si="265"/>
        <v>web</v>
      </c>
      <c r="S2395" s="2">
        <f t="shared" si="262"/>
        <v>42194.648344907408</v>
      </c>
      <c r="T2395" s="2">
        <f t="shared" si="263"/>
        <v>42224.648344907408</v>
      </c>
      <c r="U2395" s="1">
        <f t="shared" si="264"/>
        <v>30</v>
      </c>
    </row>
    <row r="2396" spans="1:21" ht="95" customHeight="1">
      <c r="A2396" s="1">
        <v>2394</v>
      </c>
      <c r="B2396" s="1" t="s">
        <v>2395</v>
      </c>
      <c r="C2396" s="1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4">
        <f t="shared" si="259"/>
        <v>0.06</v>
      </c>
      <c r="P2396" s="1">
        <f t="shared" si="260"/>
        <v>1.5</v>
      </c>
      <c r="Q2396" s="1" t="str">
        <f t="shared" si="261"/>
        <v>technology</v>
      </c>
      <c r="R2396" s="1" t="str">
        <f t="shared" si="265"/>
        <v>web</v>
      </c>
      <c r="S2396" s="2">
        <f t="shared" si="262"/>
        <v>42031.362187499995</v>
      </c>
      <c r="T2396" s="2">
        <f t="shared" si="263"/>
        <v>42061.362187499995</v>
      </c>
      <c r="U2396" s="1">
        <f t="shared" si="264"/>
        <v>30</v>
      </c>
    </row>
    <row r="2397" spans="1:21" ht="95" customHeight="1">
      <c r="A2397" s="1">
        <v>2395</v>
      </c>
      <c r="B2397" s="1" t="s">
        <v>2396</v>
      </c>
      <c r="C2397" s="1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4">
        <f t="shared" si="259"/>
        <v>0</v>
      </c>
      <c r="P2397" s="1" t="e">
        <f t="shared" si="260"/>
        <v>#DIV/0!</v>
      </c>
      <c r="Q2397" s="1" t="str">
        <f t="shared" si="261"/>
        <v>technology</v>
      </c>
      <c r="R2397" s="1" t="str">
        <f t="shared" si="265"/>
        <v>web</v>
      </c>
      <c r="S2397" s="2">
        <f t="shared" si="262"/>
        <v>42717.121377314819</v>
      </c>
      <c r="T2397" s="2">
        <f t="shared" si="263"/>
        <v>42745.372916666667</v>
      </c>
      <c r="U2397" s="1">
        <f t="shared" si="264"/>
        <v>29</v>
      </c>
    </row>
    <row r="2398" spans="1:21" ht="95" customHeight="1">
      <c r="A2398" s="1">
        <v>2396</v>
      </c>
      <c r="B2398" s="1" t="s">
        <v>2397</v>
      </c>
      <c r="C2398" s="1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4">
        <f t="shared" si="259"/>
        <v>0.2</v>
      </c>
      <c r="P2398" s="1">
        <f t="shared" si="260"/>
        <v>10</v>
      </c>
      <c r="Q2398" s="1" t="str">
        <f t="shared" si="261"/>
        <v>technology</v>
      </c>
      <c r="R2398" s="1" t="str">
        <f t="shared" si="265"/>
        <v>web</v>
      </c>
      <c r="S2398" s="2">
        <f t="shared" si="262"/>
        <v>42262.849050925928</v>
      </c>
      <c r="T2398" s="2">
        <f t="shared" si="263"/>
        <v>42292.849050925928</v>
      </c>
      <c r="U2398" s="1">
        <f t="shared" si="264"/>
        <v>30</v>
      </c>
    </row>
    <row r="2399" spans="1:21" ht="95" customHeight="1">
      <c r="A2399" s="1">
        <v>2397</v>
      </c>
      <c r="B2399" s="1" t="s">
        <v>2398</v>
      </c>
      <c r="C2399" s="1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4">
        <f t="shared" si="259"/>
        <v>0</v>
      </c>
      <c r="P2399" s="1" t="e">
        <f t="shared" si="260"/>
        <v>#DIV/0!</v>
      </c>
      <c r="Q2399" s="1" t="str">
        <f t="shared" si="261"/>
        <v>technology</v>
      </c>
      <c r="R2399" s="1" t="str">
        <f t="shared" si="265"/>
        <v>web</v>
      </c>
      <c r="S2399" s="2">
        <f t="shared" si="262"/>
        <v>41976.88490740741</v>
      </c>
      <c r="T2399" s="2">
        <f t="shared" si="263"/>
        <v>42006.88490740741</v>
      </c>
      <c r="U2399" s="1">
        <f t="shared" si="264"/>
        <v>30</v>
      </c>
    </row>
    <row r="2400" spans="1:21" ht="95" customHeight="1">
      <c r="A2400" s="1">
        <v>2398</v>
      </c>
      <c r="B2400" s="1" t="s">
        <v>2399</v>
      </c>
      <c r="C2400" s="1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4">
        <f t="shared" si="259"/>
        <v>0</v>
      </c>
      <c r="P2400" s="1" t="e">
        <f t="shared" si="260"/>
        <v>#DIV/0!</v>
      </c>
      <c r="Q2400" s="1" t="str">
        <f t="shared" si="261"/>
        <v>technology</v>
      </c>
      <c r="R2400" s="1" t="str">
        <f t="shared" si="265"/>
        <v>web</v>
      </c>
      <c r="S2400" s="2">
        <f t="shared" si="262"/>
        <v>42157.916481481487</v>
      </c>
      <c r="T2400" s="2">
        <f t="shared" si="263"/>
        <v>42187.916481481487</v>
      </c>
      <c r="U2400" s="1">
        <f t="shared" si="264"/>
        <v>30</v>
      </c>
    </row>
    <row r="2401" spans="1:21" ht="95" customHeight="1">
      <c r="A2401" s="1">
        <v>2399</v>
      </c>
      <c r="B2401" s="1" t="s">
        <v>2400</v>
      </c>
      <c r="C2401" s="1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4">
        <f t="shared" si="259"/>
        <v>0</v>
      </c>
      <c r="P2401" s="1" t="e">
        <f t="shared" si="260"/>
        <v>#DIV/0!</v>
      </c>
      <c r="Q2401" s="1" t="str">
        <f t="shared" si="261"/>
        <v>technology</v>
      </c>
      <c r="R2401" s="1" t="str">
        <f t="shared" si="265"/>
        <v>web</v>
      </c>
      <c r="S2401" s="2">
        <f t="shared" si="262"/>
        <v>41956.853078703702</v>
      </c>
      <c r="T2401" s="2">
        <f t="shared" si="263"/>
        <v>41991.853078703702</v>
      </c>
      <c r="U2401" s="1">
        <f t="shared" si="264"/>
        <v>35</v>
      </c>
    </row>
    <row r="2402" spans="1:21" ht="95" customHeight="1">
      <c r="A2402" s="1">
        <v>2400</v>
      </c>
      <c r="B2402" s="1" t="s">
        <v>2401</v>
      </c>
      <c r="C2402" s="1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4">
        <f t="shared" si="259"/>
        <v>0</v>
      </c>
      <c r="P2402" s="1" t="e">
        <f t="shared" si="260"/>
        <v>#DIV/0!</v>
      </c>
      <c r="Q2402" s="1" t="str">
        <f t="shared" si="261"/>
        <v>technology</v>
      </c>
      <c r="R2402" s="1" t="str">
        <f t="shared" si="265"/>
        <v>web</v>
      </c>
      <c r="S2402" s="2">
        <f t="shared" si="262"/>
        <v>42444.268101851849</v>
      </c>
      <c r="T2402" s="2">
        <f t="shared" si="263"/>
        <v>42474.268101851849</v>
      </c>
      <c r="U2402" s="1">
        <f t="shared" si="264"/>
        <v>30</v>
      </c>
    </row>
    <row r="2403" spans="1:21" ht="95" customHeight="1">
      <c r="A2403" s="1">
        <v>2401</v>
      </c>
      <c r="B2403" s="1" t="s">
        <v>2402</v>
      </c>
      <c r="C2403" s="1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4">
        <f t="shared" si="259"/>
        <v>0.71785714285714286</v>
      </c>
      <c r="P2403" s="1">
        <f t="shared" si="260"/>
        <v>22.333333333333332</v>
      </c>
      <c r="Q2403" s="1" t="str">
        <f t="shared" si="261"/>
        <v>food</v>
      </c>
      <c r="R2403" s="1" t="str">
        <f t="shared" si="265"/>
        <v>food trucks</v>
      </c>
      <c r="S2403" s="2">
        <f t="shared" si="262"/>
        <v>42374.822870370372</v>
      </c>
      <c r="T2403" s="2">
        <f t="shared" si="263"/>
        <v>42434.822870370372</v>
      </c>
      <c r="U2403" s="1">
        <f t="shared" si="264"/>
        <v>60</v>
      </c>
    </row>
    <row r="2404" spans="1:21" ht="95" customHeight="1">
      <c r="A2404" s="1">
        <v>2402</v>
      </c>
      <c r="B2404" s="1" t="s">
        <v>2403</v>
      </c>
      <c r="C2404" s="1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4">
        <f t="shared" si="259"/>
        <v>0.43333333333333329</v>
      </c>
      <c r="P2404" s="1">
        <f t="shared" si="260"/>
        <v>52</v>
      </c>
      <c r="Q2404" s="1" t="str">
        <f t="shared" si="261"/>
        <v>food</v>
      </c>
      <c r="R2404" s="1" t="str">
        <f t="shared" si="265"/>
        <v>food trucks</v>
      </c>
      <c r="S2404" s="2">
        <f t="shared" si="262"/>
        <v>42107.679756944446</v>
      </c>
      <c r="T2404" s="2">
        <f t="shared" si="263"/>
        <v>42137.679756944446</v>
      </c>
      <c r="U2404" s="1">
        <f t="shared" si="264"/>
        <v>30</v>
      </c>
    </row>
    <row r="2405" spans="1:21" ht="95" customHeight="1">
      <c r="A2405" s="1">
        <v>2403</v>
      </c>
      <c r="B2405" s="1" t="s">
        <v>2404</v>
      </c>
      <c r="C2405" s="1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4">
        <f t="shared" si="259"/>
        <v>16.833333333333332</v>
      </c>
      <c r="P2405" s="1">
        <f t="shared" si="260"/>
        <v>16.833333333333332</v>
      </c>
      <c r="Q2405" s="1" t="str">
        <f t="shared" si="261"/>
        <v>food</v>
      </c>
      <c r="R2405" s="1" t="str">
        <f t="shared" si="265"/>
        <v>food trucks</v>
      </c>
      <c r="S2405" s="2">
        <f t="shared" si="262"/>
        <v>42399.882615740738</v>
      </c>
      <c r="T2405" s="2">
        <f t="shared" si="263"/>
        <v>42459.840949074074</v>
      </c>
      <c r="U2405" s="1">
        <f t="shared" si="264"/>
        <v>60</v>
      </c>
    </row>
    <row r="2406" spans="1:21" ht="95" customHeight="1">
      <c r="A2406" s="1">
        <v>2404</v>
      </c>
      <c r="B2406" s="1" t="s">
        <v>2405</v>
      </c>
      <c r="C2406" s="1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4">
        <f t="shared" si="259"/>
        <v>0</v>
      </c>
      <c r="P2406" s="1" t="e">
        <f t="shared" si="260"/>
        <v>#DIV/0!</v>
      </c>
      <c r="Q2406" s="1" t="str">
        <f t="shared" si="261"/>
        <v>food</v>
      </c>
      <c r="R2406" s="1" t="str">
        <f t="shared" si="265"/>
        <v>food trucks</v>
      </c>
      <c r="S2406" s="2">
        <f t="shared" si="262"/>
        <v>42342.03943287037</v>
      </c>
      <c r="T2406" s="2">
        <f t="shared" si="263"/>
        <v>42372.03943287037</v>
      </c>
      <c r="U2406" s="1">
        <f t="shared" si="264"/>
        <v>30</v>
      </c>
    </row>
    <row r="2407" spans="1:21" ht="95" customHeight="1">
      <c r="A2407" s="1">
        <v>2405</v>
      </c>
      <c r="B2407" s="1" t="s">
        <v>2406</v>
      </c>
      <c r="C2407" s="1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4">
        <f t="shared" si="259"/>
        <v>22.52</v>
      </c>
      <c r="P2407" s="1">
        <f t="shared" si="260"/>
        <v>56.3</v>
      </c>
      <c r="Q2407" s="1" t="str">
        <f t="shared" si="261"/>
        <v>food</v>
      </c>
      <c r="R2407" s="1" t="str">
        <f t="shared" si="265"/>
        <v>food trucks</v>
      </c>
      <c r="S2407" s="2">
        <f t="shared" si="262"/>
        <v>42595.585358796292</v>
      </c>
      <c r="T2407" s="2">
        <f t="shared" si="263"/>
        <v>42616.585358796292</v>
      </c>
      <c r="U2407" s="1">
        <f t="shared" si="264"/>
        <v>21</v>
      </c>
    </row>
    <row r="2408" spans="1:21" ht="95" customHeight="1">
      <c r="A2408" s="1">
        <v>2406</v>
      </c>
      <c r="B2408" s="1" t="s">
        <v>2407</v>
      </c>
      <c r="C2408" s="1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4">
        <f t="shared" si="259"/>
        <v>41.384615384615387</v>
      </c>
      <c r="P2408" s="1">
        <f t="shared" si="260"/>
        <v>84.0625</v>
      </c>
      <c r="Q2408" s="1" t="str">
        <f t="shared" si="261"/>
        <v>food</v>
      </c>
      <c r="R2408" s="1" t="str">
        <f t="shared" si="265"/>
        <v>food trucks</v>
      </c>
      <c r="S2408" s="2">
        <f t="shared" si="262"/>
        <v>41983.110995370371</v>
      </c>
      <c r="T2408" s="2">
        <f t="shared" si="263"/>
        <v>42023.110995370371</v>
      </c>
      <c r="U2408" s="1">
        <f t="shared" si="264"/>
        <v>40</v>
      </c>
    </row>
    <row r="2409" spans="1:21" ht="95" customHeight="1">
      <c r="A2409" s="1">
        <v>2407</v>
      </c>
      <c r="B2409" s="1" t="s">
        <v>2408</v>
      </c>
      <c r="C2409" s="1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4">
        <f t="shared" si="259"/>
        <v>25.259090909090908</v>
      </c>
      <c r="P2409" s="1">
        <f t="shared" si="260"/>
        <v>168.39393939393941</v>
      </c>
      <c r="Q2409" s="1" t="str">
        <f t="shared" si="261"/>
        <v>food</v>
      </c>
      <c r="R2409" s="1" t="str">
        <f t="shared" si="265"/>
        <v>food trucks</v>
      </c>
      <c r="S2409" s="2">
        <f t="shared" si="262"/>
        <v>42082.575555555552</v>
      </c>
      <c r="T2409" s="2">
        <f t="shared" si="263"/>
        <v>42105.25</v>
      </c>
      <c r="U2409" s="1">
        <f t="shared" si="264"/>
        <v>23</v>
      </c>
    </row>
    <row r="2410" spans="1:21" ht="95" customHeight="1">
      <c r="A2410" s="1">
        <v>2408</v>
      </c>
      <c r="B2410" s="1" t="s">
        <v>2409</v>
      </c>
      <c r="C2410" s="1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4">
        <f t="shared" si="259"/>
        <v>0.2</v>
      </c>
      <c r="P2410" s="1">
        <f t="shared" si="260"/>
        <v>15</v>
      </c>
      <c r="Q2410" s="1" t="str">
        <f t="shared" si="261"/>
        <v>food</v>
      </c>
      <c r="R2410" s="1" t="str">
        <f t="shared" si="265"/>
        <v>food trucks</v>
      </c>
      <c r="S2410" s="2">
        <f t="shared" si="262"/>
        <v>41919.140706018516</v>
      </c>
      <c r="T2410" s="2">
        <f t="shared" si="263"/>
        <v>41949.182372685187</v>
      </c>
      <c r="U2410" s="1">
        <f t="shared" si="264"/>
        <v>31</v>
      </c>
    </row>
    <row r="2411" spans="1:21" ht="95" customHeight="1">
      <c r="A2411" s="1">
        <v>2409</v>
      </c>
      <c r="B2411" s="1" t="s">
        <v>2410</v>
      </c>
      <c r="C2411" s="1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4">
        <f t="shared" si="259"/>
        <v>1.8399999999999999</v>
      </c>
      <c r="P2411" s="1">
        <f t="shared" si="260"/>
        <v>76.666666666666671</v>
      </c>
      <c r="Q2411" s="1" t="str">
        <f t="shared" si="261"/>
        <v>food</v>
      </c>
      <c r="R2411" s="1" t="str">
        <f t="shared" si="265"/>
        <v>food trucks</v>
      </c>
      <c r="S2411" s="2">
        <f t="shared" si="262"/>
        <v>42204.875868055555</v>
      </c>
      <c r="T2411" s="2">
        <f t="shared" si="263"/>
        <v>42234.875868055555</v>
      </c>
      <c r="U2411" s="1">
        <f t="shared" si="264"/>
        <v>30</v>
      </c>
    </row>
    <row r="2412" spans="1:21" ht="95" customHeight="1">
      <c r="A2412" s="1">
        <v>2410</v>
      </c>
      <c r="B2412" s="1" t="s">
        <v>2411</v>
      </c>
      <c r="C2412" s="1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4">
        <f t="shared" si="259"/>
        <v>0</v>
      </c>
      <c r="P2412" s="1" t="e">
        <f t="shared" si="260"/>
        <v>#DIV/0!</v>
      </c>
      <c r="Q2412" s="1" t="str">
        <f t="shared" si="261"/>
        <v>food</v>
      </c>
      <c r="R2412" s="1" t="str">
        <f t="shared" si="265"/>
        <v>food trucks</v>
      </c>
      <c r="S2412" s="2">
        <f t="shared" si="262"/>
        <v>42224.408275462964</v>
      </c>
      <c r="T2412" s="2">
        <f t="shared" si="263"/>
        <v>42254.408275462964</v>
      </c>
      <c r="U2412" s="1">
        <f t="shared" si="264"/>
        <v>30</v>
      </c>
    </row>
    <row r="2413" spans="1:21" ht="95" customHeight="1">
      <c r="A2413" s="1">
        <v>2411</v>
      </c>
      <c r="B2413" s="1" t="s">
        <v>2412</v>
      </c>
      <c r="C2413" s="1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4">
        <f t="shared" si="259"/>
        <v>0.60399999999999998</v>
      </c>
      <c r="P2413" s="1">
        <f t="shared" si="260"/>
        <v>50.333333333333336</v>
      </c>
      <c r="Q2413" s="1" t="str">
        <f t="shared" si="261"/>
        <v>food</v>
      </c>
      <c r="R2413" s="1" t="str">
        <f t="shared" si="265"/>
        <v>food trucks</v>
      </c>
      <c r="S2413" s="2">
        <f t="shared" si="262"/>
        <v>42211.732430555552</v>
      </c>
      <c r="T2413" s="2">
        <f t="shared" si="263"/>
        <v>42241.732430555552</v>
      </c>
      <c r="U2413" s="1">
        <f t="shared" si="264"/>
        <v>30</v>
      </c>
    </row>
    <row r="2414" spans="1:21" ht="95" customHeight="1">
      <c r="A2414" s="1">
        <v>2412</v>
      </c>
      <c r="B2414" s="1" t="s">
        <v>2413</v>
      </c>
      <c r="C2414" s="1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4">
        <f t="shared" si="259"/>
        <v>0</v>
      </c>
      <c r="P2414" s="1" t="e">
        <f t="shared" si="260"/>
        <v>#DIV/0!</v>
      </c>
      <c r="Q2414" s="1" t="str">
        <f t="shared" si="261"/>
        <v>food</v>
      </c>
      <c r="R2414" s="1" t="str">
        <f t="shared" si="265"/>
        <v>food trucks</v>
      </c>
      <c r="S2414" s="2">
        <f t="shared" si="262"/>
        <v>42655.736956018518</v>
      </c>
      <c r="T2414" s="2">
        <f t="shared" si="263"/>
        <v>42700.778622685189</v>
      </c>
      <c r="U2414" s="1">
        <f t="shared" si="264"/>
        <v>46</v>
      </c>
    </row>
    <row r="2415" spans="1:21" ht="95" customHeight="1">
      <c r="A2415" s="1">
        <v>2413</v>
      </c>
      <c r="B2415" s="1" t="s">
        <v>2414</v>
      </c>
      <c r="C2415" s="1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4">
        <f t="shared" si="259"/>
        <v>0.83333333333333337</v>
      </c>
      <c r="P2415" s="1">
        <f t="shared" si="260"/>
        <v>8.3333333333333339</v>
      </c>
      <c r="Q2415" s="1" t="str">
        <f t="shared" si="261"/>
        <v>food</v>
      </c>
      <c r="R2415" s="1" t="str">
        <f t="shared" si="265"/>
        <v>food trucks</v>
      </c>
      <c r="S2415" s="2">
        <f t="shared" si="262"/>
        <v>41760.10974537037</v>
      </c>
      <c r="T2415" s="2">
        <f t="shared" si="263"/>
        <v>41790.979166666664</v>
      </c>
      <c r="U2415" s="1">
        <f t="shared" si="264"/>
        <v>31</v>
      </c>
    </row>
    <row r="2416" spans="1:21" ht="95" customHeight="1">
      <c r="A2416" s="1">
        <v>2414</v>
      </c>
      <c r="B2416" s="1" t="s">
        <v>2415</v>
      </c>
      <c r="C2416" s="1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4">
        <f t="shared" si="259"/>
        <v>3.0666666666666664</v>
      </c>
      <c r="P2416" s="1">
        <f t="shared" si="260"/>
        <v>35.384615384615387</v>
      </c>
      <c r="Q2416" s="1" t="str">
        <f t="shared" si="261"/>
        <v>food</v>
      </c>
      <c r="R2416" s="1" t="str">
        <f t="shared" si="265"/>
        <v>food trucks</v>
      </c>
      <c r="S2416" s="2">
        <f t="shared" si="262"/>
        <v>42198.695138888885</v>
      </c>
      <c r="T2416" s="2">
        <f t="shared" si="263"/>
        <v>42238.165972222225</v>
      </c>
      <c r="U2416" s="1">
        <f t="shared" si="264"/>
        <v>40</v>
      </c>
    </row>
    <row r="2417" spans="1:21" ht="95" customHeight="1">
      <c r="A2417" s="1">
        <v>2415</v>
      </c>
      <c r="B2417" s="1" t="s">
        <v>2416</v>
      </c>
      <c r="C2417" s="1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4">
        <f t="shared" si="259"/>
        <v>0.55833333333333335</v>
      </c>
      <c r="P2417" s="1">
        <f t="shared" si="260"/>
        <v>55.833333333333336</v>
      </c>
      <c r="Q2417" s="1" t="str">
        <f t="shared" si="261"/>
        <v>food</v>
      </c>
      <c r="R2417" s="1" t="str">
        <f t="shared" si="265"/>
        <v>food trucks</v>
      </c>
      <c r="S2417" s="2">
        <f t="shared" si="262"/>
        <v>42536.862800925926</v>
      </c>
      <c r="T2417" s="2">
        <f t="shared" si="263"/>
        <v>42566.862800925926</v>
      </c>
      <c r="U2417" s="1">
        <f t="shared" si="264"/>
        <v>30</v>
      </c>
    </row>
    <row r="2418" spans="1:21" ht="95" customHeight="1">
      <c r="A2418" s="1">
        <v>2416</v>
      </c>
      <c r="B2418" s="1" t="s">
        <v>2417</v>
      </c>
      <c r="C2418" s="1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4">
        <f t="shared" si="259"/>
        <v>2.5000000000000001E-2</v>
      </c>
      <c r="P2418" s="1">
        <f t="shared" si="260"/>
        <v>5</v>
      </c>
      <c r="Q2418" s="1" t="str">
        <f t="shared" si="261"/>
        <v>food</v>
      </c>
      <c r="R2418" s="1" t="str">
        <f t="shared" si="265"/>
        <v>food trucks</v>
      </c>
      <c r="S2418" s="2">
        <f t="shared" si="262"/>
        <v>42019.737766203703</v>
      </c>
      <c r="T2418" s="2">
        <f t="shared" si="263"/>
        <v>42077.625</v>
      </c>
      <c r="U2418" s="1">
        <f t="shared" si="264"/>
        <v>58</v>
      </c>
    </row>
    <row r="2419" spans="1:21" ht="95" customHeight="1">
      <c r="A2419" s="1">
        <v>2417</v>
      </c>
      <c r="B2419" s="1" t="s">
        <v>2418</v>
      </c>
      <c r="C2419" s="1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4">
        <f t="shared" si="259"/>
        <v>0</v>
      </c>
      <c r="P2419" s="1" t="e">
        <f t="shared" si="260"/>
        <v>#DIV/0!</v>
      </c>
      <c r="Q2419" s="1" t="str">
        <f t="shared" si="261"/>
        <v>food</v>
      </c>
      <c r="R2419" s="1" t="str">
        <f t="shared" si="265"/>
        <v>food trucks</v>
      </c>
      <c r="S2419" s="2">
        <f t="shared" si="262"/>
        <v>41831.884108796294</v>
      </c>
      <c r="T2419" s="2">
        <f t="shared" si="263"/>
        <v>41861.884108796294</v>
      </c>
      <c r="U2419" s="1">
        <f t="shared" si="264"/>
        <v>30</v>
      </c>
    </row>
    <row r="2420" spans="1:21" ht="95" customHeight="1">
      <c r="A2420" s="1">
        <v>2418</v>
      </c>
      <c r="B2420" s="1" t="s">
        <v>2419</v>
      </c>
      <c r="C2420" s="1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4">
        <f t="shared" si="259"/>
        <v>0.02</v>
      </c>
      <c r="P2420" s="1">
        <f t="shared" si="260"/>
        <v>1</v>
      </c>
      <c r="Q2420" s="1" t="str">
        <f t="shared" si="261"/>
        <v>food</v>
      </c>
      <c r="R2420" s="1" t="str">
        <f t="shared" si="265"/>
        <v>food trucks</v>
      </c>
      <c r="S2420" s="2">
        <f t="shared" si="262"/>
        <v>42027.856990740736</v>
      </c>
      <c r="T2420" s="2">
        <f t="shared" si="263"/>
        <v>42087.815324074079</v>
      </c>
      <c r="U2420" s="1">
        <f t="shared" si="264"/>
        <v>60</v>
      </c>
    </row>
    <row r="2421" spans="1:21" ht="95" customHeight="1">
      <c r="A2421" s="1">
        <v>2419</v>
      </c>
      <c r="B2421" s="1" t="s">
        <v>2420</v>
      </c>
      <c r="C2421" s="1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4">
        <f t="shared" si="259"/>
        <v>0</v>
      </c>
      <c r="P2421" s="1" t="e">
        <f t="shared" si="260"/>
        <v>#DIV/0!</v>
      </c>
      <c r="Q2421" s="1" t="str">
        <f t="shared" si="261"/>
        <v>food</v>
      </c>
      <c r="R2421" s="1" t="str">
        <f t="shared" si="265"/>
        <v>food trucks</v>
      </c>
      <c r="S2421" s="2">
        <f t="shared" si="262"/>
        <v>41993.738298611104</v>
      </c>
      <c r="T2421" s="2">
        <f t="shared" si="263"/>
        <v>42053.738298611104</v>
      </c>
      <c r="U2421" s="1">
        <f t="shared" si="264"/>
        <v>60</v>
      </c>
    </row>
    <row r="2422" spans="1:21" ht="95" customHeight="1">
      <c r="A2422" s="1">
        <v>2420</v>
      </c>
      <c r="B2422" s="1" t="s">
        <v>2421</v>
      </c>
      <c r="C2422" s="1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4">
        <f t="shared" si="259"/>
        <v>14.825133372851216</v>
      </c>
      <c r="P2422" s="1">
        <f t="shared" si="260"/>
        <v>69.472222222222229</v>
      </c>
      <c r="Q2422" s="1" t="str">
        <f t="shared" si="261"/>
        <v>food</v>
      </c>
      <c r="R2422" s="1" t="str">
        <f t="shared" si="265"/>
        <v>food trucks</v>
      </c>
      <c r="S2422" s="2">
        <f t="shared" si="262"/>
        <v>41893.028877314813</v>
      </c>
      <c r="T2422" s="2">
        <f t="shared" si="263"/>
        <v>41953.070543981477</v>
      </c>
      <c r="U2422" s="1">
        <f t="shared" si="264"/>
        <v>61</v>
      </c>
    </row>
    <row r="2423" spans="1:21" ht="95" customHeight="1">
      <c r="A2423" s="1">
        <v>2421</v>
      </c>
      <c r="B2423" s="1" t="s">
        <v>2422</v>
      </c>
      <c r="C2423" s="1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4">
        <f t="shared" si="259"/>
        <v>1.6666666666666666E-2</v>
      </c>
      <c r="P2423" s="1">
        <f t="shared" si="260"/>
        <v>1</v>
      </c>
      <c r="Q2423" s="1" t="str">
        <f t="shared" si="261"/>
        <v>food</v>
      </c>
      <c r="R2423" s="1" t="str">
        <f t="shared" si="265"/>
        <v>food trucks</v>
      </c>
      <c r="S2423" s="2">
        <f t="shared" si="262"/>
        <v>42026.687453703707</v>
      </c>
      <c r="T2423" s="2">
        <f t="shared" si="263"/>
        <v>42056.687453703707</v>
      </c>
      <c r="U2423" s="1">
        <f t="shared" si="264"/>
        <v>30</v>
      </c>
    </row>
    <row r="2424" spans="1:21" ht="95" customHeight="1">
      <c r="A2424" s="1">
        <v>2422</v>
      </c>
      <c r="B2424" s="1" t="s">
        <v>2423</v>
      </c>
      <c r="C2424" s="1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4">
        <f t="shared" si="259"/>
        <v>0.2</v>
      </c>
      <c r="P2424" s="1">
        <f t="shared" si="260"/>
        <v>1</v>
      </c>
      <c r="Q2424" s="1" t="str">
        <f t="shared" si="261"/>
        <v>food</v>
      </c>
      <c r="R2424" s="1" t="str">
        <f t="shared" si="265"/>
        <v>food trucks</v>
      </c>
      <c r="S2424" s="2">
        <f t="shared" si="262"/>
        <v>42044.724953703699</v>
      </c>
      <c r="T2424" s="2">
        <f t="shared" si="263"/>
        <v>42074.683287037042</v>
      </c>
      <c r="U2424" s="1">
        <f t="shared" si="264"/>
        <v>30</v>
      </c>
    </row>
    <row r="2425" spans="1:21" ht="95" customHeight="1">
      <c r="A2425" s="1">
        <v>2423</v>
      </c>
      <c r="B2425" s="1" t="s">
        <v>2424</v>
      </c>
      <c r="C2425" s="1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4">
        <f t="shared" si="259"/>
        <v>1.3333333333333334E-2</v>
      </c>
      <c r="P2425" s="1">
        <f t="shared" si="260"/>
        <v>8</v>
      </c>
      <c r="Q2425" s="1" t="str">
        <f t="shared" si="261"/>
        <v>food</v>
      </c>
      <c r="R2425" s="1" t="str">
        <f t="shared" si="265"/>
        <v>food trucks</v>
      </c>
      <c r="S2425" s="2">
        <f t="shared" si="262"/>
        <v>41974.704745370371</v>
      </c>
      <c r="T2425" s="2">
        <f t="shared" si="263"/>
        <v>42004.704745370371</v>
      </c>
      <c r="U2425" s="1">
        <f t="shared" si="264"/>
        <v>30</v>
      </c>
    </row>
    <row r="2426" spans="1:21" ht="95" customHeight="1">
      <c r="A2426" s="1">
        <v>2424</v>
      </c>
      <c r="B2426" s="1" t="s">
        <v>2425</v>
      </c>
      <c r="C2426" s="1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4">
        <f t="shared" si="259"/>
        <v>1.24</v>
      </c>
      <c r="P2426" s="1">
        <f t="shared" si="260"/>
        <v>34.444444444444443</v>
      </c>
      <c r="Q2426" s="1" t="str">
        <f t="shared" si="261"/>
        <v>food</v>
      </c>
      <c r="R2426" s="1" t="str">
        <f t="shared" si="265"/>
        <v>food trucks</v>
      </c>
      <c r="S2426" s="2">
        <f t="shared" si="262"/>
        <v>41909.892453703702</v>
      </c>
      <c r="T2426" s="2">
        <f t="shared" si="263"/>
        <v>41939.892453703702</v>
      </c>
      <c r="U2426" s="1">
        <f t="shared" si="264"/>
        <v>30</v>
      </c>
    </row>
    <row r="2427" spans="1:21" ht="95" customHeight="1">
      <c r="A2427" s="1">
        <v>2425</v>
      </c>
      <c r="B2427" s="1" t="s">
        <v>2426</v>
      </c>
      <c r="C2427" s="1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4">
        <f t="shared" si="259"/>
        <v>2.8571428571428574E-2</v>
      </c>
      <c r="P2427" s="1">
        <f t="shared" si="260"/>
        <v>1</v>
      </c>
      <c r="Q2427" s="1" t="str">
        <f t="shared" si="261"/>
        <v>food</v>
      </c>
      <c r="R2427" s="1" t="str">
        <f t="shared" si="265"/>
        <v>food trucks</v>
      </c>
      <c r="S2427" s="2">
        <f t="shared" si="262"/>
        <v>42502.913761574076</v>
      </c>
      <c r="T2427" s="2">
        <f t="shared" si="263"/>
        <v>42517.919444444444</v>
      </c>
      <c r="U2427" s="1">
        <f t="shared" si="264"/>
        <v>16</v>
      </c>
    </row>
    <row r="2428" spans="1:21" ht="95" customHeight="1">
      <c r="A2428" s="1">
        <v>2426</v>
      </c>
      <c r="B2428" s="1" t="s">
        <v>2427</v>
      </c>
      <c r="C2428" s="1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4">
        <f t="shared" si="259"/>
        <v>0</v>
      </c>
      <c r="P2428" s="1" t="e">
        <f t="shared" si="260"/>
        <v>#DIV/0!</v>
      </c>
      <c r="Q2428" s="1" t="str">
        <f t="shared" si="261"/>
        <v>food</v>
      </c>
      <c r="R2428" s="1" t="str">
        <f t="shared" si="265"/>
        <v>food trucks</v>
      </c>
      <c r="S2428" s="2">
        <f t="shared" si="262"/>
        <v>42164.170046296291</v>
      </c>
      <c r="T2428" s="2">
        <f t="shared" si="263"/>
        <v>42224.170046296291</v>
      </c>
      <c r="U2428" s="1">
        <f t="shared" si="264"/>
        <v>60</v>
      </c>
    </row>
    <row r="2429" spans="1:21" ht="95" customHeight="1">
      <c r="A2429" s="1">
        <v>2427</v>
      </c>
      <c r="B2429" s="1" t="s">
        <v>2428</v>
      </c>
      <c r="C2429" s="1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4">
        <f t="shared" si="259"/>
        <v>2E-3</v>
      </c>
      <c r="P2429" s="1">
        <f t="shared" si="260"/>
        <v>1</v>
      </c>
      <c r="Q2429" s="1" t="str">
        <f t="shared" si="261"/>
        <v>food</v>
      </c>
      <c r="R2429" s="1" t="str">
        <f t="shared" si="265"/>
        <v>food trucks</v>
      </c>
      <c r="S2429" s="2">
        <f t="shared" si="262"/>
        <v>42412.318668981476</v>
      </c>
      <c r="T2429" s="2">
        <f t="shared" si="263"/>
        <v>42452.277002314819</v>
      </c>
      <c r="U2429" s="1">
        <f t="shared" si="264"/>
        <v>40</v>
      </c>
    </row>
    <row r="2430" spans="1:21" ht="95" customHeight="1">
      <c r="A2430" s="1">
        <v>2428</v>
      </c>
      <c r="B2430" s="1" t="s">
        <v>2429</v>
      </c>
      <c r="C2430" s="1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4">
        <f t="shared" si="259"/>
        <v>2.8571428571428571E-3</v>
      </c>
      <c r="P2430" s="1">
        <f t="shared" si="260"/>
        <v>1</v>
      </c>
      <c r="Q2430" s="1" t="str">
        <f t="shared" si="261"/>
        <v>food</v>
      </c>
      <c r="R2430" s="1" t="str">
        <f t="shared" si="265"/>
        <v>food trucks</v>
      </c>
      <c r="S2430" s="2">
        <f t="shared" si="262"/>
        <v>42045.784155092595</v>
      </c>
      <c r="T2430" s="2">
        <f t="shared" si="263"/>
        <v>42075.742488425924</v>
      </c>
      <c r="U2430" s="1">
        <f t="shared" si="264"/>
        <v>30</v>
      </c>
    </row>
    <row r="2431" spans="1:21" ht="95" customHeight="1">
      <c r="A2431" s="1">
        <v>2429</v>
      </c>
      <c r="B2431" s="1" t="s">
        <v>2430</v>
      </c>
      <c r="C2431" s="1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4">
        <f t="shared" si="259"/>
        <v>1.4321428571428572</v>
      </c>
      <c r="P2431" s="1">
        <f t="shared" si="260"/>
        <v>501.25</v>
      </c>
      <c r="Q2431" s="1" t="str">
        <f t="shared" si="261"/>
        <v>food</v>
      </c>
      <c r="R2431" s="1" t="str">
        <f t="shared" si="265"/>
        <v>food trucks</v>
      </c>
      <c r="S2431" s="2">
        <f t="shared" si="262"/>
        <v>42734.879236111112</v>
      </c>
      <c r="T2431" s="2">
        <f t="shared" si="263"/>
        <v>42771.697222222225</v>
      </c>
      <c r="U2431" s="1">
        <f t="shared" si="264"/>
        <v>37</v>
      </c>
    </row>
    <row r="2432" spans="1:21" ht="95" customHeight="1">
      <c r="A2432" s="1">
        <v>2430</v>
      </c>
      <c r="B2432" s="1" t="s">
        <v>2431</v>
      </c>
      <c r="C2432" s="1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4">
        <f t="shared" si="259"/>
        <v>0.70000000000000007</v>
      </c>
      <c r="P2432" s="1">
        <f t="shared" si="260"/>
        <v>10.5</v>
      </c>
      <c r="Q2432" s="1" t="str">
        <f t="shared" si="261"/>
        <v>food</v>
      </c>
      <c r="R2432" s="1" t="str">
        <f t="shared" si="265"/>
        <v>food trucks</v>
      </c>
      <c r="S2432" s="2">
        <f t="shared" si="262"/>
        <v>42382.130833333329</v>
      </c>
      <c r="T2432" s="2">
        <f t="shared" si="263"/>
        <v>42412.130833333329</v>
      </c>
      <c r="U2432" s="1">
        <f t="shared" si="264"/>
        <v>30</v>
      </c>
    </row>
    <row r="2433" spans="1:21" ht="95" customHeight="1">
      <c r="A2433" s="1">
        <v>2431</v>
      </c>
      <c r="B2433" s="1" t="s">
        <v>2432</v>
      </c>
      <c r="C2433" s="1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4">
        <f t="shared" si="259"/>
        <v>2E-3</v>
      </c>
      <c r="P2433" s="1">
        <f t="shared" si="260"/>
        <v>1</v>
      </c>
      <c r="Q2433" s="1" t="str">
        <f t="shared" si="261"/>
        <v>food</v>
      </c>
      <c r="R2433" s="1" t="str">
        <f t="shared" si="265"/>
        <v>food trucks</v>
      </c>
      <c r="S2433" s="2">
        <f t="shared" si="262"/>
        <v>42489.099687499998</v>
      </c>
      <c r="T2433" s="2">
        <f t="shared" si="263"/>
        <v>42549.099687499998</v>
      </c>
      <c r="U2433" s="1">
        <f t="shared" si="264"/>
        <v>60</v>
      </c>
    </row>
    <row r="2434" spans="1:21" ht="95" customHeight="1">
      <c r="A2434" s="1">
        <v>2432</v>
      </c>
      <c r="B2434" s="1" t="s">
        <v>2433</v>
      </c>
      <c r="C2434" s="1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4">
        <f t="shared" si="259"/>
        <v>1.4285714285714287E-2</v>
      </c>
      <c r="P2434" s="1">
        <f t="shared" si="260"/>
        <v>1</v>
      </c>
      <c r="Q2434" s="1" t="str">
        <f t="shared" si="261"/>
        <v>food</v>
      </c>
      <c r="R2434" s="1" t="str">
        <f t="shared" si="265"/>
        <v>food trucks</v>
      </c>
      <c r="S2434" s="2">
        <f t="shared" si="262"/>
        <v>42041.218715277777</v>
      </c>
      <c r="T2434" s="2">
        <f t="shared" si="263"/>
        <v>42071.218715277777</v>
      </c>
      <c r="U2434" s="1">
        <f t="shared" si="264"/>
        <v>30</v>
      </c>
    </row>
    <row r="2435" spans="1:21" ht="95" customHeight="1">
      <c r="A2435" s="1">
        <v>2433</v>
      </c>
      <c r="B2435" s="1" t="s">
        <v>2434</v>
      </c>
      <c r="C2435" s="1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4">
        <f t="shared" ref="O2435:O2498" si="266">E2435/D2435*100</f>
        <v>0</v>
      </c>
      <c r="P2435" s="1" t="e">
        <f t="shared" ref="P2435:P2498" si="267">E2435/L2435</f>
        <v>#DIV/0!</v>
      </c>
      <c r="Q2435" s="1" t="str">
        <f t="shared" ref="Q2435:Q2498" si="268">LEFT(N2435,FIND("/",N2435)-1)</f>
        <v>food</v>
      </c>
      <c r="R2435" s="1" t="str">
        <f t="shared" si="265"/>
        <v>food trucks</v>
      </c>
      <c r="S2435" s="2">
        <f t="shared" ref="S2435:S2498" si="269">(((J2435/60)/60)/24)+DATE(1970,1,1)</f>
        <v>42397.89980324074</v>
      </c>
      <c r="T2435" s="2">
        <f t="shared" ref="T2435:T2498" si="270">(((I2435/60)/60)/24)+DATE(1970,1,1)</f>
        <v>42427.89980324074</v>
      </c>
      <c r="U2435" s="1">
        <f t="shared" ref="U2435:U2498" si="271">ROUNDUP(T2435-S2435,0)</f>
        <v>30</v>
      </c>
    </row>
    <row r="2436" spans="1:21" ht="95" customHeight="1">
      <c r="A2436" s="1">
        <v>2434</v>
      </c>
      <c r="B2436" s="1" t="s">
        <v>2435</v>
      </c>
      <c r="C2436" s="1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4">
        <f t="shared" si="266"/>
        <v>0.13</v>
      </c>
      <c r="P2436" s="1">
        <f t="shared" si="267"/>
        <v>13</v>
      </c>
      <c r="Q2436" s="1" t="str">
        <f t="shared" si="268"/>
        <v>food</v>
      </c>
      <c r="R2436" s="1" t="str">
        <f t="shared" ref="R2436:R2499" si="272">RIGHT(N2436,LEN(N2436)-FIND("/",N2436))</f>
        <v>food trucks</v>
      </c>
      <c r="S2436" s="2">
        <f t="shared" si="269"/>
        <v>42180.18604166666</v>
      </c>
      <c r="T2436" s="2">
        <f t="shared" si="270"/>
        <v>42220.18604166666</v>
      </c>
      <c r="U2436" s="1">
        <f t="shared" si="271"/>
        <v>40</v>
      </c>
    </row>
    <row r="2437" spans="1:21" ht="95" customHeight="1">
      <c r="A2437" s="1">
        <v>2435</v>
      </c>
      <c r="B2437" s="1" t="s">
        <v>2436</v>
      </c>
      <c r="C2437" s="1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4">
        <f t="shared" si="266"/>
        <v>0.48960000000000004</v>
      </c>
      <c r="P2437" s="1">
        <f t="shared" si="267"/>
        <v>306</v>
      </c>
      <c r="Q2437" s="1" t="str">
        <f t="shared" si="268"/>
        <v>food</v>
      </c>
      <c r="R2437" s="1" t="str">
        <f t="shared" si="272"/>
        <v>food trucks</v>
      </c>
      <c r="S2437" s="2">
        <f t="shared" si="269"/>
        <v>42252.277615740735</v>
      </c>
      <c r="T2437" s="2">
        <f t="shared" si="270"/>
        <v>42282.277615740735</v>
      </c>
      <c r="U2437" s="1">
        <f t="shared" si="271"/>
        <v>30</v>
      </c>
    </row>
    <row r="2438" spans="1:21" ht="95" customHeight="1">
      <c r="A2438" s="1">
        <v>2436</v>
      </c>
      <c r="B2438" s="1" t="s">
        <v>2437</v>
      </c>
      <c r="C2438" s="1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4">
        <f t="shared" si="266"/>
        <v>3.8461538461538464E-2</v>
      </c>
      <c r="P2438" s="1">
        <f t="shared" si="267"/>
        <v>22.5</v>
      </c>
      <c r="Q2438" s="1" t="str">
        <f t="shared" si="268"/>
        <v>food</v>
      </c>
      <c r="R2438" s="1" t="str">
        <f t="shared" si="272"/>
        <v>food trucks</v>
      </c>
      <c r="S2438" s="2">
        <f t="shared" si="269"/>
        <v>42338.615393518514</v>
      </c>
      <c r="T2438" s="2">
        <f t="shared" si="270"/>
        <v>42398.615393518514</v>
      </c>
      <c r="U2438" s="1">
        <f t="shared" si="271"/>
        <v>60</v>
      </c>
    </row>
    <row r="2439" spans="1:21" ht="95" customHeight="1">
      <c r="A2439" s="1">
        <v>2437</v>
      </c>
      <c r="B2439" s="1" t="s">
        <v>2438</v>
      </c>
      <c r="C2439" s="1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4">
        <f t="shared" si="266"/>
        <v>0</v>
      </c>
      <c r="P2439" s="1" t="e">
        <f t="shared" si="267"/>
        <v>#DIV/0!</v>
      </c>
      <c r="Q2439" s="1" t="str">
        <f t="shared" si="268"/>
        <v>food</v>
      </c>
      <c r="R2439" s="1" t="str">
        <f t="shared" si="272"/>
        <v>food trucks</v>
      </c>
      <c r="S2439" s="2">
        <f t="shared" si="269"/>
        <v>42031.965138888889</v>
      </c>
      <c r="T2439" s="2">
        <f t="shared" si="270"/>
        <v>42080.75</v>
      </c>
      <c r="U2439" s="1">
        <f t="shared" si="271"/>
        <v>49</v>
      </c>
    </row>
    <row r="2440" spans="1:21" ht="95" customHeight="1">
      <c r="A2440" s="1">
        <v>2438</v>
      </c>
      <c r="B2440" s="1" t="s">
        <v>2439</v>
      </c>
      <c r="C2440" s="1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4">
        <f t="shared" si="266"/>
        <v>0.33333333333333337</v>
      </c>
      <c r="P2440" s="1">
        <f t="shared" si="267"/>
        <v>50</v>
      </c>
      <c r="Q2440" s="1" t="str">
        <f t="shared" si="268"/>
        <v>food</v>
      </c>
      <c r="R2440" s="1" t="str">
        <f t="shared" si="272"/>
        <v>food trucks</v>
      </c>
      <c r="S2440" s="2">
        <f t="shared" si="269"/>
        <v>42285.91506944444</v>
      </c>
      <c r="T2440" s="2">
        <f t="shared" si="270"/>
        <v>42345.956736111111</v>
      </c>
      <c r="U2440" s="1">
        <f t="shared" si="271"/>
        <v>61</v>
      </c>
    </row>
    <row r="2441" spans="1:21" ht="95" customHeight="1">
      <c r="A2441" s="1">
        <v>2439</v>
      </c>
      <c r="B2441" s="1" t="s">
        <v>2440</v>
      </c>
      <c r="C2441" s="1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4">
        <f t="shared" si="266"/>
        <v>0</v>
      </c>
      <c r="P2441" s="1" t="e">
        <f t="shared" si="267"/>
        <v>#DIV/0!</v>
      </c>
      <c r="Q2441" s="1" t="str">
        <f t="shared" si="268"/>
        <v>food</v>
      </c>
      <c r="R2441" s="1" t="str">
        <f t="shared" si="272"/>
        <v>food trucks</v>
      </c>
      <c r="S2441" s="2">
        <f t="shared" si="269"/>
        <v>42265.818622685183</v>
      </c>
      <c r="T2441" s="2">
        <f t="shared" si="270"/>
        <v>42295.818622685183</v>
      </c>
      <c r="U2441" s="1">
        <f t="shared" si="271"/>
        <v>30</v>
      </c>
    </row>
    <row r="2442" spans="1:21" ht="95" customHeight="1">
      <c r="A2442" s="1">
        <v>2440</v>
      </c>
      <c r="B2442" s="1" t="s">
        <v>2441</v>
      </c>
      <c r="C2442" s="1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4">
        <f t="shared" si="266"/>
        <v>0.2</v>
      </c>
      <c r="P2442" s="1">
        <f t="shared" si="267"/>
        <v>5</v>
      </c>
      <c r="Q2442" s="1" t="str">
        <f t="shared" si="268"/>
        <v>food</v>
      </c>
      <c r="R2442" s="1" t="str">
        <f t="shared" si="272"/>
        <v>food trucks</v>
      </c>
      <c r="S2442" s="2">
        <f t="shared" si="269"/>
        <v>42383.899456018517</v>
      </c>
      <c r="T2442" s="2">
        <f t="shared" si="270"/>
        <v>42413.899456018517</v>
      </c>
      <c r="U2442" s="1">
        <f t="shared" si="271"/>
        <v>30</v>
      </c>
    </row>
    <row r="2443" spans="1:21" ht="95" customHeight="1">
      <c r="A2443" s="1">
        <v>2441</v>
      </c>
      <c r="B2443" s="1" t="s">
        <v>2442</v>
      </c>
      <c r="C2443" s="1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O2443" s="4">
        <f t="shared" si="266"/>
        <v>107.88</v>
      </c>
      <c r="P2443" s="1">
        <f t="shared" si="267"/>
        <v>74.22935779816514</v>
      </c>
      <c r="Q2443" s="1" t="str">
        <f t="shared" si="268"/>
        <v>food</v>
      </c>
      <c r="R2443" s="1" t="str">
        <f t="shared" si="272"/>
        <v>small batch</v>
      </c>
      <c r="S2443" s="2">
        <f t="shared" si="269"/>
        <v>42187.125625000001</v>
      </c>
      <c r="T2443" s="2">
        <f t="shared" si="270"/>
        <v>42208.207638888889</v>
      </c>
      <c r="U2443" s="1">
        <f t="shared" si="271"/>
        <v>22</v>
      </c>
    </row>
    <row r="2444" spans="1:21" ht="95" customHeight="1">
      <c r="A2444" s="1">
        <v>2442</v>
      </c>
      <c r="B2444" s="1" t="s">
        <v>2443</v>
      </c>
      <c r="C2444" s="1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O2444" s="4">
        <f t="shared" si="266"/>
        <v>125.94166666666666</v>
      </c>
      <c r="P2444" s="1">
        <f t="shared" si="267"/>
        <v>81.252688172043008</v>
      </c>
      <c r="Q2444" s="1" t="str">
        <f t="shared" si="268"/>
        <v>food</v>
      </c>
      <c r="R2444" s="1" t="str">
        <f t="shared" si="272"/>
        <v>small batch</v>
      </c>
      <c r="S2444" s="2">
        <f t="shared" si="269"/>
        <v>42052.666990740734</v>
      </c>
      <c r="T2444" s="2">
        <f t="shared" si="270"/>
        <v>42082.625324074077</v>
      </c>
      <c r="U2444" s="1">
        <f t="shared" si="271"/>
        <v>30</v>
      </c>
    </row>
    <row r="2445" spans="1:21" ht="95" customHeight="1">
      <c r="A2445" s="1">
        <v>2443</v>
      </c>
      <c r="B2445" s="1" t="s">
        <v>2444</v>
      </c>
      <c r="C2445" s="1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O2445" s="4">
        <f t="shared" si="266"/>
        <v>202.51495</v>
      </c>
      <c r="P2445" s="1">
        <f t="shared" si="267"/>
        <v>130.23469453376205</v>
      </c>
      <c r="Q2445" s="1" t="str">
        <f t="shared" si="268"/>
        <v>food</v>
      </c>
      <c r="R2445" s="1" t="str">
        <f t="shared" si="272"/>
        <v>small batch</v>
      </c>
      <c r="S2445" s="2">
        <f t="shared" si="269"/>
        <v>41836.625254629631</v>
      </c>
      <c r="T2445" s="2">
        <f t="shared" si="270"/>
        <v>41866.625254629631</v>
      </c>
      <c r="U2445" s="1">
        <f t="shared" si="271"/>
        <v>30</v>
      </c>
    </row>
    <row r="2446" spans="1:21" ht="95" customHeight="1">
      <c r="A2446" s="1">
        <v>2444</v>
      </c>
      <c r="B2446" s="1" t="s">
        <v>2445</v>
      </c>
      <c r="C2446" s="1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O2446" s="4">
        <f t="shared" si="266"/>
        <v>108.60000000000001</v>
      </c>
      <c r="P2446" s="1">
        <f t="shared" si="267"/>
        <v>53.409836065573771</v>
      </c>
      <c r="Q2446" s="1" t="str">
        <f t="shared" si="268"/>
        <v>food</v>
      </c>
      <c r="R2446" s="1" t="str">
        <f t="shared" si="272"/>
        <v>small batch</v>
      </c>
      <c r="S2446" s="2">
        <f t="shared" si="269"/>
        <v>42485.754525462966</v>
      </c>
      <c r="T2446" s="2">
        <f t="shared" si="270"/>
        <v>42515.754525462966</v>
      </c>
      <c r="U2446" s="1">
        <f t="shared" si="271"/>
        <v>30</v>
      </c>
    </row>
    <row r="2447" spans="1:21" ht="95" customHeight="1">
      <c r="A2447" s="1">
        <v>2445</v>
      </c>
      <c r="B2447" s="1" t="s">
        <v>2446</v>
      </c>
      <c r="C2447" s="1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O2447" s="4">
        <f t="shared" si="266"/>
        <v>172.8</v>
      </c>
      <c r="P2447" s="1">
        <f t="shared" si="267"/>
        <v>75.130434782608702</v>
      </c>
      <c r="Q2447" s="1" t="str">
        <f t="shared" si="268"/>
        <v>food</v>
      </c>
      <c r="R2447" s="1" t="str">
        <f t="shared" si="272"/>
        <v>small batch</v>
      </c>
      <c r="S2447" s="2">
        <f t="shared" si="269"/>
        <v>42243.190057870372</v>
      </c>
      <c r="T2447" s="2">
        <f t="shared" si="270"/>
        <v>42273.190057870372</v>
      </c>
      <c r="U2447" s="1">
        <f t="shared" si="271"/>
        <v>30</v>
      </c>
    </row>
    <row r="2448" spans="1:21" ht="95" customHeight="1">
      <c r="A2448" s="1">
        <v>2446</v>
      </c>
      <c r="B2448" s="1" t="s">
        <v>2447</v>
      </c>
      <c r="C2448" s="1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O2448" s="4">
        <f t="shared" si="266"/>
        <v>167.98</v>
      </c>
      <c r="P2448" s="1">
        <f t="shared" si="267"/>
        <v>75.666666666666671</v>
      </c>
      <c r="Q2448" s="1" t="str">
        <f t="shared" si="268"/>
        <v>food</v>
      </c>
      <c r="R2448" s="1" t="str">
        <f t="shared" si="272"/>
        <v>small batch</v>
      </c>
      <c r="S2448" s="2">
        <f t="shared" si="269"/>
        <v>42670.602673611109</v>
      </c>
      <c r="T2448" s="2">
        <f t="shared" si="270"/>
        <v>42700.64434027778</v>
      </c>
      <c r="U2448" s="1">
        <f t="shared" si="271"/>
        <v>31</v>
      </c>
    </row>
    <row r="2449" spans="1:21" ht="95" customHeight="1">
      <c r="A2449" s="1">
        <v>2447</v>
      </c>
      <c r="B2449" s="1" t="s">
        <v>2448</v>
      </c>
      <c r="C2449" s="1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O2449" s="4">
        <f t="shared" si="266"/>
        <v>427.20000000000005</v>
      </c>
      <c r="P2449" s="1">
        <f t="shared" si="267"/>
        <v>31.691394658753708</v>
      </c>
      <c r="Q2449" s="1" t="str">
        <f t="shared" si="268"/>
        <v>food</v>
      </c>
      <c r="R2449" s="1" t="str">
        <f t="shared" si="272"/>
        <v>small batch</v>
      </c>
      <c r="S2449" s="2">
        <f t="shared" si="269"/>
        <v>42654.469826388886</v>
      </c>
      <c r="T2449" s="2">
        <f t="shared" si="270"/>
        <v>42686.166666666672</v>
      </c>
      <c r="U2449" s="1">
        <f t="shared" si="271"/>
        <v>32</v>
      </c>
    </row>
    <row r="2450" spans="1:21" ht="95" customHeight="1">
      <c r="A2450" s="1">
        <v>2448</v>
      </c>
      <c r="B2450" s="1" t="s">
        <v>2449</v>
      </c>
      <c r="C2450" s="1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O2450" s="4">
        <f t="shared" si="266"/>
        <v>107.5</v>
      </c>
      <c r="P2450" s="1">
        <f t="shared" si="267"/>
        <v>47.777777777777779</v>
      </c>
      <c r="Q2450" s="1" t="str">
        <f t="shared" si="268"/>
        <v>food</v>
      </c>
      <c r="R2450" s="1" t="str">
        <f t="shared" si="272"/>
        <v>small batch</v>
      </c>
      <c r="S2450" s="2">
        <f t="shared" si="269"/>
        <v>42607.316122685181</v>
      </c>
      <c r="T2450" s="2">
        <f t="shared" si="270"/>
        <v>42613.233333333337</v>
      </c>
      <c r="U2450" s="1">
        <f t="shared" si="271"/>
        <v>6</v>
      </c>
    </row>
    <row r="2451" spans="1:21" ht="95" customHeight="1">
      <c r="A2451" s="1">
        <v>2449</v>
      </c>
      <c r="B2451" s="1" t="s">
        <v>2450</v>
      </c>
      <c r="C2451" s="1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O2451" s="4">
        <f t="shared" si="266"/>
        <v>108</v>
      </c>
      <c r="P2451" s="1">
        <f t="shared" si="267"/>
        <v>90</v>
      </c>
      <c r="Q2451" s="1" t="str">
        <f t="shared" si="268"/>
        <v>food</v>
      </c>
      <c r="R2451" s="1" t="str">
        <f t="shared" si="272"/>
        <v>small batch</v>
      </c>
      <c r="S2451" s="2">
        <f t="shared" si="269"/>
        <v>41943.142534722225</v>
      </c>
      <c r="T2451" s="2">
        <f t="shared" si="270"/>
        <v>41973.184201388889</v>
      </c>
      <c r="U2451" s="1">
        <f t="shared" si="271"/>
        <v>31</v>
      </c>
    </row>
    <row r="2452" spans="1:21" ht="95" customHeight="1">
      <c r="A2452" s="1">
        <v>2450</v>
      </c>
      <c r="B2452" s="1" t="s">
        <v>2451</v>
      </c>
      <c r="C2452" s="1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O2452" s="4">
        <f t="shared" si="266"/>
        <v>101.53353333333335</v>
      </c>
      <c r="P2452" s="1">
        <f t="shared" si="267"/>
        <v>149.31401960784314</v>
      </c>
      <c r="Q2452" s="1" t="str">
        <f t="shared" si="268"/>
        <v>food</v>
      </c>
      <c r="R2452" s="1" t="str">
        <f t="shared" si="272"/>
        <v>small batch</v>
      </c>
      <c r="S2452" s="2">
        <f t="shared" si="269"/>
        <v>41902.07240740741</v>
      </c>
      <c r="T2452" s="2">
        <f t="shared" si="270"/>
        <v>41940.132638888892</v>
      </c>
      <c r="U2452" s="1">
        <f t="shared" si="271"/>
        <v>39</v>
      </c>
    </row>
    <row r="2453" spans="1:21" ht="95" customHeight="1">
      <c r="A2453" s="1">
        <v>2451</v>
      </c>
      <c r="B2453" s="1" t="s">
        <v>2452</v>
      </c>
      <c r="C2453" s="1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O2453" s="4">
        <f t="shared" si="266"/>
        <v>115.45</v>
      </c>
      <c r="P2453" s="1">
        <f t="shared" si="267"/>
        <v>62.06989247311828</v>
      </c>
      <c r="Q2453" s="1" t="str">
        <f t="shared" si="268"/>
        <v>food</v>
      </c>
      <c r="R2453" s="1" t="str">
        <f t="shared" si="272"/>
        <v>small batch</v>
      </c>
      <c r="S2453" s="2">
        <f t="shared" si="269"/>
        <v>42779.908449074079</v>
      </c>
      <c r="T2453" s="2">
        <f t="shared" si="270"/>
        <v>42799.908449074079</v>
      </c>
      <c r="U2453" s="1">
        <f t="shared" si="271"/>
        <v>20</v>
      </c>
    </row>
    <row r="2454" spans="1:21" ht="95" customHeight="1">
      <c r="A2454" s="1">
        <v>2452</v>
      </c>
      <c r="B2454" s="1" t="s">
        <v>2453</v>
      </c>
      <c r="C2454" s="1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O2454" s="4">
        <f t="shared" si="266"/>
        <v>133.5</v>
      </c>
      <c r="P2454" s="1">
        <f t="shared" si="267"/>
        <v>53.4</v>
      </c>
      <c r="Q2454" s="1" t="str">
        <f t="shared" si="268"/>
        <v>food</v>
      </c>
      <c r="R2454" s="1" t="str">
        <f t="shared" si="272"/>
        <v>small batch</v>
      </c>
      <c r="S2454" s="2">
        <f t="shared" si="269"/>
        <v>42338.84375</v>
      </c>
      <c r="T2454" s="2">
        <f t="shared" si="270"/>
        <v>42367.958333333328</v>
      </c>
      <c r="U2454" s="1">
        <f t="shared" si="271"/>
        <v>30</v>
      </c>
    </row>
    <row r="2455" spans="1:21" ht="95" customHeight="1">
      <c r="A2455" s="1">
        <v>2453</v>
      </c>
      <c r="B2455" s="1" t="s">
        <v>2454</v>
      </c>
      <c r="C2455" s="1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O2455" s="4">
        <f t="shared" si="266"/>
        <v>154.69999999999999</v>
      </c>
      <c r="P2455" s="1">
        <f t="shared" si="267"/>
        <v>69.268656716417908</v>
      </c>
      <c r="Q2455" s="1" t="str">
        <f t="shared" si="268"/>
        <v>food</v>
      </c>
      <c r="R2455" s="1" t="str">
        <f t="shared" si="272"/>
        <v>small batch</v>
      </c>
      <c r="S2455" s="2">
        <f t="shared" si="269"/>
        <v>42738.692233796297</v>
      </c>
      <c r="T2455" s="2">
        <f t="shared" si="270"/>
        <v>42768.692233796297</v>
      </c>
      <c r="U2455" s="1">
        <f t="shared" si="271"/>
        <v>30</v>
      </c>
    </row>
    <row r="2456" spans="1:21" ht="95" customHeight="1">
      <c r="A2456" s="1">
        <v>2454</v>
      </c>
      <c r="B2456" s="1" t="s">
        <v>2455</v>
      </c>
      <c r="C2456" s="1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O2456" s="4">
        <f t="shared" si="266"/>
        <v>100.84571428571429</v>
      </c>
      <c r="P2456" s="1">
        <f t="shared" si="267"/>
        <v>271.50769230769231</v>
      </c>
      <c r="Q2456" s="1" t="str">
        <f t="shared" si="268"/>
        <v>food</v>
      </c>
      <c r="R2456" s="1" t="str">
        <f t="shared" si="272"/>
        <v>small batch</v>
      </c>
      <c r="S2456" s="2">
        <f t="shared" si="269"/>
        <v>42770.201481481476</v>
      </c>
      <c r="T2456" s="2">
        <f t="shared" si="270"/>
        <v>42805.201481481476</v>
      </c>
      <c r="U2456" s="1">
        <f t="shared" si="271"/>
        <v>35</v>
      </c>
    </row>
    <row r="2457" spans="1:21" ht="95" customHeight="1">
      <c r="A2457" s="1">
        <v>2455</v>
      </c>
      <c r="B2457" s="1" t="s">
        <v>2456</v>
      </c>
      <c r="C2457" s="1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O2457" s="4">
        <f t="shared" si="266"/>
        <v>182</v>
      </c>
      <c r="P2457" s="1">
        <f t="shared" si="267"/>
        <v>34.125</v>
      </c>
      <c r="Q2457" s="1" t="str">
        <f t="shared" si="268"/>
        <v>food</v>
      </c>
      <c r="R2457" s="1" t="str">
        <f t="shared" si="272"/>
        <v>small batch</v>
      </c>
      <c r="S2457" s="2">
        <f t="shared" si="269"/>
        <v>42452.781828703708</v>
      </c>
      <c r="T2457" s="2">
        <f t="shared" si="270"/>
        <v>42480.781828703708</v>
      </c>
      <c r="U2457" s="1">
        <f t="shared" si="271"/>
        <v>28</v>
      </c>
    </row>
    <row r="2458" spans="1:21" ht="95" customHeight="1">
      <c r="A2458" s="1">
        <v>2456</v>
      </c>
      <c r="B2458" s="1" t="s">
        <v>2457</v>
      </c>
      <c r="C2458" s="1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O2458" s="4">
        <f t="shared" si="266"/>
        <v>180.86666666666667</v>
      </c>
      <c r="P2458" s="1">
        <f t="shared" si="267"/>
        <v>40.492537313432834</v>
      </c>
      <c r="Q2458" s="1" t="str">
        <f t="shared" si="268"/>
        <v>food</v>
      </c>
      <c r="R2458" s="1" t="str">
        <f t="shared" si="272"/>
        <v>small batch</v>
      </c>
      <c r="S2458" s="2">
        <f t="shared" si="269"/>
        <v>42761.961099537039</v>
      </c>
      <c r="T2458" s="2">
        <f t="shared" si="270"/>
        <v>42791.961099537039</v>
      </c>
      <c r="U2458" s="1">
        <f t="shared" si="271"/>
        <v>30</v>
      </c>
    </row>
    <row r="2459" spans="1:21" ht="95" customHeight="1">
      <c r="A2459" s="1">
        <v>2457</v>
      </c>
      <c r="B2459" s="1" t="s">
        <v>2458</v>
      </c>
      <c r="C2459" s="1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O2459" s="4">
        <f t="shared" si="266"/>
        <v>102.30434782608695</v>
      </c>
      <c r="P2459" s="1">
        <f t="shared" si="267"/>
        <v>189.75806451612902</v>
      </c>
      <c r="Q2459" s="1" t="str">
        <f t="shared" si="268"/>
        <v>food</v>
      </c>
      <c r="R2459" s="1" t="str">
        <f t="shared" si="272"/>
        <v>small batch</v>
      </c>
      <c r="S2459" s="2">
        <f t="shared" si="269"/>
        <v>42423.602500000001</v>
      </c>
      <c r="T2459" s="2">
        <f t="shared" si="270"/>
        <v>42453.560833333337</v>
      </c>
      <c r="U2459" s="1">
        <f t="shared" si="271"/>
        <v>30</v>
      </c>
    </row>
    <row r="2460" spans="1:21" ht="95" customHeight="1">
      <c r="A2460" s="1">
        <v>2458</v>
      </c>
      <c r="B2460" s="1" t="s">
        <v>2459</v>
      </c>
      <c r="C2460" s="1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O2460" s="4">
        <f t="shared" si="266"/>
        <v>110.17999999999999</v>
      </c>
      <c r="P2460" s="1">
        <f t="shared" si="267"/>
        <v>68.862499999999997</v>
      </c>
      <c r="Q2460" s="1" t="str">
        <f t="shared" si="268"/>
        <v>food</v>
      </c>
      <c r="R2460" s="1" t="str">
        <f t="shared" si="272"/>
        <v>small batch</v>
      </c>
      <c r="S2460" s="2">
        <f t="shared" si="269"/>
        <v>42495.871736111112</v>
      </c>
      <c r="T2460" s="2">
        <f t="shared" si="270"/>
        <v>42530.791666666672</v>
      </c>
      <c r="U2460" s="1">
        <f t="shared" si="271"/>
        <v>35</v>
      </c>
    </row>
    <row r="2461" spans="1:21" ht="95" customHeight="1">
      <c r="A2461" s="1">
        <v>2459</v>
      </c>
      <c r="B2461" s="1" t="s">
        <v>2460</v>
      </c>
      <c r="C2461" s="1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O2461" s="4">
        <f t="shared" si="266"/>
        <v>102.25</v>
      </c>
      <c r="P2461" s="1">
        <f t="shared" si="267"/>
        <v>108.77659574468085</v>
      </c>
      <c r="Q2461" s="1" t="str">
        <f t="shared" si="268"/>
        <v>food</v>
      </c>
      <c r="R2461" s="1" t="str">
        <f t="shared" si="272"/>
        <v>small batch</v>
      </c>
      <c r="S2461" s="2">
        <f t="shared" si="269"/>
        <v>42407.637557870374</v>
      </c>
      <c r="T2461" s="2">
        <f t="shared" si="270"/>
        <v>42452.595891203702</v>
      </c>
      <c r="U2461" s="1">
        <f t="shared" si="271"/>
        <v>45</v>
      </c>
    </row>
    <row r="2462" spans="1:21" ht="95" customHeight="1">
      <c r="A2462" s="1">
        <v>2460</v>
      </c>
      <c r="B2462" s="1" t="s">
        <v>2461</v>
      </c>
      <c r="C2462" s="1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O2462" s="4">
        <f t="shared" si="266"/>
        <v>100.78823529411764</v>
      </c>
      <c r="P2462" s="1">
        <f t="shared" si="267"/>
        <v>125.98529411764706</v>
      </c>
      <c r="Q2462" s="1" t="str">
        <f t="shared" si="268"/>
        <v>food</v>
      </c>
      <c r="R2462" s="1" t="str">
        <f t="shared" si="272"/>
        <v>small batch</v>
      </c>
      <c r="S2462" s="2">
        <f t="shared" si="269"/>
        <v>42704.187118055561</v>
      </c>
      <c r="T2462" s="2">
        <f t="shared" si="270"/>
        <v>42738.178472222222</v>
      </c>
      <c r="U2462" s="1">
        <f t="shared" si="271"/>
        <v>34</v>
      </c>
    </row>
    <row r="2463" spans="1:21" ht="95" customHeight="1">
      <c r="A2463" s="1">
        <v>2461</v>
      </c>
      <c r="B2463" s="1" t="s">
        <v>2462</v>
      </c>
      <c r="C2463" s="1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O2463" s="4">
        <f t="shared" si="266"/>
        <v>103.8</v>
      </c>
      <c r="P2463" s="1">
        <f t="shared" si="267"/>
        <v>90.523255813953483</v>
      </c>
      <c r="Q2463" s="1" t="str">
        <f t="shared" si="268"/>
        <v>music</v>
      </c>
      <c r="R2463" s="1" t="str">
        <f t="shared" si="272"/>
        <v>indie rock</v>
      </c>
      <c r="S2463" s="2">
        <f t="shared" si="269"/>
        <v>40784.012696759259</v>
      </c>
      <c r="T2463" s="2">
        <f t="shared" si="270"/>
        <v>40817.125</v>
      </c>
      <c r="U2463" s="1">
        <f t="shared" si="271"/>
        <v>34</v>
      </c>
    </row>
    <row r="2464" spans="1:21" ht="95" customHeight="1">
      <c r="A2464" s="1">
        <v>2462</v>
      </c>
      <c r="B2464" s="1" t="s">
        <v>2463</v>
      </c>
      <c r="C2464" s="1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O2464" s="4">
        <f t="shared" si="266"/>
        <v>110.70833333333334</v>
      </c>
      <c r="P2464" s="1">
        <f t="shared" si="267"/>
        <v>28.880434782608695</v>
      </c>
      <c r="Q2464" s="1" t="str">
        <f t="shared" si="268"/>
        <v>music</v>
      </c>
      <c r="R2464" s="1" t="str">
        <f t="shared" si="272"/>
        <v>indie rock</v>
      </c>
      <c r="S2464" s="2">
        <f t="shared" si="269"/>
        <v>41089.186296296299</v>
      </c>
      <c r="T2464" s="2">
        <f t="shared" si="270"/>
        <v>41109.186296296299</v>
      </c>
      <c r="U2464" s="1">
        <f t="shared" si="271"/>
        <v>20</v>
      </c>
    </row>
    <row r="2465" spans="1:21" ht="95" customHeight="1">
      <c r="A2465" s="1">
        <v>2463</v>
      </c>
      <c r="B2465" s="1" t="s">
        <v>2464</v>
      </c>
      <c r="C2465" s="1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O2465" s="4">
        <f t="shared" si="266"/>
        <v>116.25000000000001</v>
      </c>
      <c r="P2465" s="1">
        <f t="shared" si="267"/>
        <v>31</v>
      </c>
      <c r="Q2465" s="1" t="str">
        <f t="shared" si="268"/>
        <v>music</v>
      </c>
      <c r="R2465" s="1" t="str">
        <f t="shared" si="272"/>
        <v>indie rock</v>
      </c>
      <c r="S2465" s="2">
        <f t="shared" si="269"/>
        <v>41341.111400462964</v>
      </c>
      <c r="T2465" s="2">
        <f t="shared" si="270"/>
        <v>41380.791666666664</v>
      </c>
      <c r="U2465" s="1">
        <f t="shared" si="271"/>
        <v>40</v>
      </c>
    </row>
    <row r="2466" spans="1:21" ht="95" customHeight="1">
      <c r="A2466" s="1">
        <v>2464</v>
      </c>
      <c r="B2466" s="1" t="s">
        <v>2465</v>
      </c>
      <c r="C2466" s="1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O2466" s="4">
        <f t="shared" si="266"/>
        <v>111.1</v>
      </c>
      <c r="P2466" s="1">
        <f t="shared" si="267"/>
        <v>51.674418604651166</v>
      </c>
      <c r="Q2466" s="1" t="str">
        <f t="shared" si="268"/>
        <v>music</v>
      </c>
      <c r="R2466" s="1" t="str">
        <f t="shared" si="272"/>
        <v>indie rock</v>
      </c>
      <c r="S2466" s="2">
        <f t="shared" si="269"/>
        <v>42248.90042824074</v>
      </c>
      <c r="T2466" s="2">
        <f t="shared" si="270"/>
        <v>42277.811805555553</v>
      </c>
      <c r="U2466" s="1">
        <f t="shared" si="271"/>
        <v>29</v>
      </c>
    </row>
    <row r="2467" spans="1:21" ht="95" customHeight="1">
      <c r="A2467" s="1">
        <v>2465</v>
      </c>
      <c r="B2467" s="1" t="s">
        <v>2466</v>
      </c>
      <c r="C2467" s="1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O2467" s="4">
        <f t="shared" si="266"/>
        <v>180.14285714285714</v>
      </c>
      <c r="P2467" s="1">
        <f t="shared" si="267"/>
        <v>26.270833333333332</v>
      </c>
      <c r="Q2467" s="1" t="str">
        <f t="shared" si="268"/>
        <v>music</v>
      </c>
      <c r="R2467" s="1" t="str">
        <f t="shared" si="272"/>
        <v>indie rock</v>
      </c>
      <c r="S2467" s="2">
        <f t="shared" si="269"/>
        <v>41145.719305555554</v>
      </c>
      <c r="T2467" s="2">
        <f t="shared" si="270"/>
        <v>41175.719305555554</v>
      </c>
      <c r="U2467" s="1">
        <f t="shared" si="271"/>
        <v>30</v>
      </c>
    </row>
    <row r="2468" spans="1:21" ht="95" customHeight="1">
      <c r="A2468" s="1">
        <v>2466</v>
      </c>
      <c r="B2468" s="1" t="s">
        <v>2467</v>
      </c>
      <c r="C2468" s="1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O2468" s="4">
        <f t="shared" si="266"/>
        <v>100</v>
      </c>
      <c r="P2468" s="1">
        <f t="shared" si="267"/>
        <v>48.07692307692308</v>
      </c>
      <c r="Q2468" s="1" t="str">
        <f t="shared" si="268"/>
        <v>music</v>
      </c>
      <c r="R2468" s="1" t="str">
        <f t="shared" si="272"/>
        <v>indie rock</v>
      </c>
      <c r="S2468" s="2">
        <f t="shared" si="269"/>
        <v>41373.102465277778</v>
      </c>
      <c r="T2468" s="2">
        <f t="shared" si="270"/>
        <v>41403.102465277778</v>
      </c>
      <c r="U2468" s="1">
        <f t="shared" si="271"/>
        <v>30</v>
      </c>
    </row>
    <row r="2469" spans="1:21" ht="95" customHeight="1">
      <c r="A2469" s="1">
        <v>2467</v>
      </c>
      <c r="B2469" s="1" t="s">
        <v>2468</v>
      </c>
      <c r="C2469" s="1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O2469" s="4">
        <f t="shared" si="266"/>
        <v>118.5</v>
      </c>
      <c r="P2469" s="1">
        <f t="shared" si="267"/>
        <v>27.558139534883722</v>
      </c>
      <c r="Q2469" s="1" t="str">
        <f t="shared" si="268"/>
        <v>music</v>
      </c>
      <c r="R2469" s="1" t="str">
        <f t="shared" si="272"/>
        <v>indie rock</v>
      </c>
      <c r="S2469" s="2">
        <f t="shared" si="269"/>
        <v>41025.874201388891</v>
      </c>
      <c r="T2469" s="2">
        <f t="shared" si="270"/>
        <v>41039.708333333336</v>
      </c>
      <c r="U2469" s="1">
        <f t="shared" si="271"/>
        <v>14</v>
      </c>
    </row>
    <row r="2470" spans="1:21" ht="95" customHeight="1">
      <c r="A2470" s="1">
        <v>2468</v>
      </c>
      <c r="B2470" s="1" t="s">
        <v>2469</v>
      </c>
      <c r="C2470" s="1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O2470" s="4">
        <f t="shared" si="266"/>
        <v>107.21700000000001</v>
      </c>
      <c r="P2470" s="1">
        <f t="shared" si="267"/>
        <v>36.97137931034483</v>
      </c>
      <c r="Q2470" s="1" t="str">
        <f t="shared" si="268"/>
        <v>music</v>
      </c>
      <c r="R2470" s="1" t="str">
        <f t="shared" si="272"/>
        <v>indie rock</v>
      </c>
      <c r="S2470" s="2">
        <f t="shared" si="269"/>
        <v>41174.154178240737</v>
      </c>
      <c r="T2470" s="2">
        <f t="shared" si="270"/>
        <v>41210.208333333336</v>
      </c>
      <c r="U2470" s="1">
        <f t="shared" si="271"/>
        <v>37</v>
      </c>
    </row>
    <row r="2471" spans="1:21" ht="95" customHeight="1">
      <c r="A2471" s="1">
        <v>2469</v>
      </c>
      <c r="B2471" s="1" t="s">
        <v>2470</v>
      </c>
      <c r="C2471" s="1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O2471" s="4">
        <f t="shared" si="266"/>
        <v>113.66666666666667</v>
      </c>
      <c r="P2471" s="1">
        <f t="shared" si="267"/>
        <v>29.021276595744681</v>
      </c>
      <c r="Q2471" s="1" t="str">
        <f t="shared" si="268"/>
        <v>music</v>
      </c>
      <c r="R2471" s="1" t="str">
        <f t="shared" si="272"/>
        <v>indie rock</v>
      </c>
      <c r="S2471" s="2">
        <f t="shared" si="269"/>
        <v>40557.429733796293</v>
      </c>
      <c r="T2471" s="2">
        <f t="shared" si="270"/>
        <v>40582.429733796293</v>
      </c>
      <c r="U2471" s="1">
        <f t="shared" si="271"/>
        <v>25</v>
      </c>
    </row>
    <row r="2472" spans="1:21" ht="95" customHeight="1">
      <c r="A2472" s="1">
        <v>2470</v>
      </c>
      <c r="B2472" s="1" t="s">
        <v>2471</v>
      </c>
      <c r="C2472" s="1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O2472" s="4">
        <f t="shared" si="266"/>
        <v>103.16400000000002</v>
      </c>
      <c r="P2472" s="1">
        <f t="shared" si="267"/>
        <v>28.65666666666667</v>
      </c>
      <c r="Q2472" s="1" t="str">
        <f t="shared" si="268"/>
        <v>music</v>
      </c>
      <c r="R2472" s="1" t="str">
        <f t="shared" si="272"/>
        <v>indie rock</v>
      </c>
      <c r="S2472" s="2">
        <f t="shared" si="269"/>
        <v>41023.07471064815</v>
      </c>
      <c r="T2472" s="2">
        <f t="shared" si="270"/>
        <v>41053.07471064815</v>
      </c>
      <c r="U2472" s="1">
        <f t="shared" si="271"/>
        <v>30</v>
      </c>
    </row>
    <row r="2473" spans="1:21" ht="95" customHeight="1">
      <c r="A2473" s="1">
        <v>2471</v>
      </c>
      <c r="B2473" s="1" t="s">
        <v>2472</v>
      </c>
      <c r="C2473" s="1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O2473" s="4">
        <f t="shared" si="266"/>
        <v>128</v>
      </c>
      <c r="P2473" s="1">
        <f t="shared" si="267"/>
        <v>37.647058823529413</v>
      </c>
      <c r="Q2473" s="1" t="str">
        <f t="shared" si="268"/>
        <v>music</v>
      </c>
      <c r="R2473" s="1" t="str">
        <f t="shared" si="272"/>
        <v>indie rock</v>
      </c>
      <c r="S2473" s="2">
        <f t="shared" si="269"/>
        <v>40893.992962962962</v>
      </c>
      <c r="T2473" s="2">
        <f t="shared" si="270"/>
        <v>40933.992962962962</v>
      </c>
      <c r="U2473" s="1">
        <f t="shared" si="271"/>
        <v>40</v>
      </c>
    </row>
    <row r="2474" spans="1:21" ht="95" customHeight="1">
      <c r="A2474" s="1">
        <v>2472</v>
      </c>
      <c r="B2474" s="1" t="s">
        <v>2473</v>
      </c>
      <c r="C2474" s="1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O2474" s="4">
        <f t="shared" si="266"/>
        <v>135.76026666666667</v>
      </c>
      <c r="P2474" s="1">
        <f t="shared" si="267"/>
        <v>97.904038461538462</v>
      </c>
      <c r="Q2474" s="1" t="str">
        <f t="shared" si="268"/>
        <v>music</v>
      </c>
      <c r="R2474" s="1" t="str">
        <f t="shared" si="272"/>
        <v>indie rock</v>
      </c>
      <c r="S2474" s="2">
        <f t="shared" si="269"/>
        <v>40354.11550925926</v>
      </c>
      <c r="T2474" s="2">
        <f t="shared" si="270"/>
        <v>40425.043749999997</v>
      </c>
      <c r="U2474" s="1">
        <f t="shared" si="271"/>
        <v>71</v>
      </c>
    </row>
    <row r="2475" spans="1:21" ht="95" customHeight="1">
      <c r="A2475" s="1">
        <v>2473</v>
      </c>
      <c r="B2475" s="1" t="s">
        <v>2474</v>
      </c>
      <c r="C2475" s="1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O2475" s="4">
        <f t="shared" si="266"/>
        <v>100</v>
      </c>
      <c r="P2475" s="1">
        <f t="shared" si="267"/>
        <v>42.553191489361701</v>
      </c>
      <c r="Q2475" s="1" t="str">
        <f t="shared" si="268"/>
        <v>music</v>
      </c>
      <c r="R2475" s="1" t="str">
        <f t="shared" si="272"/>
        <v>indie rock</v>
      </c>
      <c r="S2475" s="2">
        <f t="shared" si="269"/>
        <v>41193.748483796298</v>
      </c>
      <c r="T2475" s="2">
        <f t="shared" si="270"/>
        <v>41223.790150462963</v>
      </c>
      <c r="U2475" s="1">
        <f t="shared" si="271"/>
        <v>31</v>
      </c>
    </row>
    <row r="2476" spans="1:21" ht="95" customHeight="1">
      <c r="A2476" s="1">
        <v>2474</v>
      </c>
      <c r="B2476" s="1" t="s">
        <v>2475</v>
      </c>
      <c r="C2476" s="1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O2476" s="4">
        <f t="shared" si="266"/>
        <v>100.00360000000002</v>
      </c>
      <c r="P2476" s="1">
        <f t="shared" si="267"/>
        <v>131.58368421052631</v>
      </c>
      <c r="Q2476" s="1" t="str">
        <f t="shared" si="268"/>
        <v>music</v>
      </c>
      <c r="R2476" s="1" t="str">
        <f t="shared" si="272"/>
        <v>indie rock</v>
      </c>
      <c r="S2476" s="2">
        <f t="shared" si="269"/>
        <v>40417.011296296296</v>
      </c>
      <c r="T2476" s="2">
        <f t="shared" si="270"/>
        <v>40462.011296296296</v>
      </c>
      <c r="U2476" s="1">
        <f t="shared" si="271"/>
        <v>45</v>
      </c>
    </row>
    <row r="2477" spans="1:21" ht="95" customHeight="1">
      <c r="A2477" s="1">
        <v>2475</v>
      </c>
      <c r="B2477" s="1" t="s">
        <v>2476</v>
      </c>
      <c r="C2477" s="1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O2477" s="4">
        <f t="shared" si="266"/>
        <v>104.71999999999998</v>
      </c>
      <c r="P2477" s="1">
        <f t="shared" si="267"/>
        <v>32.320987654320987</v>
      </c>
      <c r="Q2477" s="1" t="str">
        <f t="shared" si="268"/>
        <v>music</v>
      </c>
      <c r="R2477" s="1" t="str">
        <f t="shared" si="272"/>
        <v>indie rock</v>
      </c>
      <c r="S2477" s="2">
        <f t="shared" si="269"/>
        <v>40310.287673611114</v>
      </c>
      <c r="T2477" s="2">
        <f t="shared" si="270"/>
        <v>40369.916666666664</v>
      </c>
      <c r="U2477" s="1">
        <f t="shared" si="271"/>
        <v>60</v>
      </c>
    </row>
    <row r="2478" spans="1:21" ht="95" customHeight="1">
      <c r="A2478" s="1">
        <v>2476</v>
      </c>
      <c r="B2478" s="1" t="s">
        <v>2477</v>
      </c>
      <c r="C2478" s="1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O2478" s="4">
        <f t="shared" si="266"/>
        <v>105.02249999999999</v>
      </c>
      <c r="P2478" s="1">
        <f t="shared" si="267"/>
        <v>61.103999999999999</v>
      </c>
      <c r="Q2478" s="1" t="str">
        <f t="shared" si="268"/>
        <v>music</v>
      </c>
      <c r="R2478" s="1" t="str">
        <f t="shared" si="272"/>
        <v>indie rock</v>
      </c>
      <c r="S2478" s="2">
        <f t="shared" si="269"/>
        <v>41913.328356481477</v>
      </c>
      <c r="T2478" s="2">
        <f t="shared" si="270"/>
        <v>41946.370023148149</v>
      </c>
      <c r="U2478" s="1">
        <f t="shared" si="271"/>
        <v>34</v>
      </c>
    </row>
    <row r="2479" spans="1:21" ht="95" customHeight="1">
      <c r="A2479" s="1">
        <v>2477</v>
      </c>
      <c r="B2479" s="1" t="s">
        <v>824</v>
      </c>
      <c r="C2479" s="1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O2479" s="4">
        <f t="shared" si="266"/>
        <v>171.33333333333334</v>
      </c>
      <c r="P2479" s="1">
        <f t="shared" si="267"/>
        <v>31.341463414634145</v>
      </c>
      <c r="Q2479" s="1" t="str">
        <f t="shared" si="268"/>
        <v>music</v>
      </c>
      <c r="R2479" s="1" t="str">
        <f t="shared" si="272"/>
        <v>indie rock</v>
      </c>
      <c r="S2479" s="2">
        <f t="shared" si="269"/>
        <v>41088.691493055558</v>
      </c>
      <c r="T2479" s="2">
        <f t="shared" si="270"/>
        <v>41133.691493055558</v>
      </c>
      <c r="U2479" s="1">
        <f t="shared" si="271"/>
        <v>45</v>
      </c>
    </row>
    <row r="2480" spans="1:21" ht="95" customHeight="1">
      <c r="A2480" s="1">
        <v>2478</v>
      </c>
      <c r="B2480" s="1" t="s">
        <v>2478</v>
      </c>
      <c r="C2480" s="1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O2480" s="4">
        <f t="shared" si="266"/>
        <v>127.49999999999999</v>
      </c>
      <c r="P2480" s="1">
        <f t="shared" si="267"/>
        <v>129.1139240506329</v>
      </c>
      <c r="Q2480" s="1" t="str">
        <f t="shared" si="268"/>
        <v>music</v>
      </c>
      <c r="R2480" s="1" t="str">
        <f t="shared" si="272"/>
        <v>indie rock</v>
      </c>
      <c r="S2480" s="2">
        <f t="shared" si="269"/>
        <v>41257.950381944444</v>
      </c>
      <c r="T2480" s="2">
        <f t="shared" si="270"/>
        <v>41287.950381944444</v>
      </c>
      <c r="U2480" s="1">
        <f t="shared" si="271"/>
        <v>30</v>
      </c>
    </row>
    <row r="2481" spans="1:21" ht="95" customHeight="1">
      <c r="A2481" s="1">
        <v>2479</v>
      </c>
      <c r="B2481" s="1" t="s">
        <v>2479</v>
      </c>
      <c r="C2481" s="1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O2481" s="4">
        <f t="shared" si="266"/>
        <v>133.44333333333333</v>
      </c>
      <c r="P2481" s="1">
        <f t="shared" si="267"/>
        <v>25.020624999999999</v>
      </c>
      <c r="Q2481" s="1" t="str">
        <f t="shared" si="268"/>
        <v>music</v>
      </c>
      <c r="R2481" s="1" t="str">
        <f t="shared" si="272"/>
        <v>indie rock</v>
      </c>
      <c r="S2481" s="2">
        <f t="shared" si="269"/>
        <v>41107.726782407408</v>
      </c>
      <c r="T2481" s="2">
        <f t="shared" si="270"/>
        <v>41118.083333333336</v>
      </c>
      <c r="U2481" s="1">
        <f t="shared" si="271"/>
        <v>11</v>
      </c>
    </row>
    <row r="2482" spans="1:21" ht="95" customHeight="1">
      <c r="A2482" s="1">
        <v>2480</v>
      </c>
      <c r="B2482" s="1" t="s">
        <v>2480</v>
      </c>
      <c r="C2482" s="1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O2482" s="4">
        <f t="shared" si="266"/>
        <v>100</v>
      </c>
      <c r="P2482" s="1">
        <f t="shared" si="267"/>
        <v>250</v>
      </c>
      <c r="Q2482" s="1" t="str">
        <f t="shared" si="268"/>
        <v>music</v>
      </c>
      <c r="R2482" s="1" t="str">
        <f t="shared" si="272"/>
        <v>indie rock</v>
      </c>
      <c r="S2482" s="2">
        <f t="shared" si="269"/>
        <v>42227.936157407406</v>
      </c>
      <c r="T2482" s="2">
        <f t="shared" si="270"/>
        <v>42287.936157407406</v>
      </c>
      <c r="U2482" s="1">
        <f t="shared" si="271"/>
        <v>60</v>
      </c>
    </row>
    <row r="2483" spans="1:21" ht="95" customHeight="1">
      <c r="A2483" s="1">
        <v>2481</v>
      </c>
      <c r="B2483" s="1" t="s">
        <v>2481</v>
      </c>
      <c r="C2483" s="1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O2483" s="4">
        <f t="shared" si="266"/>
        <v>112.91099999999999</v>
      </c>
      <c r="P2483" s="1">
        <f t="shared" si="267"/>
        <v>47.541473684210523</v>
      </c>
      <c r="Q2483" s="1" t="str">
        <f t="shared" si="268"/>
        <v>music</v>
      </c>
      <c r="R2483" s="1" t="str">
        <f t="shared" si="272"/>
        <v>indie rock</v>
      </c>
      <c r="S2483" s="2">
        <f t="shared" si="269"/>
        <v>40999.645925925928</v>
      </c>
      <c r="T2483" s="2">
        <f t="shared" si="270"/>
        <v>41029.645925925928</v>
      </c>
      <c r="U2483" s="1">
        <f t="shared" si="271"/>
        <v>30</v>
      </c>
    </row>
    <row r="2484" spans="1:21" ht="95" customHeight="1">
      <c r="A2484" s="1">
        <v>2482</v>
      </c>
      <c r="B2484" s="1" t="s">
        <v>2482</v>
      </c>
      <c r="C2484" s="1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O2484" s="4">
        <f t="shared" si="266"/>
        <v>100.1</v>
      </c>
      <c r="P2484" s="1">
        <f t="shared" si="267"/>
        <v>40.04</v>
      </c>
      <c r="Q2484" s="1" t="str">
        <f t="shared" si="268"/>
        <v>music</v>
      </c>
      <c r="R2484" s="1" t="str">
        <f t="shared" si="272"/>
        <v>indie rock</v>
      </c>
      <c r="S2484" s="2">
        <f t="shared" si="269"/>
        <v>40711.782210648147</v>
      </c>
      <c r="T2484" s="2">
        <f t="shared" si="270"/>
        <v>40756.782210648147</v>
      </c>
      <c r="U2484" s="1">
        <f t="shared" si="271"/>
        <v>45</v>
      </c>
    </row>
    <row r="2485" spans="1:21" ht="95" customHeight="1">
      <c r="A2485" s="1">
        <v>2483</v>
      </c>
      <c r="B2485" s="1" t="s">
        <v>2483</v>
      </c>
      <c r="C2485" s="1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O2485" s="4">
        <f t="shared" si="266"/>
        <v>113.72727272727272</v>
      </c>
      <c r="P2485" s="1">
        <f t="shared" si="267"/>
        <v>65.84210526315789</v>
      </c>
      <c r="Q2485" s="1" t="str">
        <f t="shared" si="268"/>
        <v>music</v>
      </c>
      <c r="R2485" s="1" t="str">
        <f t="shared" si="272"/>
        <v>indie rock</v>
      </c>
      <c r="S2485" s="2">
        <f t="shared" si="269"/>
        <v>40970.750034722223</v>
      </c>
      <c r="T2485" s="2">
        <f t="shared" si="270"/>
        <v>41030.708368055559</v>
      </c>
      <c r="U2485" s="1">
        <f t="shared" si="271"/>
        <v>60</v>
      </c>
    </row>
    <row r="2486" spans="1:21" ht="95" customHeight="1">
      <c r="A2486" s="1">
        <v>2484</v>
      </c>
      <c r="B2486" s="1" t="s">
        <v>2484</v>
      </c>
      <c r="C2486" s="1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O2486" s="4">
        <f t="shared" si="266"/>
        <v>119.31742857142855</v>
      </c>
      <c r="P2486" s="1">
        <f t="shared" si="267"/>
        <v>46.401222222222216</v>
      </c>
      <c r="Q2486" s="1" t="str">
        <f t="shared" si="268"/>
        <v>music</v>
      </c>
      <c r="R2486" s="1" t="str">
        <f t="shared" si="272"/>
        <v>indie rock</v>
      </c>
      <c r="S2486" s="2">
        <f t="shared" si="269"/>
        <v>40771.916701388887</v>
      </c>
      <c r="T2486" s="2">
        <f t="shared" si="270"/>
        <v>40801.916701388887</v>
      </c>
      <c r="U2486" s="1">
        <f t="shared" si="271"/>
        <v>30</v>
      </c>
    </row>
    <row r="2487" spans="1:21" ht="95" customHeight="1">
      <c r="A2487" s="1">
        <v>2485</v>
      </c>
      <c r="B2487" s="1" t="s">
        <v>2485</v>
      </c>
      <c r="C2487" s="1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O2487" s="4">
        <f t="shared" si="266"/>
        <v>103.25</v>
      </c>
      <c r="P2487" s="1">
        <f t="shared" si="267"/>
        <v>50.365853658536587</v>
      </c>
      <c r="Q2487" s="1" t="str">
        <f t="shared" si="268"/>
        <v>music</v>
      </c>
      <c r="R2487" s="1" t="str">
        <f t="shared" si="272"/>
        <v>indie rock</v>
      </c>
      <c r="S2487" s="2">
        <f t="shared" si="269"/>
        <v>40793.998599537037</v>
      </c>
      <c r="T2487" s="2">
        <f t="shared" si="270"/>
        <v>40828.998599537037</v>
      </c>
      <c r="U2487" s="1">
        <f t="shared" si="271"/>
        <v>35</v>
      </c>
    </row>
    <row r="2488" spans="1:21" ht="95" customHeight="1">
      <c r="A2488" s="1">
        <v>2486</v>
      </c>
      <c r="B2488" s="1" t="s">
        <v>2486</v>
      </c>
      <c r="C2488" s="1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O2488" s="4">
        <f t="shared" si="266"/>
        <v>265.66666666666669</v>
      </c>
      <c r="P2488" s="1">
        <f t="shared" si="267"/>
        <v>26.566666666666666</v>
      </c>
      <c r="Q2488" s="1" t="str">
        <f t="shared" si="268"/>
        <v>music</v>
      </c>
      <c r="R2488" s="1" t="str">
        <f t="shared" si="272"/>
        <v>indie rock</v>
      </c>
      <c r="S2488" s="2">
        <f t="shared" si="269"/>
        <v>40991.708055555559</v>
      </c>
      <c r="T2488" s="2">
        <f t="shared" si="270"/>
        <v>41021.708055555559</v>
      </c>
      <c r="U2488" s="1">
        <f t="shared" si="271"/>
        <v>30</v>
      </c>
    </row>
    <row r="2489" spans="1:21" ht="95" customHeight="1">
      <c r="A2489" s="1">
        <v>2487</v>
      </c>
      <c r="B2489" s="1" t="s">
        <v>2487</v>
      </c>
      <c r="C2489" s="1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O2489" s="4">
        <f t="shared" si="266"/>
        <v>100.05066666666667</v>
      </c>
      <c r="P2489" s="1">
        <f t="shared" si="267"/>
        <v>39.493684210526318</v>
      </c>
      <c r="Q2489" s="1" t="str">
        <f t="shared" si="268"/>
        <v>music</v>
      </c>
      <c r="R2489" s="1" t="str">
        <f t="shared" si="272"/>
        <v>indie rock</v>
      </c>
      <c r="S2489" s="2">
        <f t="shared" si="269"/>
        <v>41026.083298611113</v>
      </c>
      <c r="T2489" s="2">
        <f t="shared" si="270"/>
        <v>41056.083298611113</v>
      </c>
      <c r="U2489" s="1">
        <f t="shared" si="271"/>
        <v>30</v>
      </c>
    </row>
    <row r="2490" spans="1:21" ht="95" customHeight="1">
      <c r="A2490" s="1">
        <v>2488</v>
      </c>
      <c r="B2490" s="1" t="s">
        <v>2488</v>
      </c>
      <c r="C2490" s="1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O2490" s="4">
        <f t="shared" si="266"/>
        <v>106.69999999999999</v>
      </c>
      <c r="P2490" s="1">
        <f t="shared" si="267"/>
        <v>49.246153846153845</v>
      </c>
      <c r="Q2490" s="1" t="str">
        <f t="shared" si="268"/>
        <v>music</v>
      </c>
      <c r="R2490" s="1" t="str">
        <f t="shared" si="272"/>
        <v>indie rock</v>
      </c>
      <c r="S2490" s="2">
        <f t="shared" si="269"/>
        <v>40833.633194444446</v>
      </c>
      <c r="T2490" s="2">
        <f t="shared" si="270"/>
        <v>40863.674861111111</v>
      </c>
      <c r="U2490" s="1">
        <f t="shared" si="271"/>
        <v>31</v>
      </c>
    </row>
    <row r="2491" spans="1:21" ht="95" customHeight="1">
      <c r="A2491" s="1">
        <v>2489</v>
      </c>
      <c r="B2491" s="1" t="s">
        <v>2489</v>
      </c>
      <c r="C2491" s="1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O2491" s="4">
        <f t="shared" si="266"/>
        <v>133.67142857142858</v>
      </c>
      <c r="P2491" s="1">
        <f t="shared" si="267"/>
        <v>62.38</v>
      </c>
      <c r="Q2491" s="1" t="str">
        <f t="shared" si="268"/>
        <v>music</v>
      </c>
      <c r="R2491" s="1" t="str">
        <f t="shared" si="272"/>
        <v>indie rock</v>
      </c>
      <c r="S2491" s="2">
        <f t="shared" si="269"/>
        <v>41373.690266203703</v>
      </c>
      <c r="T2491" s="2">
        <f t="shared" si="270"/>
        <v>41403.690266203703</v>
      </c>
      <c r="U2491" s="1">
        <f t="shared" si="271"/>
        <v>30</v>
      </c>
    </row>
    <row r="2492" spans="1:21" ht="95" customHeight="1">
      <c r="A2492" s="1">
        <v>2490</v>
      </c>
      <c r="B2492" s="1" t="s">
        <v>2490</v>
      </c>
      <c r="C2492" s="1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O2492" s="4">
        <f t="shared" si="266"/>
        <v>121.39999999999999</v>
      </c>
      <c r="P2492" s="1">
        <f t="shared" si="267"/>
        <v>37.9375</v>
      </c>
      <c r="Q2492" s="1" t="str">
        <f t="shared" si="268"/>
        <v>music</v>
      </c>
      <c r="R2492" s="1" t="str">
        <f t="shared" si="272"/>
        <v>indie rock</v>
      </c>
      <c r="S2492" s="2">
        <f t="shared" si="269"/>
        <v>41023.227731481478</v>
      </c>
      <c r="T2492" s="2">
        <f t="shared" si="270"/>
        <v>41083.227731481478</v>
      </c>
      <c r="U2492" s="1">
        <f t="shared" si="271"/>
        <v>60</v>
      </c>
    </row>
    <row r="2493" spans="1:21" ht="95" customHeight="1">
      <c r="A2493" s="1">
        <v>2491</v>
      </c>
      <c r="B2493" s="1" t="s">
        <v>2491</v>
      </c>
      <c r="C2493" s="1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O2493" s="4">
        <f t="shared" si="266"/>
        <v>103.2</v>
      </c>
      <c r="P2493" s="1">
        <f t="shared" si="267"/>
        <v>51.6</v>
      </c>
      <c r="Q2493" s="1" t="str">
        <f t="shared" si="268"/>
        <v>music</v>
      </c>
      <c r="R2493" s="1" t="str">
        <f t="shared" si="272"/>
        <v>indie rock</v>
      </c>
      <c r="S2493" s="2">
        <f t="shared" si="269"/>
        <v>40542.839282407411</v>
      </c>
      <c r="T2493" s="2">
        <f t="shared" si="270"/>
        <v>40559.07708333333</v>
      </c>
      <c r="U2493" s="1">
        <f t="shared" si="271"/>
        <v>17</v>
      </c>
    </row>
    <row r="2494" spans="1:21" ht="95" customHeight="1">
      <c r="A2494" s="1">
        <v>2492</v>
      </c>
      <c r="B2494" s="1" t="s">
        <v>2492</v>
      </c>
      <c r="C2494" s="1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O2494" s="4">
        <f t="shared" si="266"/>
        <v>125</v>
      </c>
      <c r="P2494" s="1">
        <f t="shared" si="267"/>
        <v>27.777777777777779</v>
      </c>
      <c r="Q2494" s="1" t="str">
        <f t="shared" si="268"/>
        <v>music</v>
      </c>
      <c r="R2494" s="1" t="str">
        <f t="shared" si="272"/>
        <v>indie rock</v>
      </c>
      <c r="S2494" s="2">
        <f t="shared" si="269"/>
        <v>41024.985972222225</v>
      </c>
      <c r="T2494" s="2">
        <f t="shared" si="270"/>
        <v>41076.415972222225</v>
      </c>
      <c r="U2494" s="1">
        <f t="shared" si="271"/>
        <v>52</v>
      </c>
    </row>
    <row r="2495" spans="1:21" ht="95" customHeight="1">
      <c r="A2495" s="1">
        <v>2493</v>
      </c>
      <c r="B2495" s="1" t="s">
        <v>2493</v>
      </c>
      <c r="C2495" s="1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O2495" s="4">
        <f t="shared" si="266"/>
        <v>128.69999999999999</v>
      </c>
      <c r="P2495" s="1">
        <f t="shared" si="267"/>
        <v>99.382239382239376</v>
      </c>
      <c r="Q2495" s="1" t="str">
        <f t="shared" si="268"/>
        <v>music</v>
      </c>
      <c r="R2495" s="1" t="str">
        <f t="shared" si="272"/>
        <v>indie rock</v>
      </c>
      <c r="S2495" s="2">
        <f t="shared" si="269"/>
        <v>41348.168287037035</v>
      </c>
      <c r="T2495" s="2">
        <f t="shared" si="270"/>
        <v>41393.168287037035</v>
      </c>
      <c r="U2495" s="1">
        <f t="shared" si="271"/>
        <v>45</v>
      </c>
    </row>
    <row r="2496" spans="1:21" ht="95" customHeight="1">
      <c r="A2496" s="1">
        <v>2494</v>
      </c>
      <c r="B2496" s="1" t="s">
        <v>2494</v>
      </c>
      <c r="C2496" s="1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O2496" s="4">
        <f t="shared" si="266"/>
        <v>101.00533333333333</v>
      </c>
      <c r="P2496" s="1">
        <f t="shared" si="267"/>
        <v>38.848205128205123</v>
      </c>
      <c r="Q2496" s="1" t="str">
        <f t="shared" si="268"/>
        <v>music</v>
      </c>
      <c r="R2496" s="1" t="str">
        <f t="shared" si="272"/>
        <v>indie rock</v>
      </c>
      <c r="S2496" s="2">
        <f t="shared" si="269"/>
        <v>41022.645185185182</v>
      </c>
      <c r="T2496" s="2">
        <f t="shared" si="270"/>
        <v>41052.645185185182</v>
      </c>
      <c r="U2496" s="1">
        <f t="shared" si="271"/>
        <v>30</v>
      </c>
    </row>
    <row r="2497" spans="1:21" ht="95" customHeight="1">
      <c r="A2497" s="1">
        <v>2495</v>
      </c>
      <c r="B2497" s="1" t="s">
        <v>2495</v>
      </c>
      <c r="C2497" s="1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O2497" s="4">
        <f t="shared" si="266"/>
        <v>127.53666666666665</v>
      </c>
      <c r="P2497" s="1">
        <f t="shared" si="267"/>
        <v>45.548809523809524</v>
      </c>
      <c r="Q2497" s="1" t="str">
        <f t="shared" si="268"/>
        <v>music</v>
      </c>
      <c r="R2497" s="1" t="str">
        <f t="shared" si="272"/>
        <v>indie rock</v>
      </c>
      <c r="S2497" s="2">
        <f t="shared" si="269"/>
        <v>41036.946469907409</v>
      </c>
      <c r="T2497" s="2">
        <f t="shared" si="270"/>
        <v>41066.946469907409</v>
      </c>
      <c r="U2497" s="1">
        <f t="shared" si="271"/>
        <v>30</v>
      </c>
    </row>
    <row r="2498" spans="1:21" ht="95" customHeight="1">
      <c r="A2498" s="1">
        <v>2496</v>
      </c>
      <c r="B2498" s="1" t="s">
        <v>2496</v>
      </c>
      <c r="C2498" s="1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O2498" s="4">
        <f t="shared" si="266"/>
        <v>100</v>
      </c>
      <c r="P2498" s="1">
        <f t="shared" si="267"/>
        <v>600</v>
      </c>
      <c r="Q2498" s="1" t="str">
        <f t="shared" si="268"/>
        <v>music</v>
      </c>
      <c r="R2498" s="1" t="str">
        <f t="shared" si="272"/>
        <v>indie rock</v>
      </c>
      <c r="S2498" s="2">
        <f t="shared" si="269"/>
        <v>41327.996435185189</v>
      </c>
      <c r="T2498" s="2">
        <f t="shared" si="270"/>
        <v>41362.954768518517</v>
      </c>
      <c r="U2498" s="1">
        <f t="shared" si="271"/>
        <v>35</v>
      </c>
    </row>
    <row r="2499" spans="1:21" ht="95" customHeight="1">
      <c r="A2499" s="1">
        <v>2497</v>
      </c>
      <c r="B2499" s="1" t="s">
        <v>2497</v>
      </c>
      <c r="C2499" s="1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O2499" s="4">
        <f t="shared" ref="O2499:O2562" si="273">E2499/D2499*100</f>
        <v>112.7715</v>
      </c>
      <c r="P2499" s="1">
        <f t="shared" ref="P2499:P2562" si="274">E2499/L2499</f>
        <v>80.551071428571419</v>
      </c>
      <c r="Q2499" s="1" t="str">
        <f t="shared" ref="Q2499:Q2562" si="275">LEFT(N2499,FIND("/",N2499)-1)</f>
        <v>music</v>
      </c>
      <c r="R2499" s="1" t="str">
        <f t="shared" si="272"/>
        <v>indie rock</v>
      </c>
      <c r="S2499" s="2">
        <f t="shared" ref="S2499:S2562" si="276">(((J2499/60)/60)/24)+DATE(1970,1,1)</f>
        <v>40730.878912037035</v>
      </c>
      <c r="T2499" s="2">
        <f t="shared" ref="T2499:T2562" si="277">(((I2499/60)/60)/24)+DATE(1970,1,1)</f>
        <v>40760.878912037035</v>
      </c>
      <c r="U2499" s="1">
        <f t="shared" ref="U2499:U2562" si="278">ROUNDUP(T2499-S2499,0)</f>
        <v>30</v>
      </c>
    </row>
    <row r="2500" spans="1:21" ht="95" customHeight="1">
      <c r="A2500" s="1">
        <v>2498</v>
      </c>
      <c r="B2500" s="1" t="s">
        <v>2498</v>
      </c>
      <c r="C2500" s="1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O2500" s="4">
        <f t="shared" si="273"/>
        <v>105.60000000000001</v>
      </c>
      <c r="P2500" s="1">
        <f t="shared" si="274"/>
        <v>52.8</v>
      </c>
      <c r="Q2500" s="1" t="str">
        <f t="shared" si="275"/>
        <v>music</v>
      </c>
      <c r="R2500" s="1" t="str">
        <f t="shared" ref="R2500:R2563" si="279">RIGHT(N2500,LEN(N2500)-FIND("/",N2500))</f>
        <v>indie rock</v>
      </c>
      <c r="S2500" s="2">
        <f t="shared" si="276"/>
        <v>42017.967442129629</v>
      </c>
      <c r="T2500" s="2">
        <f t="shared" si="277"/>
        <v>42031.967442129629</v>
      </c>
      <c r="U2500" s="1">
        <f t="shared" si="278"/>
        <v>14</v>
      </c>
    </row>
    <row r="2501" spans="1:21" ht="95" customHeight="1">
      <c r="A2501" s="1">
        <v>2499</v>
      </c>
      <c r="B2501" s="1" t="s">
        <v>2499</v>
      </c>
      <c r="C2501" s="1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O2501" s="4">
        <f t="shared" si="273"/>
        <v>202.625</v>
      </c>
      <c r="P2501" s="1">
        <f t="shared" si="274"/>
        <v>47.676470588235297</v>
      </c>
      <c r="Q2501" s="1" t="str">
        <f t="shared" si="275"/>
        <v>music</v>
      </c>
      <c r="R2501" s="1" t="str">
        <f t="shared" si="279"/>
        <v>indie rock</v>
      </c>
      <c r="S2501" s="2">
        <f t="shared" si="276"/>
        <v>41226.648576388885</v>
      </c>
      <c r="T2501" s="2">
        <f t="shared" si="277"/>
        <v>41274.75</v>
      </c>
      <c r="U2501" s="1">
        <f t="shared" si="278"/>
        <v>49</v>
      </c>
    </row>
    <row r="2502" spans="1:21" ht="95" customHeight="1">
      <c r="A2502" s="1">
        <v>2500</v>
      </c>
      <c r="B2502" s="1" t="s">
        <v>2500</v>
      </c>
      <c r="C2502" s="1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O2502" s="4">
        <f t="shared" si="273"/>
        <v>113.33333333333333</v>
      </c>
      <c r="P2502" s="1">
        <f t="shared" si="274"/>
        <v>23.448275862068964</v>
      </c>
      <c r="Q2502" s="1" t="str">
        <f t="shared" si="275"/>
        <v>music</v>
      </c>
      <c r="R2502" s="1" t="str">
        <f t="shared" si="279"/>
        <v>indie rock</v>
      </c>
      <c r="S2502" s="2">
        <f t="shared" si="276"/>
        <v>41053.772858796299</v>
      </c>
      <c r="T2502" s="2">
        <f t="shared" si="277"/>
        <v>41083.772858796299</v>
      </c>
      <c r="U2502" s="1">
        <f t="shared" si="278"/>
        <v>30</v>
      </c>
    </row>
    <row r="2503" spans="1:21" ht="95" customHeight="1">
      <c r="A2503" s="1">
        <v>2501</v>
      </c>
      <c r="B2503" s="1" t="s">
        <v>2501</v>
      </c>
      <c r="C2503" s="1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4">
        <f t="shared" si="273"/>
        <v>2.5545454545454547</v>
      </c>
      <c r="P2503" s="1">
        <f t="shared" si="274"/>
        <v>40.142857142857146</v>
      </c>
      <c r="Q2503" s="1" t="str">
        <f t="shared" si="275"/>
        <v>food</v>
      </c>
      <c r="R2503" s="1" t="str">
        <f t="shared" si="279"/>
        <v>restaurants</v>
      </c>
      <c r="S2503" s="2">
        <f t="shared" si="276"/>
        <v>42244.776666666665</v>
      </c>
      <c r="T2503" s="2">
        <f t="shared" si="277"/>
        <v>42274.776666666665</v>
      </c>
      <c r="U2503" s="1">
        <f t="shared" si="278"/>
        <v>30</v>
      </c>
    </row>
    <row r="2504" spans="1:21" ht="95" customHeight="1">
      <c r="A2504" s="1">
        <v>2502</v>
      </c>
      <c r="B2504" s="1" t="s">
        <v>2502</v>
      </c>
      <c r="C2504" s="1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4">
        <f t="shared" si="273"/>
        <v>7.8181818181818186E-2</v>
      </c>
      <c r="P2504" s="1">
        <f t="shared" si="274"/>
        <v>17.2</v>
      </c>
      <c r="Q2504" s="1" t="str">
        <f t="shared" si="275"/>
        <v>food</v>
      </c>
      <c r="R2504" s="1" t="str">
        <f t="shared" si="279"/>
        <v>restaurants</v>
      </c>
      <c r="S2504" s="2">
        <f t="shared" si="276"/>
        <v>41858.825439814813</v>
      </c>
      <c r="T2504" s="2">
        <f t="shared" si="277"/>
        <v>41903.825439814813</v>
      </c>
      <c r="U2504" s="1">
        <f t="shared" si="278"/>
        <v>45</v>
      </c>
    </row>
    <row r="2505" spans="1:21" ht="95" customHeight="1">
      <c r="A2505" s="1">
        <v>2503</v>
      </c>
      <c r="B2505" s="1" t="s">
        <v>2503</v>
      </c>
      <c r="C2505" s="1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4">
        <f t="shared" si="273"/>
        <v>0</v>
      </c>
      <c r="P2505" s="1" t="e">
        <f t="shared" si="274"/>
        <v>#DIV/0!</v>
      </c>
      <c r="Q2505" s="1" t="str">
        <f t="shared" si="275"/>
        <v>food</v>
      </c>
      <c r="R2505" s="1" t="str">
        <f t="shared" si="279"/>
        <v>restaurants</v>
      </c>
      <c r="S2505" s="2">
        <f t="shared" si="276"/>
        <v>42498.899398148147</v>
      </c>
      <c r="T2505" s="2">
        <f t="shared" si="277"/>
        <v>42528.879166666666</v>
      </c>
      <c r="U2505" s="1">
        <f t="shared" si="278"/>
        <v>30</v>
      </c>
    </row>
    <row r="2506" spans="1:21" ht="95" customHeight="1">
      <c r="A2506" s="1">
        <v>2504</v>
      </c>
      <c r="B2506" s="1" t="s">
        <v>2504</v>
      </c>
      <c r="C2506" s="1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4">
        <f t="shared" si="273"/>
        <v>0</v>
      </c>
      <c r="P2506" s="1" t="e">
        <f t="shared" si="274"/>
        <v>#DIV/0!</v>
      </c>
      <c r="Q2506" s="1" t="str">
        <f t="shared" si="275"/>
        <v>food</v>
      </c>
      <c r="R2506" s="1" t="str">
        <f t="shared" si="279"/>
        <v>restaurants</v>
      </c>
      <c r="S2506" s="2">
        <f t="shared" si="276"/>
        <v>41928.015439814815</v>
      </c>
      <c r="T2506" s="2">
        <f t="shared" si="277"/>
        <v>41958.057106481487</v>
      </c>
      <c r="U2506" s="1">
        <f t="shared" si="278"/>
        <v>31</v>
      </c>
    </row>
    <row r="2507" spans="1:21" ht="95" customHeight="1">
      <c r="A2507" s="1">
        <v>2505</v>
      </c>
      <c r="B2507" s="1" t="s">
        <v>2505</v>
      </c>
      <c r="C2507" s="1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4">
        <f t="shared" si="273"/>
        <v>0</v>
      </c>
      <c r="P2507" s="1" t="e">
        <f t="shared" si="274"/>
        <v>#DIV/0!</v>
      </c>
      <c r="Q2507" s="1" t="str">
        <f t="shared" si="275"/>
        <v>food</v>
      </c>
      <c r="R2507" s="1" t="str">
        <f t="shared" si="279"/>
        <v>restaurants</v>
      </c>
      <c r="S2507" s="2">
        <f t="shared" si="276"/>
        <v>42047.05574074074</v>
      </c>
      <c r="T2507" s="2">
        <f t="shared" si="277"/>
        <v>42077.014074074075</v>
      </c>
      <c r="U2507" s="1">
        <f t="shared" si="278"/>
        <v>30</v>
      </c>
    </row>
    <row r="2508" spans="1:21" ht="95" customHeight="1">
      <c r="A2508" s="1">
        <v>2506</v>
      </c>
      <c r="B2508" s="1" t="s">
        <v>2506</v>
      </c>
      <c r="C2508" s="1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4">
        <f t="shared" si="273"/>
        <v>0.6</v>
      </c>
      <c r="P2508" s="1">
        <f t="shared" si="274"/>
        <v>15</v>
      </c>
      <c r="Q2508" s="1" t="str">
        <f t="shared" si="275"/>
        <v>food</v>
      </c>
      <c r="R2508" s="1" t="str">
        <f t="shared" si="279"/>
        <v>restaurants</v>
      </c>
      <c r="S2508" s="2">
        <f t="shared" si="276"/>
        <v>42258.297094907408</v>
      </c>
      <c r="T2508" s="2">
        <f t="shared" si="277"/>
        <v>42280.875</v>
      </c>
      <c r="U2508" s="1">
        <f t="shared" si="278"/>
        <v>23</v>
      </c>
    </row>
    <row r="2509" spans="1:21" ht="95" customHeight="1">
      <c r="A2509" s="1">
        <v>2507</v>
      </c>
      <c r="B2509" s="1" t="s">
        <v>2507</v>
      </c>
      <c r="C2509" s="1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4">
        <f t="shared" si="273"/>
        <v>0</v>
      </c>
      <c r="P2509" s="1" t="e">
        <f t="shared" si="274"/>
        <v>#DIV/0!</v>
      </c>
      <c r="Q2509" s="1" t="str">
        <f t="shared" si="275"/>
        <v>food</v>
      </c>
      <c r="R2509" s="1" t="str">
        <f t="shared" si="279"/>
        <v>restaurants</v>
      </c>
      <c r="S2509" s="2">
        <f t="shared" si="276"/>
        <v>42105.072962962964</v>
      </c>
      <c r="T2509" s="2">
        <f t="shared" si="277"/>
        <v>42135.072962962964</v>
      </c>
      <c r="U2509" s="1">
        <f t="shared" si="278"/>
        <v>30</v>
      </c>
    </row>
    <row r="2510" spans="1:21" ht="95" customHeight="1">
      <c r="A2510" s="1">
        <v>2508</v>
      </c>
      <c r="B2510" s="1" t="s">
        <v>2508</v>
      </c>
      <c r="C2510" s="1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4">
        <f t="shared" si="273"/>
        <v>0</v>
      </c>
      <c r="P2510" s="1" t="e">
        <f t="shared" si="274"/>
        <v>#DIV/0!</v>
      </c>
      <c r="Q2510" s="1" t="str">
        <f t="shared" si="275"/>
        <v>food</v>
      </c>
      <c r="R2510" s="1" t="str">
        <f t="shared" si="279"/>
        <v>restaurants</v>
      </c>
      <c r="S2510" s="2">
        <f t="shared" si="276"/>
        <v>41835.951782407406</v>
      </c>
      <c r="T2510" s="2">
        <f t="shared" si="277"/>
        <v>41865.951782407406</v>
      </c>
      <c r="U2510" s="1">
        <f t="shared" si="278"/>
        <v>30</v>
      </c>
    </row>
    <row r="2511" spans="1:21" ht="95" customHeight="1">
      <c r="A2511" s="1">
        <v>2509</v>
      </c>
      <c r="B2511" s="1" t="s">
        <v>2509</v>
      </c>
      <c r="C2511" s="1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4">
        <f t="shared" si="273"/>
        <v>1.0526315789473684</v>
      </c>
      <c r="P2511" s="1">
        <f t="shared" si="274"/>
        <v>35.714285714285715</v>
      </c>
      <c r="Q2511" s="1" t="str">
        <f t="shared" si="275"/>
        <v>food</v>
      </c>
      <c r="R2511" s="1" t="str">
        <f t="shared" si="279"/>
        <v>restaurants</v>
      </c>
      <c r="S2511" s="2">
        <f t="shared" si="276"/>
        <v>42058.809594907405</v>
      </c>
      <c r="T2511" s="2">
        <f t="shared" si="277"/>
        <v>42114.767928240741</v>
      </c>
      <c r="U2511" s="1">
        <f t="shared" si="278"/>
        <v>56</v>
      </c>
    </row>
    <row r="2512" spans="1:21" ht="95" customHeight="1">
      <c r="A2512" s="1">
        <v>2510</v>
      </c>
      <c r="B2512" s="1" t="s">
        <v>2510</v>
      </c>
      <c r="C2512" s="1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4">
        <f t="shared" si="273"/>
        <v>0.15</v>
      </c>
      <c r="P2512" s="1">
        <f t="shared" si="274"/>
        <v>37.5</v>
      </c>
      <c r="Q2512" s="1" t="str">
        <f t="shared" si="275"/>
        <v>food</v>
      </c>
      <c r="R2512" s="1" t="str">
        <f t="shared" si="279"/>
        <v>restaurants</v>
      </c>
      <c r="S2512" s="2">
        <f t="shared" si="276"/>
        <v>42078.997361111105</v>
      </c>
      <c r="T2512" s="2">
        <f t="shared" si="277"/>
        <v>42138.997361111105</v>
      </c>
      <c r="U2512" s="1">
        <f t="shared" si="278"/>
        <v>60</v>
      </c>
    </row>
    <row r="2513" spans="1:21" ht="95" customHeight="1">
      <c r="A2513" s="1">
        <v>2511</v>
      </c>
      <c r="B2513" s="1" t="s">
        <v>2511</v>
      </c>
      <c r="C2513" s="1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4">
        <f t="shared" si="273"/>
        <v>0</v>
      </c>
      <c r="P2513" s="1" t="e">
        <f t="shared" si="274"/>
        <v>#DIV/0!</v>
      </c>
      <c r="Q2513" s="1" t="str">
        <f t="shared" si="275"/>
        <v>food</v>
      </c>
      <c r="R2513" s="1" t="str">
        <f t="shared" si="279"/>
        <v>restaurants</v>
      </c>
      <c r="S2513" s="2">
        <f t="shared" si="276"/>
        <v>42371.446909722217</v>
      </c>
      <c r="T2513" s="2">
        <f t="shared" si="277"/>
        <v>42401.446909722217</v>
      </c>
      <c r="U2513" s="1">
        <f t="shared" si="278"/>
        <v>30</v>
      </c>
    </row>
    <row r="2514" spans="1:21" ht="95" customHeight="1">
      <c r="A2514" s="1">
        <v>2512</v>
      </c>
      <c r="B2514" s="1" t="s">
        <v>2512</v>
      </c>
      <c r="C2514" s="1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4">
        <f t="shared" si="273"/>
        <v>0</v>
      </c>
      <c r="P2514" s="1" t="e">
        <f t="shared" si="274"/>
        <v>#DIV/0!</v>
      </c>
      <c r="Q2514" s="1" t="str">
        <f t="shared" si="275"/>
        <v>food</v>
      </c>
      <c r="R2514" s="1" t="str">
        <f t="shared" si="279"/>
        <v>restaurants</v>
      </c>
      <c r="S2514" s="2">
        <f t="shared" si="276"/>
        <v>41971.876863425925</v>
      </c>
      <c r="T2514" s="2">
        <f t="shared" si="277"/>
        <v>41986.876863425925</v>
      </c>
      <c r="U2514" s="1">
        <f t="shared" si="278"/>
        <v>15</v>
      </c>
    </row>
    <row r="2515" spans="1:21" ht="95" customHeight="1">
      <c r="A2515" s="1">
        <v>2513</v>
      </c>
      <c r="B2515" s="1" t="s">
        <v>2513</v>
      </c>
      <c r="C2515" s="1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4">
        <f t="shared" si="273"/>
        <v>0</v>
      </c>
      <c r="P2515" s="1" t="e">
        <f t="shared" si="274"/>
        <v>#DIV/0!</v>
      </c>
      <c r="Q2515" s="1" t="str">
        <f t="shared" si="275"/>
        <v>food</v>
      </c>
      <c r="R2515" s="1" t="str">
        <f t="shared" si="279"/>
        <v>restaurants</v>
      </c>
      <c r="S2515" s="2">
        <f t="shared" si="276"/>
        <v>42732.00681712963</v>
      </c>
      <c r="T2515" s="2">
        <f t="shared" si="277"/>
        <v>42792.00681712963</v>
      </c>
      <c r="U2515" s="1">
        <f t="shared" si="278"/>
        <v>60</v>
      </c>
    </row>
    <row r="2516" spans="1:21" ht="95" customHeight="1">
      <c r="A2516" s="1">
        <v>2514</v>
      </c>
      <c r="B2516" s="1" t="s">
        <v>2514</v>
      </c>
      <c r="C2516" s="1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4">
        <f t="shared" si="273"/>
        <v>1.7500000000000002</v>
      </c>
      <c r="P2516" s="1">
        <f t="shared" si="274"/>
        <v>52.5</v>
      </c>
      <c r="Q2516" s="1" t="str">
        <f t="shared" si="275"/>
        <v>food</v>
      </c>
      <c r="R2516" s="1" t="str">
        <f t="shared" si="279"/>
        <v>restaurants</v>
      </c>
      <c r="S2516" s="2">
        <f t="shared" si="276"/>
        <v>41854.389780092592</v>
      </c>
      <c r="T2516" s="2">
        <f t="shared" si="277"/>
        <v>41871.389780092592</v>
      </c>
      <c r="U2516" s="1">
        <f t="shared" si="278"/>
        <v>17</v>
      </c>
    </row>
    <row r="2517" spans="1:21" ht="95" customHeight="1">
      <c r="A2517" s="1">
        <v>2515</v>
      </c>
      <c r="B2517" s="1" t="s">
        <v>2515</v>
      </c>
      <c r="C2517" s="1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4">
        <f t="shared" si="273"/>
        <v>18.600000000000001</v>
      </c>
      <c r="P2517" s="1">
        <f t="shared" si="274"/>
        <v>77.5</v>
      </c>
      <c r="Q2517" s="1" t="str">
        <f t="shared" si="275"/>
        <v>food</v>
      </c>
      <c r="R2517" s="1" t="str">
        <f t="shared" si="279"/>
        <v>restaurants</v>
      </c>
      <c r="S2517" s="2">
        <f t="shared" si="276"/>
        <v>42027.839733796296</v>
      </c>
      <c r="T2517" s="2">
        <f t="shared" si="277"/>
        <v>42057.839733796296</v>
      </c>
      <c r="U2517" s="1">
        <f t="shared" si="278"/>
        <v>30</v>
      </c>
    </row>
    <row r="2518" spans="1:21" ht="95" customHeight="1">
      <c r="A2518" s="1">
        <v>2516</v>
      </c>
      <c r="B2518" s="1" t="s">
        <v>2516</v>
      </c>
      <c r="C2518" s="1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4">
        <f t="shared" si="273"/>
        <v>0</v>
      </c>
      <c r="P2518" s="1" t="e">
        <f t="shared" si="274"/>
        <v>#DIV/0!</v>
      </c>
      <c r="Q2518" s="1" t="str">
        <f t="shared" si="275"/>
        <v>food</v>
      </c>
      <c r="R2518" s="1" t="str">
        <f t="shared" si="279"/>
        <v>restaurants</v>
      </c>
      <c r="S2518" s="2">
        <f t="shared" si="276"/>
        <v>41942.653379629628</v>
      </c>
      <c r="T2518" s="2">
        <f t="shared" si="277"/>
        <v>41972.6950462963</v>
      </c>
      <c r="U2518" s="1">
        <f t="shared" si="278"/>
        <v>31</v>
      </c>
    </row>
    <row r="2519" spans="1:21" ht="95" customHeight="1">
      <c r="A2519" s="1">
        <v>2517</v>
      </c>
      <c r="B2519" s="1" t="s">
        <v>2517</v>
      </c>
      <c r="C2519" s="1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4">
        <f t="shared" si="273"/>
        <v>9.8166666666666664</v>
      </c>
      <c r="P2519" s="1">
        <f t="shared" si="274"/>
        <v>53.545454545454547</v>
      </c>
      <c r="Q2519" s="1" t="str">
        <f t="shared" si="275"/>
        <v>food</v>
      </c>
      <c r="R2519" s="1" t="str">
        <f t="shared" si="279"/>
        <v>restaurants</v>
      </c>
      <c r="S2519" s="2">
        <f t="shared" si="276"/>
        <v>42052.802430555559</v>
      </c>
      <c r="T2519" s="2">
        <f t="shared" si="277"/>
        <v>42082.760763888888</v>
      </c>
      <c r="U2519" s="1">
        <f t="shared" si="278"/>
        <v>30</v>
      </c>
    </row>
    <row r="2520" spans="1:21" ht="95" customHeight="1">
      <c r="A2520" s="1">
        <v>2518</v>
      </c>
      <c r="B2520" s="1" t="s">
        <v>2518</v>
      </c>
      <c r="C2520" s="1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4">
        <f t="shared" si="273"/>
        <v>0</v>
      </c>
      <c r="P2520" s="1" t="e">
        <f t="shared" si="274"/>
        <v>#DIV/0!</v>
      </c>
      <c r="Q2520" s="1" t="str">
        <f t="shared" si="275"/>
        <v>food</v>
      </c>
      <c r="R2520" s="1" t="str">
        <f t="shared" si="279"/>
        <v>restaurants</v>
      </c>
      <c r="S2520" s="2">
        <f t="shared" si="276"/>
        <v>41926.680879629632</v>
      </c>
      <c r="T2520" s="2">
        <f t="shared" si="277"/>
        <v>41956.722546296296</v>
      </c>
      <c r="U2520" s="1">
        <f t="shared" si="278"/>
        <v>31</v>
      </c>
    </row>
    <row r="2521" spans="1:21" ht="95" customHeight="1">
      <c r="A2521" s="1">
        <v>2519</v>
      </c>
      <c r="B2521" s="1" t="s">
        <v>2519</v>
      </c>
      <c r="C2521" s="1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4">
        <f t="shared" si="273"/>
        <v>4.3333333333333335E-2</v>
      </c>
      <c r="P2521" s="1">
        <f t="shared" si="274"/>
        <v>16.25</v>
      </c>
      <c r="Q2521" s="1" t="str">
        <f t="shared" si="275"/>
        <v>food</v>
      </c>
      <c r="R2521" s="1" t="str">
        <f t="shared" si="279"/>
        <v>restaurants</v>
      </c>
      <c r="S2521" s="2">
        <f t="shared" si="276"/>
        <v>41809.155138888891</v>
      </c>
      <c r="T2521" s="2">
        <f t="shared" si="277"/>
        <v>41839.155138888891</v>
      </c>
      <c r="U2521" s="1">
        <f t="shared" si="278"/>
        <v>30</v>
      </c>
    </row>
    <row r="2522" spans="1:21" ht="95" customHeight="1">
      <c r="A2522" s="1">
        <v>2520</v>
      </c>
      <c r="B2522" s="1" t="s">
        <v>2520</v>
      </c>
      <c r="C2522" s="1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4">
        <f t="shared" si="273"/>
        <v>0</v>
      </c>
      <c r="P2522" s="1" t="e">
        <f t="shared" si="274"/>
        <v>#DIV/0!</v>
      </c>
      <c r="Q2522" s="1" t="str">
        <f t="shared" si="275"/>
        <v>food</v>
      </c>
      <c r="R2522" s="1" t="str">
        <f t="shared" si="279"/>
        <v>restaurants</v>
      </c>
      <c r="S2522" s="2">
        <f t="shared" si="276"/>
        <v>42612.600520833337</v>
      </c>
      <c r="T2522" s="2">
        <f t="shared" si="277"/>
        <v>42658.806249999994</v>
      </c>
      <c r="U2522" s="1">
        <f t="shared" si="278"/>
        <v>47</v>
      </c>
    </row>
    <row r="2523" spans="1:21" ht="95" customHeight="1">
      <c r="A2523" s="1">
        <v>2521</v>
      </c>
      <c r="B2523" s="1" t="s">
        <v>2521</v>
      </c>
      <c r="C2523" s="1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O2523" s="4">
        <f t="shared" si="273"/>
        <v>109.48792</v>
      </c>
      <c r="P2523" s="1">
        <f t="shared" si="274"/>
        <v>103.68174242424243</v>
      </c>
      <c r="Q2523" s="1" t="str">
        <f t="shared" si="275"/>
        <v>music</v>
      </c>
      <c r="R2523" s="1" t="str">
        <f t="shared" si="279"/>
        <v>classical music</v>
      </c>
      <c r="S2523" s="2">
        <f t="shared" si="276"/>
        <v>42269.967835648145</v>
      </c>
      <c r="T2523" s="2">
        <f t="shared" si="277"/>
        <v>42290.967835648145</v>
      </c>
      <c r="U2523" s="1">
        <f t="shared" si="278"/>
        <v>21</v>
      </c>
    </row>
    <row r="2524" spans="1:21" ht="95" customHeight="1">
      <c r="A2524" s="1">
        <v>2522</v>
      </c>
      <c r="B2524" s="1" t="s">
        <v>2522</v>
      </c>
      <c r="C2524" s="1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O2524" s="4">
        <f t="shared" si="273"/>
        <v>100</v>
      </c>
      <c r="P2524" s="1">
        <f t="shared" si="274"/>
        <v>185.18518518518519</v>
      </c>
      <c r="Q2524" s="1" t="str">
        <f t="shared" si="275"/>
        <v>music</v>
      </c>
      <c r="R2524" s="1" t="str">
        <f t="shared" si="279"/>
        <v>classical music</v>
      </c>
      <c r="S2524" s="2">
        <f t="shared" si="276"/>
        <v>42460.573611111111</v>
      </c>
      <c r="T2524" s="2">
        <f t="shared" si="277"/>
        <v>42482.619444444441</v>
      </c>
      <c r="U2524" s="1">
        <f t="shared" si="278"/>
        <v>23</v>
      </c>
    </row>
    <row r="2525" spans="1:21" ht="95" customHeight="1">
      <c r="A2525" s="1">
        <v>2523</v>
      </c>
      <c r="B2525" s="1" t="s">
        <v>2523</v>
      </c>
      <c r="C2525" s="1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O2525" s="4">
        <f t="shared" si="273"/>
        <v>156.44444444444446</v>
      </c>
      <c r="P2525" s="1">
        <f t="shared" si="274"/>
        <v>54.153846153846153</v>
      </c>
      <c r="Q2525" s="1" t="str">
        <f t="shared" si="275"/>
        <v>music</v>
      </c>
      <c r="R2525" s="1" t="str">
        <f t="shared" si="279"/>
        <v>classical music</v>
      </c>
      <c r="S2525" s="2">
        <f t="shared" si="276"/>
        <v>41930.975601851853</v>
      </c>
      <c r="T2525" s="2">
        <f t="shared" si="277"/>
        <v>41961.017268518524</v>
      </c>
      <c r="U2525" s="1">
        <f t="shared" si="278"/>
        <v>31</v>
      </c>
    </row>
    <row r="2526" spans="1:21" ht="95" customHeight="1">
      <c r="A2526" s="1">
        <v>2524</v>
      </c>
      <c r="B2526" s="1" t="s">
        <v>2524</v>
      </c>
      <c r="C2526" s="1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O2526" s="4">
        <f t="shared" si="273"/>
        <v>101.6</v>
      </c>
      <c r="P2526" s="1">
        <f t="shared" si="274"/>
        <v>177.2093023255814</v>
      </c>
      <c r="Q2526" s="1" t="str">
        <f t="shared" si="275"/>
        <v>music</v>
      </c>
      <c r="R2526" s="1" t="str">
        <f t="shared" si="279"/>
        <v>classical music</v>
      </c>
      <c r="S2526" s="2">
        <f t="shared" si="276"/>
        <v>41961.807372685187</v>
      </c>
      <c r="T2526" s="2">
        <f t="shared" si="277"/>
        <v>41994.1875</v>
      </c>
      <c r="U2526" s="1">
        <f t="shared" si="278"/>
        <v>33</v>
      </c>
    </row>
    <row r="2527" spans="1:21" ht="95" customHeight="1">
      <c r="A2527" s="1">
        <v>2525</v>
      </c>
      <c r="B2527" s="1" t="s">
        <v>2525</v>
      </c>
      <c r="C2527" s="1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O2527" s="4">
        <f t="shared" si="273"/>
        <v>100.325</v>
      </c>
      <c r="P2527" s="1">
        <f t="shared" si="274"/>
        <v>100.325</v>
      </c>
      <c r="Q2527" s="1" t="str">
        <f t="shared" si="275"/>
        <v>music</v>
      </c>
      <c r="R2527" s="1" t="str">
        <f t="shared" si="279"/>
        <v>classical music</v>
      </c>
      <c r="S2527" s="2">
        <f t="shared" si="276"/>
        <v>41058.844571759262</v>
      </c>
      <c r="T2527" s="2">
        <f t="shared" si="277"/>
        <v>41088.844571759262</v>
      </c>
      <c r="U2527" s="1">
        <f t="shared" si="278"/>
        <v>30</v>
      </c>
    </row>
    <row r="2528" spans="1:21" ht="95" customHeight="1">
      <c r="A2528" s="1">
        <v>2526</v>
      </c>
      <c r="B2528" s="1" t="s">
        <v>2526</v>
      </c>
      <c r="C2528" s="1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O2528" s="4">
        <f t="shared" si="273"/>
        <v>112.94999999999999</v>
      </c>
      <c r="P2528" s="1">
        <f t="shared" si="274"/>
        <v>136.90909090909091</v>
      </c>
      <c r="Q2528" s="1" t="str">
        <f t="shared" si="275"/>
        <v>music</v>
      </c>
      <c r="R2528" s="1" t="str">
        <f t="shared" si="279"/>
        <v>classical music</v>
      </c>
      <c r="S2528" s="2">
        <f t="shared" si="276"/>
        <v>41953.091134259259</v>
      </c>
      <c r="T2528" s="2">
        <f t="shared" si="277"/>
        <v>41981.207638888889</v>
      </c>
      <c r="U2528" s="1">
        <f t="shared" si="278"/>
        <v>29</v>
      </c>
    </row>
    <row r="2529" spans="1:21" ht="95" customHeight="1">
      <c r="A2529" s="1">
        <v>2527</v>
      </c>
      <c r="B2529" s="1" t="s">
        <v>2527</v>
      </c>
      <c r="C2529" s="1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O2529" s="4">
        <f t="shared" si="273"/>
        <v>102.125</v>
      </c>
      <c r="P2529" s="1">
        <f t="shared" si="274"/>
        <v>57.535211267605632</v>
      </c>
      <c r="Q2529" s="1" t="str">
        <f t="shared" si="275"/>
        <v>music</v>
      </c>
      <c r="R2529" s="1" t="str">
        <f t="shared" si="279"/>
        <v>classical music</v>
      </c>
      <c r="S2529" s="2">
        <f t="shared" si="276"/>
        <v>41546.75105324074</v>
      </c>
      <c r="T2529" s="2">
        <f t="shared" si="277"/>
        <v>41565.165972222225</v>
      </c>
      <c r="U2529" s="1">
        <f t="shared" si="278"/>
        <v>19</v>
      </c>
    </row>
    <row r="2530" spans="1:21" ht="95" customHeight="1">
      <c r="A2530" s="1">
        <v>2528</v>
      </c>
      <c r="B2530" s="1" t="s">
        <v>2528</v>
      </c>
      <c r="C2530" s="1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O2530" s="4">
        <f t="shared" si="273"/>
        <v>107.24974999999999</v>
      </c>
      <c r="P2530" s="1">
        <f t="shared" si="274"/>
        <v>52.962839506172834</v>
      </c>
      <c r="Q2530" s="1" t="str">
        <f t="shared" si="275"/>
        <v>music</v>
      </c>
      <c r="R2530" s="1" t="str">
        <f t="shared" si="279"/>
        <v>classical music</v>
      </c>
      <c r="S2530" s="2">
        <f t="shared" si="276"/>
        <v>42217.834525462968</v>
      </c>
      <c r="T2530" s="2">
        <f t="shared" si="277"/>
        <v>42236.458333333328</v>
      </c>
      <c r="U2530" s="1">
        <f t="shared" si="278"/>
        <v>19</v>
      </c>
    </row>
    <row r="2531" spans="1:21" ht="95" customHeight="1">
      <c r="A2531" s="1">
        <v>2529</v>
      </c>
      <c r="B2531" s="1" t="s">
        <v>2529</v>
      </c>
      <c r="C2531" s="1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O2531" s="4">
        <f t="shared" si="273"/>
        <v>104.28333333333333</v>
      </c>
      <c r="P2531" s="1">
        <f t="shared" si="274"/>
        <v>82.328947368421055</v>
      </c>
      <c r="Q2531" s="1" t="str">
        <f t="shared" si="275"/>
        <v>music</v>
      </c>
      <c r="R2531" s="1" t="str">
        <f t="shared" si="279"/>
        <v>classical music</v>
      </c>
      <c r="S2531" s="2">
        <f t="shared" si="276"/>
        <v>40948.080729166664</v>
      </c>
      <c r="T2531" s="2">
        <f t="shared" si="277"/>
        <v>40993.0390625</v>
      </c>
      <c r="U2531" s="1">
        <f t="shared" si="278"/>
        <v>45</v>
      </c>
    </row>
    <row r="2532" spans="1:21" ht="95" customHeight="1">
      <c r="A2532" s="1">
        <v>2530</v>
      </c>
      <c r="B2532" s="1" t="s">
        <v>2530</v>
      </c>
      <c r="C2532" s="1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O2532" s="4">
        <f t="shared" si="273"/>
        <v>100</v>
      </c>
      <c r="P2532" s="1">
        <f t="shared" si="274"/>
        <v>135.41666666666666</v>
      </c>
      <c r="Q2532" s="1" t="str">
        <f t="shared" si="275"/>
        <v>music</v>
      </c>
      <c r="R2532" s="1" t="str">
        <f t="shared" si="279"/>
        <v>classical music</v>
      </c>
      <c r="S2532" s="2">
        <f t="shared" si="276"/>
        <v>42081.864641203705</v>
      </c>
      <c r="T2532" s="2">
        <f t="shared" si="277"/>
        <v>42114.201388888891</v>
      </c>
      <c r="U2532" s="1">
        <f t="shared" si="278"/>
        <v>33</v>
      </c>
    </row>
    <row r="2533" spans="1:21" ht="95" customHeight="1">
      <c r="A2533" s="1">
        <v>2531</v>
      </c>
      <c r="B2533" s="1" t="s">
        <v>2531</v>
      </c>
      <c r="C2533" s="1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O2533" s="4">
        <f t="shared" si="273"/>
        <v>100.4</v>
      </c>
      <c r="P2533" s="1">
        <f t="shared" si="274"/>
        <v>74.06557377049181</v>
      </c>
      <c r="Q2533" s="1" t="str">
        <f t="shared" si="275"/>
        <v>music</v>
      </c>
      <c r="R2533" s="1" t="str">
        <f t="shared" si="279"/>
        <v>classical music</v>
      </c>
      <c r="S2533" s="2">
        <f t="shared" si="276"/>
        <v>42208.680023148147</v>
      </c>
      <c r="T2533" s="2">
        <f t="shared" si="277"/>
        <v>42231.165972222225</v>
      </c>
      <c r="U2533" s="1">
        <f t="shared" si="278"/>
        <v>23</v>
      </c>
    </row>
    <row r="2534" spans="1:21" ht="95" customHeight="1">
      <c r="A2534" s="1">
        <v>2532</v>
      </c>
      <c r="B2534" s="1" t="s">
        <v>2532</v>
      </c>
      <c r="C2534" s="1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O2534" s="4">
        <f t="shared" si="273"/>
        <v>126.125</v>
      </c>
      <c r="P2534" s="1">
        <f t="shared" si="274"/>
        <v>84.083333333333329</v>
      </c>
      <c r="Q2534" s="1" t="str">
        <f t="shared" si="275"/>
        <v>music</v>
      </c>
      <c r="R2534" s="1" t="str">
        <f t="shared" si="279"/>
        <v>classical music</v>
      </c>
      <c r="S2534" s="2">
        <f t="shared" si="276"/>
        <v>41107.849143518521</v>
      </c>
      <c r="T2534" s="2">
        <f t="shared" si="277"/>
        <v>41137.849143518521</v>
      </c>
      <c r="U2534" s="1">
        <f t="shared" si="278"/>
        <v>30</v>
      </c>
    </row>
    <row r="2535" spans="1:21" ht="95" customHeight="1">
      <c r="A2535" s="1">
        <v>2533</v>
      </c>
      <c r="B2535" s="1" t="s">
        <v>2533</v>
      </c>
      <c r="C2535" s="1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O2535" s="4">
        <f t="shared" si="273"/>
        <v>110.66666666666667</v>
      </c>
      <c r="P2535" s="1">
        <f t="shared" si="274"/>
        <v>61.029411764705884</v>
      </c>
      <c r="Q2535" s="1" t="str">
        <f t="shared" si="275"/>
        <v>music</v>
      </c>
      <c r="R2535" s="1" t="str">
        <f t="shared" si="279"/>
        <v>classical music</v>
      </c>
      <c r="S2535" s="2">
        <f t="shared" si="276"/>
        <v>41304.751284722224</v>
      </c>
      <c r="T2535" s="2">
        <f t="shared" si="277"/>
        <v>41334.750787037039</v>
      </c>
      <c r="U2535" s="1">
        <f t="shared" si="278"/>
        <v>30</v>
      </c>
    </row>
    <row r="2536" spans="1:21" ht="95" customHeight="1">
      <c r="A2536" s="1">
        <v>2534</v>
      </c>
      <c r="B2536" s="1" t="s">
        <v>2534</v>
      </c>
      <c r="C2536" s="1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O2536" s="4">
        <f t="shared" si="273"/>
        <v>105</v>
      </c>
      <c r="P2536" s="1">
        <f t="shared" si="274"/>
        <v>150</v>
      </c>
      <c r="Q2536" s="1" t="str">
        <f t="shared" si="275"/>
        <v>music</v>
      </c>
      <c r="R2536" s="1" t="str">
        <f t="shared" si="279"/>
        <v>classical music</v>
      </c>
      <c r="S2536" s="2">
        <f t="shared" si="276"/>
        <v>40127.700370370374</v>
      </c>
      <c r="T2536" s="2">
        <f t="shared" si="277"/>
        <v>40179.25</v>
      </c>
      <c r="U2536" s="1">
        <f t="shared" si="278"/>
        <v>52</v>
      </c>
    </row>
    <row r="2537" spans="1:21" ht="95" customHeight="1">
      <c r="A2537" s="1">
        <v>2535</v>
      </c>
      <c r="B2537" s="1" t="s">
        <v>2535</v>
      </c>
      <c r="C2537" s="1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O2537" s="4">
        <f t="shared" si="273"/>
        <v>103.77499999999999</v>
      </c>
      <c r="P2537" s="1">
        <f t="shared" si="274"/>
        <v>266.08974358974359</v>
      </c>
      <c r="Q2537" s="1" t="str">
        <f t="shared" si="275"/>
        <v>music</v>
      </c>
      <c r="R2537" s="1" t="str">
        <f t="shared" si="279"/>
        <v>classical music</v>
      </c>
      <c r="S2537" s="2">
        <f t="shared" si="276"/>
        <v>41943.791030092594</v>
      </c>
      <c r="T2537" s="2">
        <f t="shared" si="277"/>
        <v>41974.832696759258</v>
      </c>
      <c r="U2537" s="1">
        <f t="shared" si="278"/>
        <v>32</v>
      </c>
    </row>
    <row r="2538" spans="1:21" ht="95" customHeight="1">
      <c r="A2538" s="1">
        <v>2536</v>
      </c>
      <c r="B2538" s="1" t="s">
        <v>2536</v>
      </c>
      <c r="C2538" s="1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O2538" s="4">
        <f t="shared" si="273"/>
        <v>115.99999999999999</v>
      </c>
      <c r="P2538" s="1">
        <f t="shared" si="274"/>
        <v>7.25</v>
      </c>
      <c r="Q2538" s="1" t="str">
        <f t="shared" si="275"/>
        <v>music</v>
      </c>
      <c r="R2538" s="1" t="str">
        <f t="shared" si="279"/>
        <v>classical music</v>
      </c>
      <c r="S2538" s="2">
        <f t="shared" si="276"/>
        <v>41464.106087962966</v>
      </c>
      <c r="T2538" s="2">
        <f t="shared" si="277"/>
        <v>41485.106087962966</v>
      </c>
      <c r="U2538" s="1">
        <f t="shared" si="278"/>
        <v>21</v>
      </c>
    </row>
    <row r="2539" spans="1:21" ht="95" customHeight="1">
      <c r="A2539" s="1">
        <v>2537</v>
      </c>
      <c r="B2539" s="1" t="s">
        <v>2537</v>
      </c>
      <c r="C2539" s="1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O2539" s="4">
        <f t="shared" si="273"/>
        <v>110.00000000000001</v>
      </c>
      <c r="P2539" s="1">
        <f t="shared" si="274"/>
        <v>100</v>
      </c>
      <c r="Q2539" s="1" t="str">
        <f t="shared" si="275"/>
        <v>music</v>
      </c>
      <c r="R2539" s="1" t="str">
        <f t="shared" si="279"/>
        <v>classical music</v>
      </c>
      <c r="S2539" s="2">
        <f t="shared" si="276"/>
        <v>40696.648784722223</v>
      </c>
      <c r="T2539" s="2">
        <f t="shared" si="277"/>
        <v>40756.648784722223</v>
      </c>
      <c r="U2539" s="1">
        <f t="shared" si="278"/>
        <v>60</v>
      </c>
    </row>
    <row r="2540" spans="1:21" ht="95" customHeight="1">
      <c r="A2540" s="1">
        <v>2538</v>
      </c>
      <c r="B2540" s="1" t="s">
        <v>2538</v>
      </c>
      <c r="C2540" s="1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O2540" s="4">
        <f t="shared" si="273"/>
        <v>113.01761111111111</v>
      </c>
      <c r="P2540" s="1">
        <f t="shared" si="274"/>
        <v>109.96308108108107</v>
      </c>
      <c r="Q2540" s="1" t="str">
        <f t="shared" si="275"/>
        <v>music</v>
      </c>
      <c r="R2540" s="1" t="str">
        <f t="shared" si="279"/>
        <v>classical music</v>
      </c>
      <c r="S2540" s="2">
        <f t="shared" si="276"/>
        <v>41298.509965277779</v>
      </c>
      <c r="T2540" s="2">
        <f t="shared" si="277"/>
        <v>41329.207638888889</v>
      </c>
      <c r="U2540" s="1">
        <f t="shared" si="278"/>
        <v>31</v>
      </c>
    </row>
    <row r="2541" spans="1:21" ht="95" customHeight="1">
      <c r="A2541" s="1">
        <v>2539</v>
      </c>
      <c r="B2541" s="1" t="s">
        <v>2539</v>
      </c>
      <c r="C2541" s="1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O2541" s="4">
        <f t="shared" si="273"/>
        <v>100.25</v>
      </c>
      <c r="P2541" s="1">
        <f t="shared" si="274"/>
        <v>169.91525423728814</v>
      </c>
      <c r="Q2541" s="1" t="str">
        <f t="shared" si="275"/>
        <v>music</v>
      </c>
      <c r="R2541" s="1" t="str">
        <f t="shared" si="279"/>
        <v>classical music</v>
      </c>
      <c r="S2541" s="2">
        <f t="shared" si="276"/>
        <v>41977.902222222227</v>
      </c>
      <c r="T2541" s="2">
        <f t="shared" si="277"/>
        <v>42037.902222222227</v>
      </c>
      <c r="U2541" s="1">
        <f t="shared" si="278"/>
        <v>60</v>
      </c>
    </row>
    <row r="2542" spans="1:21" ht="95" customHeight="1">
      <c r="A2542" s="1">
        <v>2540</v>
      </c>
      <c r="B2542" s="1" t="s">
        <v>2540</v>
      </c>
      <c r="C2542" s="1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O2542" s="4">
        <f t="shared" si="273"/>
        <v>103.4</v>
      </c>
      <c r="P2542" s="1">
        <f t="shared" si="274"/>
        <v>95.740740740740748</v>
      </c>
      <c r="Q2542" s="1" t="str">
        <f t="shared" si="275"/>
        <v>music</v>
      </c>
      <c r="R2542" s="1" t="str">
        <f t="shared" si="279"/>
        <v>classical music</v>
      </c>
      <c r="S2542" s="2">
        <f t="shared" si="276"/>
        <v>40785.675011574072</v>
      </c>
      <c r="T2542" s="2">
        <f t="shared" si="277"/>
        <v>40845.675011574072</v>
      </c>
      <c r="U2542" s="1">
        <f t="shared" si="278"/>
        <v>60</v>
      </c>
    </row>
    <row r="2543" spans="1:21" ht="95" customHeight="1">
      <c r="A2543" s="1">
        <v>2541</v>
      </c>
      <c r="B2543" s="1" t="s">
        <v>2541</v>
      </c>
      <c r="C2543" s="1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O2543" s="4">
        <f t="shared" si="273"/>
        <v>107.02857142857142</v>
      </c>
      <c r="P2543" s="1">
        <f t="shared" si="274"/>
        <v>59.460317460317462</v>
      </c>
      <c r="Q2543" s="1" t="str">
        <f t="shared" si="275"/>
        <v>music</v>
      </c>
      <c r="R2543" s="1" t="str">
        <f t="shared" si="279"/>
        <v>classical music</v>
      </c>
      <c r="S2543" s="2">
        <f t="shared" si="276"/>
        <v>41483.449282407404</v>
      </c>
      <c r="T2543" s="2">
        <f t="shared" si="277"/>
        <v>41543.449282407404</v>
      </c>
      <c r="U2543" s="1">
        <f t="shared" si="278"/>
        <v>60</v>
      </c>
    </row>
    <row r="2544" spans="1:21" ht="95" customHeight="1">
      <c r="A2544" s="1">
        <v>2542</v>
      </c>
      <c r="B2544" s="1" t="s">
        <v>2542</v>
      </c>
      <c r="C2544" s="1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O2544" s="4">
        <f t="shared" si="273"/>
        <v>103.57142857142858</v>
      </c>
      <c r="P2544" s="1">
        <f t="shared" si="274"/>
        <v>55.769230769230766</v>
      </c>
      <c r="Q2544" s="1" t="str">
        <f t="shared" si="275"/>
        <v>music</v>
      </c>
      <c r="R2544" s="1" t="str">
        <f t="shared" si="279"/>
        <v>classical music</v>
      </c>
      <c r="S2544" s="2">
        <f t="shared" si="276"/>
        <v>41509.426585648151</v>
      </c>
      <c r="T2544" s="2">
        <f t="shared" si="277"/>
        <v>41548.165972222225</v>
      </c>
      <c r="U2544" s="1">
        <f t="shared" si="278"/>
        <v>39</v>
      </c>
    </row>
    <row r="2545" spans="1:21" ht="95" customHeight="1">
      <c r="A2545" s="1">
        <v>2543</v>
      </c>
      <c r="B2545" s="1" t="s">
        <v>2543</v>
      </c>
      <c r="C2545" s="1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O2545" s="4">
        <f t="shared" si="273"/>
        <v>156.4</v>
      </c>
      <c r="P2545" s="1">
        <f t="shared" si="274"/>
        <v>30.076923076923077</v>
      </c>
      <c r="Q2545" s="1" t="str">
        <f t="shared" si="275"/>
        <v>music</v>
      </c>
      <c r="R2545" s="1" t="str">
        <f t="shared" si="279"/>
        <v>classical music</v>
      </c>
      <c r="S2545" s="2">
        <f t="shared" si="276"/>
        <v>40514.107615740737</v>
      </c>
      <c r="T2545" s="2">
        <f t="shared" si="277"/>
        <v>40545.125</v>
      </c>
      <c r="U2545" s="1">
        <f t="shared" si="278"/>
        <v>32</v>
      </c>
    </row>
    <row r="2546" spans="1:21" ht="95" customHeight="1">
      <c r="A2546" s="1">
        <v>2544</v>
      </c>
      <c r="B2546" s="1" t="s">
        <v>2544</v>
      </c>
      <c r="C2546" s="1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O2546" s="4">
        <f t="shared" si="273"/>
        <v>100.82</v>
      </c>
      <c r="P2546" s="1">
        <f t="shared" si="274"/>
        <v>88.438596491228068</v>
      </c>
      <c r="Q2546" s="1" t="str">
        <f t="shared" si="275"/>
        <v>music</v>
      </c>
      <c r="R2546" s="1" t="str">
        <f t="shared" si="279"/>
        <v>classical music</v>
      </c>
      <c r="S2546" s="2">
        <f t="shared" si="276"/>
        <v>41068.520474537036</v>
      </c>
      <c r="T2546" s="2">
        <f t="shared" si="277"/>
        <v>41098.520474537036</v>
      </c>
      <c r="U2546" s="1">
        <f t="shared" si="278"/>
        <v>30</v>
      </c>
    </row>
    <row r="2547" spans="1:21" ht="95" customHeight="1">
      <c r="A2547" s="1">
        <v>2545</v>
      </c>
      <c r="B2547" s="1" t="s">
        <v>2545</v>
      </c>
      <c r="C2547" s="1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O2547" s="4">
        <f t="shared" si="273"/>
        <v>195.3</v>
      </c>
      <c r="P2547" s="1">
        <f t="shared" si="274"/>
        <v>64.032786885245898</v>
      </c>
      <c r="Q2547" s="1" t="str">
        <f t="shared" si="275"/>
        <v>music</v>
      </c>
      <c r="R2547" s="1" t="str">
        <f t="shared" si="279"/>
        <v>classical music</v>
      </c>
      <c r="S2547" s="2">
        <f t="shared" si="276"/>
        <v>42027.13817129629</v>
      </c>
      <c r="T2547" s="2">
        <f t="shared" si="277"/>
        <v>42062.020833333328</v>
      </c>
      <c r="U2547" s="1">
        <f t="shared" si="278"/>
        <v>35</v>
      </c>
    </row>
    <row r="2548" spans="1:21" ht="95" customHeight="1">
      <c r="A2548" s="1">
        <v>2546</v>
      </c>
      <c r="B2548" s="1" t="s">
        <v>2546</v>
      </c>
      <c r="C2548" s="1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O2548" s="4">
        <f t="shared" si="273"/>
        <v>111.71428571428572</v>
      </c>
      <c r="P2548" s="1">
        <f t="shared" si="274"/>
        <v>60.153846153846153</v>
      </c>
      <c r="Q2548" s="1" t="str">
        <f t="shared" si="275"/>
        <v>music</v>
      </c>
      <c r="R2548" s="1" t="str">
        <f t="shared" si="279"/>
        <v>classical music</v>
      </c>
      <c r="S2548" s="2">
        <f t="shared" si="276"/>
        <v>41524.858553240738</v>
      </c>
      <c r="T2548" s="2">
        <f t="shared" si="277"/>
        <v>41552.208333333336</v>
      </c>
      <c r="U2548" s="1">
        <f t="shared" si="278"/>
        <v>28</v>
      </c>
    </row>
    <row r="2549" spans="1:21" ht="95" customHeight="1">
      <c r="A2549" s="1">
        <v>2547</v>
      </c>
      <c r="B2549" s="1" t="s">
        <v>2547</v>
      </c>
      <c r="C2549" s="1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O2549" s="4">
        <f t="shared" si="273"/>
        <v>119.85454545454546</v>
      </c>
      <c r="P2549" s="1">
        <f t="shared" si="274"/>
        <v>49.194029850746269</v>
      </c>
      <c r="Q2549" s="1" t="str">
        <f t="shared" si="275"/>
        <v>music</v>
      </c>
      <c r="R2549" s="1" t="str">
        <f t="shared" si="279"/>
        <v>classical music</v>
      </c>
      <c r="S2549" s="2">
        <f t="shared" si="276"/>
        <v>40973.773182870369</v>
      </c>
      <c r="T2549" s="2">
        <f t="shared" si="277"/>
        <v>41003.731516203705</v>
      </c>
      <c r="U2549" s="1">
        <f t="shared" si="278"/>
        <v>30</v>
      </c>
    </row>
    <row r="2550" spans="1:21" ht="95" customHeight="1">
      <c r="A2550" s="1">
        <v>2548</v>
      </c>
      <c r="B2550" s="1" t="s">
        <v>2548</v>
      </c>
      <c r="C2550" s="1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O2550" s="4">
        <f t="shared" si="273"/>
        <v>101.85</v>
      </c>
      <c r="P2550" s="1">
        <f t="shared" si="274"/>
        <v>165.16216216216216</v>
      </c>
      <c r="Q2550" s="1" t="str">
        <f t="shared" si="275"/>
        <v>music</v>
      </c>
      <c r="R2550" s="1" t="str">
        <f t="shared" si="279"/>
        <v>classical music</v>
      </c>
      <c r="S2550" s="2">
        <f t="shared" si="276"/>
        <v>42618.625428240746</v>
      </c>
      <c r="T2550" s="2">
        <f t="shared" si="277"/>
        <v>42643.185416666667</v>
      </c>
      <c r="U2550" s="1">
        <f t="shared" si="278"/>
        <v>25</v>
      </c>
    </row>
    <row r="2551" spans="1:21" ht="95" customHeight="1">
      <c r="A2551" s="1">
        <v>2549</v>
      </c>
      <c r="B2551" s="1" t="s">
        <v>2549</v>
      </c>
      <c r="C2551" s="1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O2551" s="4">
        <f t="shared" si="273"/>
        <v>102.80254777070064</v>
      </c>
      <c r="P2551" s="1">
        <f t="shared" si="274"/>
        <v>43.621621621621621</v>
      </c>
      <c r="Q2551" s="1" t="str">
        <f t="shared" si="275"/>
        <v>music</v>
      </c>
      <c r="R2551" s="1" t="str">
        <f t="shared" si="279"/>
        <v>classical music</v>
      </c>
      <c r="S2551" s="2">
        <f t="shared" si="276"/>
        <v>41390.757754629631</v>
      </c>
      <c r="T2551" s="2">
        <f t="shared" si="277"/>
        <v>41425.708333333336</v>
      </c>
      <c r="U2551" s="1">
        <f t="shared" si="278"/>
        <v>35</v>
      </c>
    </row>
    <row r="2552" spans="1:21" ht="95" customHeight="1">
      <c r="A2552" s="1">
        <v>2550</v>
      </c>
      <c r="B2552" s="1" t="s">
        <v>2550</v>
      </c>
      <c r="C2552" s="1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O2552" s="4">
        <f t="shared" si="273"/>
        <v>100.84615384615385</v>
      </c>
      <c r="P2552" s="1">
        <f t="shared" si="274"/>
        <v>43.7</v>
      </c>
      <c r="Q2552" s="1" t="str">
        <f t="shared" si="275"/>
        <v>music</v>
      </c>
      <c r="R2552" s="1" t="str">
        <f t="shared" si="279"/>
        <v>classical music</v>
      </c>
      <c r="S2552" s="2">
        <f t="shared" si="276"/>
        <v>42228.634328703702</v>
      </c>
      <c r="T2552" s="2">
        <f t="shared" si="277"/>
        <v>42285.165972222225</v>
      </c>
      <c r="U2552" s="1">
        <f t="shared" si="278"/>
        <v>57</v>
      </c>
    </row>
    <row r="2553" spans="1:21" ht="95" customHeight="1">
      <c r="A2553" s="1">
        <v>2551</v>
      </c>
      <c r="B2553" s="1" t="s">
        <v>2551</v>
      </c>
      <c r="C2553" s="1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O2553" s="4">
        <f t="shared" si="273"/>
        <v>102.73469387755102</v>
      </c>
      <c r="P2553" s="1">
        <f t="shared" si="274"/>
        <v>67.419642857142861</v>
      </c>
      <c r="Q2553" s="1" t="str">
        <f t="shared" si="275"/>
        <v>music</v>
      </c>
      <c r="R2553" s="1" t="str">
        <f t="shared" si="279"/>
        <v>classical music</v>
      </c>
      <c r="S2553" s="2">
        <f t="shared" si="276"/>
        <v>40961.252141203702</v>
      </c>
      <c r="T2553" s="2">
        <f t="shared" si="277"/>
        <v>40989.866666666669</v>
      </c>
      <c r="U2553" s="1">
        <f t="shared" si="278"/>
        <v>29</v>
      </c>
    </row>
    <row r="2554" spans="1:21" ht="95" customHeight="1">
      <c r="A2554" s="1">
        <v>2552</v>
      </c>
      <c r="B2554" s="1" t="s">
        <v>2552</v>
      </c>
      <c r="C2554" s="1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O2554" s="4">
        <f t="shared" si="273"/>
        <v>106.5</v>
      </c>
      <c r="P2554" s="1">
        <f t="shared" si="274"/>
        <v>177.5</v>
      </c>
      <c r="Q2554" s="1" t="str">
        <f t="shared" si="275"/>
        <v>music</v>
      </c>
      <c r="R2554" s="1" t="str">
        <f t="shared" si="279"/>
        <v>classical music</v>
      </c>
      <c r="S2554" s="2">
        <f t="shared" si="276"/>
        <v>42769.809965277775</v>
      </c>
      <c r="T2554" s="2">
        <f t="shared" si="277"/>
        <v>42799.809965277775</v>
      </c>
      <c r="U2554" s="1">
        <f t="shared" si="278"/>
        <v>30</v>
      </c>
    </row>
    <row r="2555" spans="1:21" ht="95" customHeight="1">
      <c r="A2555" s="1">
        <v>2553</v>
      </c>
      <c r="B2555" s="1" t="s">
        <v>2553</v>
      </c>
      <c r="C2555" s="1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O2555" s="4">
        <f t="shared" si="273"/>
        <v>155.53333333333333</v>
      </c>
      <c r="P2555" s="1">
        <f t="shared" si="274"/>
        <v>38.883333333333333</v>
      </c>
      <c r="Q2555" s="1" t="str">
        <f t="shared" si="275"/>
        <v>music</v>
      </c>
      <c r="R2555" s="1" t="str">
        <f t="shared" si="279"/>
        <v>classical music</v>
      </c>
      <c r="S2555" s="2">
        <f t="shared" si="276"/>
        <v>41113.199155092596</v>
      </c>
      <c r="T2555" s="2">
        <f t="shared" si="277"/>
        <v>41173.199155092596</v>
      </c>
      <c r="U2555" s="1">
        <f t="shared" si="278"/>
        <v>60</v>
      </c>
    </row>
    <row r="2556" spans="1:21" ht="95" customHeight="1">
      <c r="A2556" s="1">
        <v>2554</v>
      </c>
      <c r="B2556" s="1" t="s">
        <v>2554</v>
      </c>
      <c r="C2556" s="1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O2556" s="4">
        <f t="shared" si="273"/>
        <v>122.8</v>
      </c>
      <c r="P2556" s="1">
        <f t="shared" si="274"/>
        <v>54.985074626865675</v>
      </c>
      <c r="Q2556" s="1" t="str">
        <f t="shared" si="275"/>
        <v>music</v>
      </c>
      <c r="R2556" s="1" t="str">
        <f t="shared" si="279"/>
        <v>classical music</v>
      </c>
      <c r="S2556" s="2">
        <f t="shared" si="276"/>
        <v>42125.078275462962</v>
      </c>
      <c r="T2556" s="2">
        <f t="shared" si="277"/>
        <v>42156.165972222225</v>
      </c>
      <c r="U2556" s="1">
        <f t="shared" si="278"/>
        <v>32</v>
      </c>
    </row>
    <row r="2557" spans="1:21" ht="95" customHeight="1">
      <c r="A2557" s="1">
        <v>2555</v>
      </c>
      <c r="B2557" s="1" t="s">
        <v>2555</v>
      </c>
      <c r="C2557" s="1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O2557" s="4">
        <f t="shared" si="273"/>
        <v>107.35</v>
      </c>
      <c r="P2557" s="1">
        <f t="shared" si="274"/>
        <v>61.342857142857142</v>
      </c>
      <c r="Q2557" s="1" t="str">
        <f t="shared" si="275"/>
        <v>music</v>
      </c>
      <c r="R2557" s="1" t="str">
        <f t="shared" si="279"/>
        <v>classical music</v>
      </c>
      <c r="S2557" s="2">
        <f t="shared" si="276"/>
        <v>41026.655011574076</v>
      </c>
      <c r="T2557" s="2">
        <f t="shared" si="277"/>
        <v>41057.655011574076</v>
      </c>
      <c r="U2557" s="1">
        <f t="shared" si="278"/>
        <v>31</v>
      </c>
    </row>
    <row r="2558" spans="1:21" ht="95" customHeight="1">
      <c r="A2558" s="1">
        <v>2556</v>
      </c>
      <c r="B2558" s="1" t="s">
        <v>2556</v>
      </c>
      <c r="C2558" s="1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O2558" s="4">
        <f t="shared" si="273"/>
        <v>105.50335570469798</v>
      </c>
      <c r="P2558" s="1">
        <f t="shared" si="274"/>
        <v>23.117647058823529</v>
      </c>
      <c r="Q2558" s="1" t="str">
        <f t="shared" si="275"/>
        <v>music</v>
      </c>
      <c r="R2558" s="1" t="str">
        <f t="shared" si="279"/>
        <v>classical music</v>
      </c>
      <c r="S2558" s="2">
        <f t="shared" si="276"/>
        <v>41222.991400462961</v>
      </c>
      <c r="T2558" s="2">
        <f t="shared" si="277"/>
        <v>41267.991400462961</v>
      </c>
      <c r="U2558" s="1">
        <f t="shared" si="278"/>
        <v>45</v>
      </c>
    </row>
    <row r="2559" spans="1:21" ht="95" customHeight="1">
      <c r="A2559" s="1">
        <v>2557</v>
      </c>
      <c r="B2559" s="1" t="s">
        <v>2557</v>
      </c>
      <c r="C2559" s="1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O2559" s="4">
        <f t="shared" si="273"/>
        <v>118.44444444444444</v>
      </c>
      <c r="P2559" s="1">
        <f t="shared" si="274"/>
        <v>29.611111111111111</v>
      </c>
      <c r="Q2559" s="1" t="str">
        <f t="shared" si="275"/>
        <v>music</v>
      </c>
      <c r="R2559" s="1" t="str">
        <f t="shared" si="279"/>
        <v>classical music</v>
      </c>
      <c r="S2559" s="2">
        <f t="shared" si="276"/>
        <v>41744.745208333334</v>
      </c>
      <c r="T2559" s="2">
        <f t="shared" si="277"/>
        <v>41774.745208333334</v>
      </c>
      <c r="U2559" s="1">
        <f t="shared" si="278"/>
        <v>30</v>
      </c>
    </row>
    <row r="2560" spans="1:21" ht="95" customHeight="1">
      <c r="A2560" s="1">
        <v>2558</v>
      </c>
      <c r="B2560" s="1" t="s">
        <v>2558</v>
      </c>
      <c r="C2560" s="1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O2560" s="4">
        <f t="shared" si="273"/>
        <v>108.88</v>
      </c>
      <c r="P2560" s="1">
        <f t="shared" si="274"/>
        <v>75.611111111111114</v>
      </c>
      <c r="Q2560" s="1" t="str">
        <f t="shared" si="275"/>
        <v>music</v>
      </c>
      <c r="R2560" s="1" t="str">
        <f t="shared" si="279"/>
        <v>classical music</v>
      </c>
      <c r="S2560" s="2">
        <f t="shared" si="276"/>
        <v>42093.860023148154</v>
      </c>
      <c r="T2560" s="2">
        <f t="shared" si="277"/>
        <v>42125.582638888889</v>
      </c>
      <c r="U2560" s="1">
        <f t="shared" si="278"/>
        <v>32</v>
      </c>
    </row>
    <row r="2561" spans="1:21" ht="95" customHeight="1">
      <c r="A2561" s="1">
        <v>2559</v>
      </c>
      <c r="B2561" s="1" t="s">
        <v>2559</v>
      </c>
      <c r="C2561" s="1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O2561" s="4">
        <f t="shared" si="273"/>
        <v>111.25</v>
      </c>
      <c r="P2561" s="1">
        <f t="shared" si="274"/>
        <v>35.6</v>
      </c>
      <c r="Q2561" s="1" t="str">
        <f t="shared" si="275"/>
        <v>music</v>
      </c>
      <c r="R2561" s="1" t="str">
        <f t="shared" si="279"/>
        <v>classical music</v>
      </c>
      <c r="S2561" s="2">
        <f t="shared" si="276"/>
        <v>40829.873657407406</v>
      </c>
      <c r="T2561" s="2">
        <f t="shared" si="277"/>
        <v>40862.817361111112</v>
      </c>
      <c r="U2561" s="1">
        <f t="shared" si="278"/>
        <v>33</v>
      </c>
    </row>
    <row r="2562" spans="1:21" ht="95" customHeight="1">
      <c r="A2562" s="1">
        <v>2560</v>
      </c>
      <c r="B2562" s="1" t="s">
        <v>2560</v>
      </c>
      <c r="C2562" s="1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O2562" s="4">
        <f t="shared" si="273"/>
        <v>100.1</v>
      </c>
      <c r="P2562" s="1">
        <f t="shared" si="274"/>
        <v>143</v>
      </c>
      <c r="Q2562" s="1" t="str">
        <f t="shared" si="275"/>
        <v>music</v>
      </c>
      <c r="R2562" s="1" t="str">
        <f t="shared" si="279"/>
        <v>classical music</v>
      </c>
      <c r="S2562" s="2">
        <f t="shared" si="276"/>
        <v>42039.951087962967</v>
      </c>
      <c r="T2562" s="2">
        <f t="shared" si="277"/>
        <v>42069.951087962967</v>
      </c>
      <c r="U2562" s="1">
        <f t="shared" si="278"/>
        <v>30</v>
      </c>
    </row>
    <row r="2563" spans="1:21" ht="95" customHeight="1">
      <c r="A2563" s="1">
        <v>2561</v>
      </c>
      <c r="B2563" s="1" t="s">
        <v>2561</v>
      </c>
      <c r="C2563" s="1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4">
        <f t="shared" ref="O2563:O2626" si="280">E2563/D2563*100</f>
        <v>0</v>
      </c>
      <c r="P2563" s="1" t="e">
        <f t="shared" ref="P2563:P2626" si="281">E2563/L2563</f>
        <v>#DIV/0!</v>
      </c>
      <c r="Q2563" s="1" t="str">
        <f t="shared" ref="Q2563:Q2626" si="282">LEFT(N2563,FIND("/",N2563)-1)</f>
        <v>food</v>
      </c>
      <c r="R2563" s="1" t="str">
        <f t="shared" si="279"/>
        <v>food trucks</v>
      </c>
      <c r="S2563" s="2">
        <f t="shared" ref="S2563:S2626" si="283">(((J2563/60)/60)/24)+DATE(1970,1,1)</f>
        <v>42260.528807870374</v>
      </c>
      <c r="T2563" s="2">
        <f t="shared" ref="T2563:T2626" si="284">(((I2563/60)/60)/24)+DATE(1970,1,1)</f>
        <v>42290.528807870374</v>
      </c>
      <c r="U2563" s="1">
        <f t="shared" ref="U2563:U2626" si="285">ROUNDUP(T2563-S2563,0)</f>
        <v>30</v>
      </c>
    </row>
    <row r="2564" spans="1:21" ht="95" customHeight="1">
      <c r="A2564" s="1">
        <v>2562</v>
      </c>
      <c r="B2564" s="1" t="s">
        <v>2562</v>
      </c>
      <c r="C2564" s="1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4">
        <f t="shared" si="280"/>
        <v>0.75</v>
      </c>
      <c r="P2564" s="1">
        <f t="shared" si="281"/>
        <v>25</v>
      </c>
      <c r="Q2564" s="1" t="str">
        <f t="shared" si="282"/>
        <v>food</v>
      </c>
      <c r="R2564" s="1" t="str">
        <f t="shared" ref="R2564:R2627" si="286">RIGHT(N2564,LEN(N2564)-FIND("/",N2564))</f>
        <v>food trucks</v>
      </c>
      <c r="S2564" s="2">
        <f t="shared" si="283"/>
        <v>42594.524756944447</v>
      </c>
      <c r="T2564" s="2">
        <f t="shared" si="284"/>
        <v>42654.524756944447</v>
      </c>
      <c r="U2564" s="1">
        <f t="shared" si="285"/>
        <v>60</v>
      </c>
    </row>
    <row r="2565" spans="1:21" ht="95" customHeight="1">
      <c r="A2565" s="1">
        <v>2563</v>
      </c>
      <c r="B2565" s="1" t="s">
        <v>2563</v>
      </c>
      <c r="C2565" s="1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4">
        <f t="shared" si="280"/>
        <v>0</v>
      </c>
      <c r="P2565" s="1" t="e">
        <f t="shared" si="281"/>
        <v>#DIV/0!</v>
      </c>
      <c r="Q2565" s="1" t="str">
        <f t="shared" si="282"/>
        <v>food</v>
      </c>
      <c r="R2565" s="1" t="str">
        <f t="shared" si="286"/>
        <v>food trucks</v>
      </c>
      <c r="S2565" s="2">
        <f t="shared" si="283"/>
        <v>42155.139479166668</v>
      </c>
      <c r="T2565" s="2">
        <f t="shared" si="284"/>
        <v>42215.139479166668</v>
      </c>
      <c r="U2565" s="1">
        <f t="shared" si="285"/>
        <v>60</v>
      </c>
    </row>
    <row r="2566" spans="1:21" ht="95" customHeight="1">
      <c r="A2566" s="1">
        <v>2564</v>
      </c>
      <c r="B2566" s="1" t="s">
        <v>2564</v>
      </c>
      <c r="C2566" s="1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4">
        <f t="shared" si="280"/>
        <v>0</v>
      </c>
      <c r="P2566" s="1" t="e">
        <f t="shared" si="281"/>
        <v>#DIV/0!</v>
      </c>
      <c r="Q2566" s="1" t="str">
        <f t="shared" si="282"/>
        <v>food</v>
      </c>
      <c r="R2566" s="1" t="str">
        <f t="shared" si="286"/>
        <v>food trucks</v>
      </c>
      <c r="S2566" s="2">
        <f t="shared" si="283"/>
        <v>41822.040497685186</v>
      </c>
      <c r="T2566" s="2">
        <f t="shared" si="284"/>
        <v>41852.040497685186</v>
      </c>
      <c r="U2566" s="1">
        <f t="shared" si="285"/>
        <v>30</v>
      </c>
    </row>
    <row r="2567" spans="1:21" ht="95" customHeight="1">
      <c r="A2567" s="1">
        <v>2565</v>
      </c>
      <c r="B2567" s="1" t="s">
        <v>2565</v>
      </c>
      <c r="C2567" s="1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4">
        <f t="shared" si="280"/>
        <v>1</v>
      </c>
      <c r="P2567" s="1">
        <f t="shared" si="281"/>
        <v>100</v>
      </c>
      <c r="Q2567" s="1" t="str">
        <f t="shared" si="282"/>
        <v>food</v>
      </c>
      <c r="R2567" s="1" t="str">
        <f t="shared" si="286"/>
        <v>food trucks</v>
      </c>
      <c r="S2567" s="2">
        <f t="shared" si="283"/>
        <v>42440.650335648148</v>
      </c>
      <c r="T2567" s="2">
        <f t="shared" si="284"/>
        <v>42499.868055555555</v>
      </c>
      <c r="U2567" s="1">
        <f t="shared" si="285"/>
        <v>60</v>
      </c>
    </row>
    <row r="2568" spans="1:21" ht="95" customHeight="1">
      <c r="A2568" s="1">
        <v>2566</v>
      </c>
      <c r="B2568" s="1" t="s">
        <v>2566</v>
      </c>
      <c r="C2568" s="1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4">
        <f t="shared" si="280"/>
        <v>0</v>
      </c>
      <c r="P2568" s="1" t="e">
        <f t="shared" si="281"/>
        <v>#DIV/0!</v>
      </c>
      <c r="Q2568" s="1" t="str">
        <f t="shared" si="282"/>
        <v>food</v>
      </c>
      <c r="R2568" s="1" t="str">
        <f t="shared" si="286"/>
        <v>food trucks</v>
      </c>
      <c r="S2568" s="2">
        <f t="shared" si="283"/>
        <v>41842.980879629627</v>
      </c>
      <c r="T2568" s="2">
        <f t="shared" si="284"/>
        <v>41872.980879629627</v>
      </c>
      <c r="U2568" s="1">
        <f t="shared" si="285"/>
        <v>30</v>
      </c>
    </row>
    <row r="2569" spans="1:21" ht="95" customHeight="1">
      <c r="A2569" s="1">
        <v>2567</v>
      </c>
      <c r="B2569" s="1" t="s">
        <v>2567</v>
      </c>
      <c r="C2569" s="1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4">
        <f t="shared" si="280"/>
        <v>0.26666666666666666</v>
      </c>
      <c r="P2569" s="1">
        <f t="shared" si="281"/>
        <v>60</v>
      </c>
      <c r="Q2569" s="1" t="str">
        <f t="shared" si="282"/>
        <v>food</v>
      </c>
      <c r="R2569" s="1" t="str">
        <f t="shared" si="286"/>
        <v>food trucks</v>
      </c>
      <c r="S2569" s="2">
        <f t="shared" si="283"/>
        <v>42087.878912037035</v>
      </c>
      <c r="T2569" s="2">
        <f t="shared" si="284"/>
        <v>42117.878912037035</v>
      </c>
      <c r="U2569" s="1">
        <f t="shared" si="285"/>
        <v>30</v>
      </c>
    </row>
    <row r="2570" spans="1:21" ht="95" customHeight="1">
      <c r="A2570" s="1">
        <v>2568</v>
      </c>
      <c r="B2570" s="1" t="s">
        <v>2568</v>
      </c>
      <c r="C2570" s="1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4">
        <f t="shared" si="280"/>
        <v>0.5</v>
      </c>
      <c r="P2570" s="1">
        <f t="shared" si="281"/>
        <v>50</v>
      </c>
      <c r="Q2570" s="1" t="str">
        <f t="shared" si="282"/>
        <v>food</v>
      </c>
      <c r="R2570" s="1" t="str">
        <f t="shared" si="286"/>
        <v>food trucks</v>
      </c>
      <c r="S2570" s="2">
        <f t="shared" si="283"/>
        <v>42584.666597222225</v>
      </c>
      <c r="T2570" s="2">
        <f t="shared" si="284"/>
        <v>42614.666597222225</v>
      </c>
      <c r="U2570" s="1">
        <f t="shared" si="285"/>
        <v>30</v>
      </c>
    </row>
    <row r="2571" spans="1:21" ht="95" customHeight="1">
      <c r="A2571" s="1">
        <v>2569</v>
      </c>
      <c r="B2571" s="1" t="s">
        <v>2569</v>
      </c>
      <c r="C2571" s="1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4">
        <f t="shared" si="280"/>
        <v>2.2307692307692308</v>
      </c>
      <c r="P2571" s="1">
        <f t="shared" si="281"/>
        <v>72.5</v>
      </c>
      <c r="Q2571" s="1" t="str">
        <f t="shared" si="282"/>
        <v>food</v>
      </c>
      <c r="R2571" s="1" t="str">
        <f t="shared" si="286"/>
        <v>food trucks</v>
      </c>
      <c r="S2571" s="2">
        <f t="shared" si="283"/>
        <v>42234.105462962965</v>
      </c>
      <c r="T2571" s="2">
        <f t="shared" si="284"/>
        <v>42264.105462962965</v>
      </c>
      <c r="U2571" s="1">
        <f t="shared" si="285"/>
        <v>30</v>
      </c>
    </row>
    <row r="2572" spans="1:21" ht="95" customHeight="1">
      <c r="A2572" s="1">
        <v>2570</v>
      </c>
      <c r="B2572" s="1" t="s">
        <v>2570</v>
      </c>
      <c r="C2572" s="1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4">
        <f t="shared" si="280"/>
        <v>0.84285714285714297</v>
      </c>
      <c r="P2572" s="1">
        <f t="shared" si="281"/>
        <v>29.5</v>
      </c>
      <c r="Q2572" s="1" t="str">
        <f t="shared" si="282"/>
        <v>food</v>
      </c>
      <c r="R2572" s="1" t="str">
        <f t="shared" si="286"/>
        <v>food trucks</v>
      </c>
      <c r="S2572" s="2">
        <f t="shared" si="283"/>
        <v>42744.903182870374</v>
      </c>
      <c r="T2572" s="2">
        <f t="shared" si="284"/>
        <v>42774.903182870374</v>
      </c>
      <c r="U2572" s="1">
        <f t="shared" si="285"/>
        <v>30</v>
      </c>
    </row>
    <row r="2573" spans="1:21" ht="95" customHeight="1">
      <c r="A2573" s="1">
        <v>2571</v>
      </c>
      <c r="B2573" s="1" t="s">
        <v>2571</v>
      </c>
      <c r="C2573" s="1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4">
        <f t="shared" si="280"/>
        <v>0.25</v>
      </c>
      <c r="P2573" s="1">
        <f t="shared" si="281"/>
        <v>62.5</v>
      </c>
      <c r="Q2573" s="1" t="str">
        <f t="shared" si="282"/>
        <v>food</v>
      </c>
      <c r="R2573" s="1" t="str">
        <f t="shared" si="286"/>
        <v>food trucks</v>
      </c>
      <c r="S2573" s="2">
        <f t="shared" si="283"/>
        <v>42449.341678240744</v>
      </c>
      <c r="T2573" s="2">
        <f t="shared" si="284"/>
        <v>42509.341678240744</v>
      </c>
      <c r="U2573" s="1">
        <f t="shared" si="285"/>
        <v>60</v>
      </c>
    </row>
    <row r="2574" spans="1:21" ht="95" customHeight="1">
      <c r="A2574" s="1">
        <v>2572</v>
      </c>
      <c r="B2574" s="1" t="s">
        <v>2572</v>
      </c>
      <c r="C2574" s="1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4">
        <f t="shared" si="280"/>
        <v>0</v>
      </c>
      <c r="P2574" s="1" t="e">
        <f t="shared" si="281"/>
        <v>#DIV/0!</v>
      </c>
      <c r="Q2574" s="1" t="str">
        <f t="shared" si="282"/>
        <v>food</v>
      </c>
      <c r="R2574" s="1" t="str">
        <f t="shared" si="286"/>
        <v>food trucks</v>
      </c>
      <c r="S2574" s="2">
        <f t="shared" si="283"/>
        <v>42077.119409722218</v>
      </c>
      <c r="T2574" s="2">
        <f t="shared" si="284"/>
        <v>42107.119409722218</v>
      </c>
      <c r="U2574" s="1">
        <f t="shared" si="285"/>
        <v>30</v>
      </c>
    </row>
    <row r="2575" spans="1:21" ht="95" customHeight="1">
      <c r="A2575" s="1">
        <v>2573</v>
      </c>
      <c r="B2575" s="1" t="s">
        <v>2573</v>
      </c>
      <c r="C2575" s="1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4">
        <f t="shared" si="280"/>
        <v>0</v>
      </c>
      <c r="P2575" s="1" t="e">
        <f t="shared" si="281"/>
        <v>#DIV/0!</v>
      </c>
      <c r="Q2575" s="1" t="str">
        <f t="shared" si="282"/>
        <v>food</v>
      </c>
      <c r="R2575" s="1" t="str">
        <f t="shared" si="286"/>
        <v>food trucks</v>
      </c>
      <c r="S2575" s="2">
        <f t="shared" si="283"/>
        <v>41829.592002314814</v>
      </c>
      <c r="T2575" s="2">
        <f t="shared" si="284"/>
        <v>41874.592002314814</v>
      </c>
      <c r="U2575" s="1">
        <f t="shared" si="285"/>
        <v>45</v>
      </c>
    </row>
    <row r="2576" spans="1:21" ht="95" customHeight="1">
      <c r="A2576" s="1">
        <v>2574</v>
      </c>
      <c r="B2576" s="1" t="s">
        <v>2574</v>
      </c>
      <c r="C2576" s="1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4">
        <f t="shared" si="280"/>
        <v>0</v>
      </c>
      <c r="P2576" s="1" t="e">
        <f t="shared" si="281"/>
        <v>#DIV/0!</v>
      </c>
      <c r="Q2576" s="1" t="str">
        <f t="shared" si="282"/>
        <v>food</v>
      </c>
      <c r="R2576" s="1" t="str">
        <f t="shared" si="286"/>
        <v>food trucks</v>
      </c>
      <c r="S2576" s="2">
        <f t="shared" si="283"/>
        <v>42487.825752314813</v>
      </c>
      <c r="T2576" s="2">
        <f t="shared" si="284"/>
        <v>42508.825752314813</v>
      </c>
      <c r="U2576" s="1">
        <f t="shared" si="285"/>
        <v>21</v>
      </c>
    </row>
    <row r="2577" spans="1:21" ht="95" customHeight="1">
      <c r="A2577" s="1">
        <v>2575</v>
      </c>
      <c r="B2577" s="1" t="s">
        <v>2575</v>
      </c>
      <c r="C2577" s="1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4">
        <f t="shared" si="280"/>
        <v>0</v>
      </c>
      <c r="P2577" s="1" t="e">
        <f t="shared" si="281"/>
        <v>#DIV/0!</v>
      </c>
      <c r="Q2577" s="1" t="str">
        <f t="shared" si="282"/>
        <v>food</v>
      </c>
      <c r="R2577" s="1" t="str">
        <f t="shared" si="286"/>
        <v>food trucks</v>
      </c>
      <c r="S2577" s="2">
        <f t="shared" si="283"/>
        <v>41986.108726851846</v>
      </c>
      <c r="T2577" s="2">
        <f t="shared" si="284"/>
        <v>42016.108726851846</v>
      </c>
      <c r="U2577" s="1">
        <f t="shared" si="285"/>
        <v>30</v>
      </c>
    </row>
    <row r="2578" spans="1:21" ht="95" customHeight="1">
      <c r="A2578" s="1">
        <v>2576</v>
      </c>
      <c r="B2578" s="1" t="s">
        <v>2576</v>
      </c>
      <c r="C2578" s="1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4">
        <f t="shared" si="280"/>
        <v>0</v>
      </c>
      <c r="P2578" s="1" t="e">
        <f t="shared" si="281"/>
        <v>#DIV/0!</v>
      </c>
      <c r="Q2578" s="1" t="str">
        <f t="shared" si="282"/>
        <v>food</v>
      </c>
      <c r="R2578" s="1" t="str">
        <f t="shared" si="286"/>
        <v>food trucks</v>
      </c>
      <c r="S2578" s="2">
        <f t="shared" si="283"/>
        <v>42060.00980324074</v>
      </c>
      <c r="T2578" s="2">
        <f t="shared" si="284"/>
        <v>42104.968136574069</v>
      </c>
      <c r="U2578" s="1">
        <f t="shared" si="285"/>
        <v>45</v>
      </c>
    </row>
    <row r="2579" spans="1:21" ht="95" customHeight="1">
      <c r="A2579" s="1">
        <v>2577</v>
      </c>
      <c r="B2579" s="1" t="s">
        <v>2577</v>
      </c>
      <c r="C2579" s="1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4">
        <f t="shared" si="280"/>
        <v>0</v>
      </c>
      <c r="P2579" s="1" t="e">
        <f t="shared" si="281"/>
        <v>#DIV/0!</v>
      </c>
      <c r="Q2579" s="1" t="str">
        <f t="shared" si="282"/>
        <v>food</v>
      </c>
      <c r="R2579" s="1" t="str">
        <f t="shared" si="286"/>
        <v>food trucks</v>
      </c>
      <c r="S2579" s="2">
        <f t="shared" si="283"/>
        <v>41830.820567129631</v>
      </c>
      <c r="T2579" s="2">
        <f t="shared" si="284"/>
        <v>41855.820567129631</v>
      </c>
      <c r="U2579" s="1">
        <f t="shared" si="285"/>
        <v>25</v>
      </c>
    </row>
    <row r="2580" spans="1:21" ht="95" customHeight="1">
      <c r="A2580" s="1">
        <v>2578</v>
      </c>
      <c r="B2580" s="1" t="s">
        <v>2578</v>
      </c>
      <c r="C2580" s="1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4">
        <f t="shared" si="280"/>
        <v>0</v>
      </c>
      <c r="P2580" s="1" t="e">
        <f t="shared" si="281"/>
        <v>#DIV/0!</v>
      </c>
      <c r="Q2580" s="1" t="str">
        <f t="shared" si="282"/>
        <v>food</v>
      </c>
      <c r="R2580" s="1" t="str">
        <f t="shared" si="286"/>
        <v>food trucks</v>
      </c>
      <c r="S2580" s="2">
        <f t="shared" si="283"/>
        <v>42238.022905092599</v>
      </c>
      <c r="T2580" s="2">
        <f t="shared" si="284"/>
        <v>42286.708333333328</v>
      </c>
      <c r="U2580" s="1">
        <f t="shared" si="285"/>
        <v>49</v>
      </c>
    </row>
    <row r="2581" spans="1:21" ht="95" customHeight="1">
      <c r="A2581" s="1">
        <v>2579</v>
      </c>
      <c r="B2581" s="1" t="s">
        <v>2579</v>
      </c>
      <c r="C2581" s="1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4">
        <f t="shared" si="280"/>
        <v>0.13849999999999998</v>
      </c>
      <c r="P2581" s="1">
        <f t="shared" si="281"/>
        <v>23.083333333333332</v>
      </c>
      <c r="Q2581" s="1" t="str">
        <f t="shared" si="282"/>
        <v>food</v>
      </c>
      <c r="R2581" s="1" t="str">
        <f t="shared" si="286"/>
        <v>food trucks</v>
      </c>
      <c r="S2581" s="2">
        <f t="shared" si="283"/>
        <v>41837.829895833333</v>
      </c>
      <c r="T2581" s="2">
        <f t="shared" si="284"/>
        <v>41897.829895833333</v>
      </c>
      <c r="U2581" s="1">
        <f t="shared" si="285"/>
        <v>60</v>
      </c>
    </row>
    <row r="2582" spans="1:21" ht="95" customHeight="1">
      <c r="A2582" s="1">
        <v>2580</v>
      </c>
      <c r="B2582" s="1" t="s">
        <v>2580</v>
      </c>
      <c r="C2582" s="1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4">
        <f t="shared" si="280"/>
        <v>0.6</v>
      </c>
      <c r="P2582" s="1">
        <f t="shared" si="281"/>
        <v>25.5</v>
      </c>
      <c r="Q2582" s="1" t="str">
        <f t="shared" si="282"/>
        <v>food</v>
      </c>
      <c r="R2582" s="1" t="str">
        <f t="shared" si="286"/>
        <v>food trucks</v>
      </c>
      <c r="S2582" s="2">
        <f t="shared" si="283"/>
        <v>42110.326423611114</v>
      </c>
      <c r="T2582" s="2">
        <f t="shared" si="284"/>
        <v>42140.125</v>
      </c>
      <c r="U2582" s="1">
        <f t="shared" si="285"/>
        <v>30</v>
      </c>
    </row>
    <row r="2583" spans="1:21" ht="95" customHeight="1">
      <c r="A2583" s="1">
        <v>2581</v>
      </c>
      <c r="B2583" s="1" t="s">
        <v>2581</v>
      </c>
      <c r="C2583" s="1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4">
        <f t="shared" si="280"/>
        <v>10.6</v>
      </c>
      <c r="P2583" s="1">
        <f t="shared" si="281"/>
        <v>48.18181818181818</v>
      </c>
      <c r="Q2583" s="1" t="str">
        <f t="shared" si="282"/>
        <v>food</v>
      </c>
      <c r="R2583" s="1" t="str">
        <f t="shared" si="286"/>
        <v>food trucks</v>
      </c>
      <c r="S2583" s="2">
        <f t="shared" si="283"/>
        <v>42294.628449074073</v>
      </c>
      <c r="T2583" s="2">
        <f t="shared" si="284"/>
        <v>42324.670115740737</v>
      </c>
      <c r="U2583" s="1">
        <f t="shared" si="285"/>
        <v>31</v>
      </c>
    </row>
    <row r="2584" spans="1:21" ht="95" customHeight="1">
      <c r="A2584" s="1">
        <v>2582</v>
      </c>
      <c r="B2584" s="1" t="s">
        <v>2582</v>
      </c>
      <c r="C2584" s="1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4">
        <f t="shared" si="280"/>
        <v>1.1111111111111111E-3</v>
      </c>
      <c r="P2584" s="1">
        <f t="shared" si="281"/>
        <v>1</v>
      </c>
      <c r="Q2584" s="1" t="str">
        <f t="shared" si="282"/>
        <v>food</v>
      </c>
      <c r="R2584" s="1" t="str">
        <f t="shared" si="286"/>
        <v>food trucks</v>
      </c>
      <c r="S2584" s="2">
        <f t="shared" si="283"/>
        <v>42642.988819444443</v>
      </c>
      <c r="T2584" s="2">
        <f t="shared" si="284"/>
        <v>42672.988819444443</v>
      </c>
      <c r="U2584" s="1">
        <f t="shared" si="285"/>
        <v>30</v>
      </c>
    </row>
    <row r="2585" spans="1:21" ht="95" customHeight="1">
      <c r="A2585" s="1">
        <v>2583</v>
      </c>
      <c r="B2585" s="1" t="s">
        <v>2583</v>
      </c>
      <c r="C2585" s="1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4">
        <f t="shared" si="280"/>
        <v>0.5</v>
      </c>
      <c r="P2585" s="1">
        <f t="shared" si="281"/>
        <v>1</v>
      </c>
      <c r="Q2585" s="1" t="str">
        <f t="shared" si="282"/>
        <v>food</v>
      </c>
      <c r="R2585" s="1" t="str">
        <f t="shared" si="286"/>
        <v>food trucks</v>
      </c>
      <c r="S2585" s="2">
        <f t="shared" si="283"/>
        <v>42019.76944444445</v>
      </c>
      <c r="T2585" s="2">
        <f t="shared" si="284"/>
        <v>42079.727777777778</v>
      </c>
      <c r="U2585" s="1">
        <f t="shared" si="285"/>
        <v>60</v>
      </c>
    </row>
    <row r="2586" spans="1:21" ht="95" customHeight="1">
      <c r="A2586" s="1">
        <v>2584</v>
      </c>
      <c r="B2586" s="1" t="s">
        <v>2584</v>
      </c>
      <c r="C2586" s="1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4">
        <f t="shared" si="280"/>
        <v>0</v>
      </c>
      <c r="P2586" s="1" t="e">
        <f t="shared" si="281"/>
        <v>#DIV/0!</v>
      </c>
      <c r="Q2586" s="1" t="str">
        <f t="shared" si="282"/>
        <v>food</v>
      </c>
      <c r="R2586" s="1" t="str">
        <f t="shared" si="286"/>
        <v>food trucks</v>
      </c>
      <c r="S2586" s="2">
        <f t="shared" si="283"/>
        <v>42140.173252314817</v>
      </c>
      <c r="T2586" s="2">
        <f t="shared" si="284"/>
        <v>42170.173252314817</v>
      </c>
      <c r="U2586" s="1">
        <f t="shared" si="285"/>
        <v>30</v>
      </c>
    </row>
    <row r="2587" spans="1:21" ht="95" customHeight="1">
      <c r="A2587" s="1">
        <v>2585</v>
      </c>
      <c r="B2587" s="1" t="s">
        <v>2585</v>
      </c>
      <c r="C2587" s="1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4">
        <f t="shared" si="280"/>
        <v>0.16666666666666669</v>
      </c>
      <c r="P2587" s="1">
        <f t="shared" si="281"/>
        <v>50</v>
      </c>
      <c r="Q2587" s="1" t="str">
        <f t="shared" si="282"/>
        <v>food</v>
      </c>
      <c r="R2587" s="1" t="str">
        <f t="shared" si="286"/>
        <v>food trucks</v>
      </c>
      <c r="S2587" s="2">
        <f t="shared" si="283"/>
        <v>41795.963333333333</v>
      </c>
      <c r="T2587" s="2">
        <f t="shared" si="284"/>
        <v>41825.963333333333</v>
      </c>
      <c r="U2587" s="1">
        <f t="shared" si="285"/>
        <v>30</v>
      </c>
    </row>
    <row r="2588" spans="1:21" ht="95" customHeight="1">
      <c r="A2588" s="1">
        <v>2586</v>
      </c>
      <c r="B2588" s="1" t="s">
        <v>2586</v>
      </c>
      <c r="C2588" s="1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4">
        <f t="shared" si="280"/>
        <v>0.16666666666666669</v>
      </c>
      <c r="P2588" s="1">
        <f t="shared" si="281"/>
        <v>5</v>
      </c>
      <c r="Q2588" s="1" t="str">
        <f t="shared" si="282"/>
        <v>food</v>
      </c>
      <c r="R2588" s="1" t="str">
        <f t="shared" si="286"/>
        <v>food trucks</v>
      </c>
      <c r="S2588" s="2">
        <f t="shared" si="283"/>
        <v>42333.330277777779</v>
      </c>
      <c r="T2588" s="2">
        <f t="shared" si="284"/>
        <v>42363.330277777779</v>
      </c>
      <c r="U2588" s="1">
        <f t="shared" si="285"/>
        <v>30</v>
      </c>
    </row>
    <row r="2589" spans="1:21" ht="95" customHeight="1">
      <c r="A2589" s="1">
        <v>2587</v>
      </c>
      <c r="B2589" s="1" t="s">
        <v>2587</v>
      </c>
      <c r="C2589" s="1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4">
        <f t="shared" si="280"/>
        <v>2.4340000000000002</v>
      </c>
      <c r="P2589" s="1">
        <f t="shared" si="281"/>
        <v>202.83333333333334</v>
      </c>
      <c r="Q2589" s="1" t="str">
        <f t="shared" si="282"/>
        <v>food</v>
      </c>
      <c r="R2589" s="1" t="str">
        <f t="shared" si="286"/>
        <v>food trucks</v>
      </c>
      <c r="S2589" s="2">
        <f t="shared" si="283"/>
        <v>42338.675381944442</v>
      </c>
      <c r="T2589" s="2">
        <f t="shared" si="284"/>
        <v>42368.675381944442</v>
      </c>
      <c r="U2589" s="1">
        <f t="shared" si="285"/>
        <v>30</v>
      </c>
    </row>
    <row r="2590" spans="1:21" ht="95" customHeight="1">
      <c r="A2590" s="1">
        <v>2588</v>
      </c>
      <c r="B2590" s="1" t="s">
        <v>2588</v>
      </c>
      <c r="C2590" s="1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4">
        <f t="shared" si="280"/>
        <v>3.8833333333333329</v>
      </c>
      <c r="P2590" s="1">
        <f t="shared" si="281"/>
        <v>29.125</v>
      </c>
      <c r="Q2590" s="1" t="str">
        <f t="shared" si="282"/>
        <v>food</v>
      </c>
      <c r="R2590" s="1" t="str">
        <f t="shared" si="286"/>
        <v>food trucks</v>
      </c>
      <c r="S2590" s="2">
        <f t="shared" si="283"/>
        <v>42042.676226851851</v>
      </c>
      <c r="T2590" s="2">
        <f t="shared" si="284"/>
        <v>42094.551388888889</v>
      </c>
      <c r="U2590" s="1">
        <f t="shared" si="285"/>
        <v>52</v>
      </c>
    </row>
    <row r="2591" spans="1:21" ht="95" customHeight="1">
      <c r="A2591" s="1">
        <v>2589</v>
      </c>
      <c r="B2591" s="1" t="s">
        <v>2589</v>
      </c>
      <c r="C2591" s="1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4">
        <f t="shared" si="280"/>
        <v>0.01</v>
      </c>
      <c r="P2591" s="1">
        <f t="shared" si="281"/>
        <v>5</v>
      </c>
      <c r="Q2591" s="1" t="str">
        <f t="shared" si="282"/>
        <v>food</v>
      </c>
      <c r="R2591" s="1" t="str">
        <f t="shared" si="286"/>
        <v>food trucks</v>
      </c>
      <c r="S2591" s="2">
        <f t="shared" si="283"/>
        <v>42422.536192129628</v>
      </c>
      <c r="T2591" s="2">
        <f t="shared" si="284"/>
        <v>42452.494525462964</v>
      </c>
      <c r="U2591" s="1">
        <f t="shared" si="285"/>
        <v>30</v>
      </c>
    </row>
    <row r="2592" spans="1:21" ht="95" customHeight="1">
      <c r="A2592" s="1">
        <v>2590</v>
      </c>
      <c r="B2592" s="1" t="s">
        <v>2590</v>
      </c>
      <c r="C2592" s="1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4">
        <f t="shared" si="280"/>
        <v>0</v>
      </c>
      <c r="P2592" s="1" t="e">
        <f t="shared" si="281"/>
        <v>#DIV/0!</v>
      </c>
      <c r="Q2592" s="1" t="str">
        <f t="shared" si="282"/>
        <v>food</v>
      </c>
      <c r="R2592" s="1" t="str">
        <f t="shared" si="286"/>
        <v>food trucks</v>
      </c>
      <c r="S2592" s="2">
        <f t="shared" si="283"/>
        <v>42388.589085648149</v>
      </c>
      <c r="T2592" s="2">
        <f t="shared" si="284"/>
        <v>42395.589085648149</v>
      </c>
      <c r="U2592" s="1">
        <f t="shared" si="285"/>
        <v>7</v>
      </c>
    </row>
    <row r="2593" spans="1:21" ht="95" customHeight="1">
      <c r="A2593" s="1">
        <v>2591</v>
      </c>
      <c r="B2593" s="1" t="s">
        <v>2591</v>
      </c>
      <c r="C2593" s="1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4">
        <f t="shared" si="280"/>
        <v>1.7333333333333332</v>
      </c>
      <c r="P2593" s="1">
        <f t="shared" si="281"/>
        <v>13</v>
      </c>
      <c r="Q2593" s="1" t="str">
        <f t="shared" si="282"/>
        <v>food</v>
      </c>
      <c r="R2593" s="1" t="str">
        <f t="shared" si="286"/>
        <v>food trucks</v>
      </c>
      <c r="S2593" s="2">
        <f t="shared" si="283"/>
        <v>42382.906527777777</v>
      </c>
      <c r="T2593" s="2">
        <f t="shared" si="284"/>
        <v>42442.864861111113</v>
      </c>
      <c r="U2593" s="1">
        <f t="shared" si="285"/>
        <v>60</v>
      </c>
    </row>
    <row r="2594" spans="1:21" ht="95" customHeight="1">
      <c r="A2594" s="1">
        <v>2592</v>
      </c>
      <c r="B2594" s="1" t="s">
        <v>2592</v>
      </c>
      <c r="C2594" s="1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4">
        <f t="shared" si="280"/>
        <v>0.16666666666666669</v>
      </c>
      <c r="P2594" s="1">
        <f t="shared" si="281"/>
        <v>50</v>
      </c>
      <c r="Q2594" s="1" t="str">
        <f t="shared" si="282"/>
        <v>food</v>
      </c>
      <c r="R2594" s="1" t="str">
        <f t="shared" si="286"/>
        <v>food trucks</v>
      </c>
      <c r="S2594" s="2">
        <f t="shared" si="283"/>
        <v>41887.801168981481</v>
      </c>
      <c r="T2594" s="2">
        <f t="shared" si="284"/>
        <v>41917.801168981481</v>
      </c>
      <c r="U2594" s="1">
        <f t="shared" si="285"/>
        <v>30</v>
      </c>
    </row>
    <row r="2595" spans="1:21" ht="95" customHeight="1">
      <c r="A2595" s="1">
        <v>2593</v>
      </c>
      <c r="B2595" s="1" t="s">
        <v>2593</v>
      </c>
      <c r="C2595" s="1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4">
        <f t="shared" si="280"/>
        <v>0</v>
      </c>
      <c r="P2595" s="1" t="e">
        <f t="shared" si="281"/>
        <v>#DIV/0!</v>
      </c>
      <c r="Q2595" s="1" t="str">
        <f t="shared" si="282"/>
        <v>food</v>
      </c>
      <c r="R2595" s="1" t="str">
        <f t="shared" si="286"/>
        <v>food trucks</v>
      </c>
      <c r="S2595" s="2">
        <f t="shared" si="283"/>
        <v>42089.84520833334</v>
      </c>
      <c r="T2595" s="2">
        <f t="shared" si="284"/>
        <v>42119.84520833334</v>
      </c>
      <c r="U2595" s="1">
        <f t="shared" si="285"/>
        <v>30</v>
      </c>
    </row>
    <row r="2596" spans="1:21" ht="95" customHeight="1">
      <c r="A2596" s="1">
        <v>2594</v>
      </c>
      <c r="B2596" s="1" t="s">
        <v>2594</v>
      </c>
      <c r="C2596" s="1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4">
        <f t="shared" si="280"/>
        <v>1.25E-3</v>
      </c>
      <c r="P2596" s="1">
        <f t="shared" si="281"/>
        <v>1</v>
      </c>
      <c r="Q2596" s="1" t="str">
        <f t="shared" si="282"/>
        <v>food</v>
      </c>
      <c r="R2596" s="1" t="str">
        <f t="shared" si="286"/>
        <v>food trucks</v>
      </c>
      <c r="S2596" s="2">
        <f t="shared" si="283"/>
        <v>41828.967916666668</v>
      </c>
      <c r="T2596" s="2">
        <f t="shared" si="284"/>
        <v>41858.967916666668</v>
      </c>
      <c r="U2596" s="1">
        <f t="shared" si="285"/>
        <v>30</v>
      </c>
    </row>
    <row r="2597" spans="1:21" ht="95" customHeight="1">
      <c r="A2597" s="1">
        <v>2595</v>
      </c>
      <c r="B2597" s="1" t="s">
        <v>2595</v>
      </c>
      <c r="C2597" s="1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4">
        <f t="shared" si="280"/>
        <v>12.166666666666668</v>
      </c>
      <c r="P2597" s="1">
        <f t="shared" si="281"/>
        <v>96.05263157894737</v>
      </c>
      <c r="Q2597" s="1" t="str">
        <f t="shared" si="282"/>
        <v>food</v>
      </c>
      <c r="R2597" s="1" t="str">
        <f t="shared" si="286"/>
        <v>food trucks</v>
      </c>
      <c r="S2597" s="2">
        <f t="shared" si="283"/>
        <v>42760.244212962964</v>
      </c>
      <c r="T2597" s="2">
        <f t="shared" si="284"/>
        <v>42790.244212962964</v>
      </c>
      <c r="U2597" s="1">
        <f t="shared" si="285"/>
        <v>30</v>
      </c>
    </row>
    <row r="2598" spans="1:21" ht="95" customHeight="1">
      <c r="A2598" s="1">
        <v>2596</v>
      </c>
      <c r="B2598" s="1" t="s">
        <v>2596</v>
      </c>
      <c r="C2598" s="1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4">
        <f t="shared" si="280"/>
        <v>23.588571428571427</v>
      </c>
      <c r="P2598" s="1">
        <f t="shared" si="281"/>
        <v>305.77777777777777</v>
      </c>
      <c r="Q2598" s="1" t="str">
        <f t="shared" si="282"/>
        <v>food</v>
      </c>
      <c r="R2598" s="1" t="str">
        <f t="shared" si="286"/>
        <v>food trucks</v>
      </c>
      <c r="S2598" s="2">
        <f t="shared" si="283"/>
        <v>41828.664456018516</v>
      </c>
      <c r="T2598" s="2">
        <f t="shared" si="284"/>
        <v>41858.664456018516</v>
      </c>
      <c r="U2598" s="1">
        <f t="shared" si="285"/>
        <v>30</v>
      </c>
    </row>
    <row r="2599" spans="1:21" ht="95" customHeight="1">
      <c r="A2599" s="1">
        <v>2597</v>
      </c>
      <c r="B2599" s="1" t="s">
        <v>2597</v>
      </c>
      <c r="C2599" s="1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4">
        <f t="shared" si="280"/>
        <v>5.6666666666666661</v>
      </c>
      <c r="P2599" s="1">
        <f t="shared" si="281"/>
        <v>12.142857142857142</v>
      </c>
      <c r="Q2599" s="1" t="str">
        <f t="shared" si="282"/>
        <v>food</v>
      </c>
      <c r="R2599" s="1" t="str">
        <f t="shared" si="286"/>
        <v>food trucks</v>
      </c>
      <c r="S2599" s="2">
        <f t="shared" si="283"/>
        <v>42510.341631944444</v>
      </c>
      <c r="T2599" s="2">
        <f t="shared" si="284"/>
        <v>42540.341631944444</v>
      </c>
      <c r="U2599" s="1">
        <f t="shared" si="285"/>
        <v>30</v>
      </c>
    </row>
    <row r="2600" spans="1:21" ht="95" customHeight="1">
      <c r="A2600" s="1">
        <v>2598</v>
      </c>
      <c r="B2600" s="1" t="s">
        <v>2598</v>
      </c>
      <c r="C2600" s="1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4">
        <f t="shared" si="280"/>
        <v>39</v>
      </c>
      <c r="P2600" s="1">
        <f t="shared" si="281"/>
        <v>83.571428571428569</v>
      </c>
      <c r="Q2600" s="1" t="str">
        <f t="shared" si="282"/>
        <v>food</v>
      </c>
      <c r="R2600" s="1" t="str">
        <f t="shared" si="286"/>
        <v>food trucks</v>
      </c>
      <c r="S2600" s="2">
        <f t="shared" si="283"/>
        <v>42240.840289351851</v>
      </c>
      <c r="T2600" s="2">
        <f t="shared" si="284"/>
        <v>42270.840289351851</v>
      </c>
      <c r="U2600" s="1">
        <f t="shared" si="285"/>
        <v>30</v>
      </c>
    </row>
    <row r="2601" spans="1:21" ht="95" customHeight="1">
      <c r="A2601" s="1">
        <v>2599</v>
      </c>
      <c r="B2601" s="1" t="s">
        <v>2599</v>
      </c>
      <c r="C2601" s="1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4">
        <f t="shared" si="280"/>
        <v>0.99546510341776351</v>
      </c>
      <c r="P2601" s="1">
        <f t="shared" si="281"/>
        <v>18</v>
      </c>
      <c r="Q2601" s="1" t="str">
        <f t="shared" si="282"/>
        <v>food</v>
      </c>
      <c r="R2601" s="1" t="str">
        <f t="shared" si="286"/>
        <v>food trucks</v>
      </c>
      <c r="S2601" s="2">
        <f t="shared" si="283"/>
        <v>41809.754016203704</v>
      </c>
      <c r="T2601" s="2">
        <f t="shared" si="284"/>
        <v>41854.754016203704</v>
      </c>
      <c r="U2601" s="1">
        <f t="shared" si="285"/>
        <v>45</v>
      </c>
    </row>
    <row r="2602" spans="1:21" ht="95" customHeight="1">
      <c r="A2602" s="1">
        <v>2600</v>
      </c>
      <c r="B2602" s="1" t="s">
        <v>2600</v>
      </c>
      <c r="C2602" s="1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4">
        <f t="shared" si="280"/>
        <v>6.9320000000000004</v>
      </c>
      <c r="P2602" s="1">
        <f t="shared" si="281"/>
        <v>115.53333333333333</v>
      </c>
      <c r="Q2602" s="1" t="str">
        <f t="shared" si="282"/>
        <v>food</v>
      </c>
      <c r="R2602" s="1" t="str">
        <f t="shared" si="286"/>
        <v>food trucks</v>
      </c>
      <c r="S2602" s="2">
        <f t="shared" si="283"/>
        <v>42394.900462962964</v>
      </c>
      <c r="T2602" s="2">
        <f t="shared" si="284"/>
        <v>42454.858796296292</v>
      </c>
      <c r="U2602" s="1">
        <f t="shared" si="285"/>
        <v>60</v>
      </c>
    </row>
    <row r="2603" spans="1:21" ht="95" customHeight="1">
      <c r="A2603" s="1">
        <v>2601</v>
      </c>
      <c r="B2603" s="1" t="s">
        <v>2601</v>
      </c>
      <c r="C2603" s="1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O2603" s="4">
        <f t="shared" si="280"/>
        <v>661.4</v>
      </c>
      <c r="P2603" s="1">
        <f t="shared" si="281"/>
        <v>21.900662251655628</v>
      </c>
      <c r="Q2603" s="1" t="str">
        <f t="shared" si="282"/>
        <v>technology</v>
      </c>
      <c r="R2603" s="1" t="str">
        <f t="shared" si="286"/>
        <v>space exploration</v>
      </c>
      <c r="S2603" s="2">
        <f t="shared" si="283"/>
        <v>41150.902187499996</v>
      </c>
      <c r="T2603" s="2">
        <f t="shared" si="284"/>
        <v>41165.165972222225</v>
      </c>
      <c r="U2603" s="1">
        <f t="shared" si="285"/>
        <v>15</v>
      </c>
    </row>
    <row r="2604" spans="1:21" ht="95" customHeight="1">
      <c r="A2604" s="1">
        <v>2602</v>
      </c>
      <c r="B2604" s="1" t="s">
        <v>2602</v>
      </c>
      <c r="C2604" s="1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O2604" s="4">
        <f t="shared" si="280"/>
        <v>326.0916666666667</v>
      </c>
      <c r="P2604" s="1">
        <f t="shared" si="281"/>
        <v>80.022494887525568</v>
      </c>
      <c r="Q2604" s="1" t="str">
        <f t="shared" si="282"/>
        <v>technology</v>
      </c>
      <c r="R2604" s="1" t="str">
        <f t="shared" si="286"/>
        <v>space exploration</v>
      </c>
      <c r="S2604" s="2">
        <f t="shared" si="283"/>
        <v>41915.747314814813</v>
      </c>
      <c r="T2604" s="2">
        <f t="shared" si="284"/>
        <v>41955.888888888891</v>
      </c>
      <c r="U2604" s="1">
        <f t="shared" si="285"/>
        <v>41</v>
      </c>
    </row>
    <row r="2605" spans="1:21" ht="95" customHeight="1">
      <c r="A2605" s="1">
        <v>2603</v>
      </c>
      <c r="B2605" s="1" t="s">
        <v>2603</v>
      </c>
      <c r="C2605" s="1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O2605" s="4">
        <f t="shared" si="280"/>
        <v>101.48571428571429</v>
      </c>
      <c r="P2605" s="1">
        <f t="shared" si="281"/>
        <v>35.520000000000003</v>
      </c>
      <c r="Q2605" s="1" t="str">
        <f t="shared" si="282"/>
        <v>technology</v>
      </c>
      <c r="R2605" s="1" t="str">
        <f t="shared" si="286"/>
        <v>space exploration</v>
      </c>
      <c r="S2605" s="2">
        <f t="shared" si="283"/>
        <v>41617.912662037037</v>
      </c>
      <c r="T2605" s="2">
        <f t="shared" si="284"/>
        <v>41631.912662037037</v>
      </c>
      <c r="U2605" s="1">
        <f t="shared" si="285"/>
        <v>14</v>
      </c>
    </row>
    <row r="2606" spans="1:21" ht="95" customHeight="1">
      <c r="A2606" s="1">
        <v>2604</v>
      </c>
      <c r="B2606" s="1" t="s">
        <v>2604</v>
      </c>
      <c r="C2606" s="1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O2606" s="4">
        <f t="shared" si="280"/>
        <v>104.21799999999999</v>
      </c>
      <c r="P2606" s="1">
        <f t="shared" si="281"/>
        <v>64.933333333333323</v>
      </c>
      <c r="Q2606" s="1" t="str">
        <f t="shared" si="282"/>
        <v>technology</v>
      </c>
      <c r="R2606" s="1" t="str">
        <f t="shared" si="286"/>
        <v>space exploration</v>
      </c>
      <c r="S2606" s="2">
        <f t="shared" si="283"/>
        <v>40998.051192129627</v>
      </c>
      <c r="T2606" s="2">
        <f t="shared" si="284"/>
        <v>41028.051192129627</v>
      </c>
      <c r="U2606" s="1">
        <f t="shared" si="285"/>
        <v>30</v>
      </c>
    </row>
    <row r="2607" spans="1:21" ht="95" customHeight="1">
      <c r="A2607" s="1">
        <v>2605</v>
      </c>
      <c r="B2607" s="1" t="s">
        <v>2605</v>
      </c>
      <c r="C2607" s="1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O2607" s="4">
        <f t="shared" si="280"/>
        <v>107.42157000000002</v>
      </c>
      <c r="P2607" s="1">
        <f t="shared" si="281"/>
        <v>60.965703745743475</v>
      </c>
      <c r="Q2607" s="1" t="str">
        <f t="shared" si="282"/>
        <v>technology</v>
      </c>
      <c r="R2607" s="1" t="str">
        <f t="shared" si="286"/>
        <v>space exploration</v>
      </c>
      <c r="S2607" s="2">
        <f t="shared" si="283"/>
        <v>42508.541550925926</v>
      </c>
      <c r="T2607" s="2">
        <f t="shared" si="284"/>
        <v>42538.541550925926</v>
      </c>
      <c r="U2607" s="1">
        <f t="shared" si="285"/>
        <v>30</v>
      </c>
    </row>
    <row r="2608" spans="1:21" ht="95" customHeight="1">
      <c r="A2608" s="1">
        <v>2606</v>
      </c>
      <c r="B2608" s="1" t="s">
        <v>2606</v>
      </c>
      <c r="C2608" s="1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O2608" s="4">
        <f t="shared" si="280"/>
        <v>110.05454545454545</v>
      </c>
      <c r="P2608" s="1">
        <f t="shared" si="281"/>
        <v>31.444155844155844</v>
      </c>
      <c r="Q2608" s="1" t="str">
        <f t="shared" si="282"/>
        <v>technology</v>
      </c>
      <c r="R2608" s="1" t="str">
        <f t="shared" si="286"/>
        <v>space exploration</v>
      </c>
      <c r="S2608" s="2">
        <f t="shared" si="283"/>
        <v>41726.712754629632</v>
      </c>
      <c r="T2608" s="2">
        <f t="shared" si="284"/>
        <v>41758.712754629632</v>
      </c>
      <c r="U2608" s="1">
        <f t="shared" si="285"/>
        <v>32</v>
      </c>
    </row>
    <row r="2609" spans="1:21" ht="95" customHeight="1">
      <c r="A2609" s="1">
        <v>2607</v>
      </c>
      <c r="B2609" s="1" t="s">
        <v>2607</v>
      </c>
      <c r="C2609" s="1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O2609" s="4">
        <f t="shared" si="280"/>
        <v>407.7</v>
      </c>
      <c r="P2609" s="1">
        <f t="shared" si="281"/>
        <v>81.949748743718587</v>
      </c>
      <c r="Q2609" s="1" t="str">
        <f t="shared" si="282"/>
        <v>technology</v>
      </c>
      <c r="R2609" s="1" t="str">
        <f t="shared" si="286"/>
        <v>space exploration</v>
      </c>
      <c r="S2609" s="2">
        <f t="shared" si="283"/>
        <v>42184.874675925923</v>
      </c>
      <c r="T2609" s="2">
        <f t="shared" si="284"/>
        <v>42228.083333333328</v>
      </c>
      <c r="U2609" s="1">
        <f t="shared" si="285"/>
        <v>44</v>
      </c>
    </row>
    <row r="2610" spans="1:21" ht="95" customHeight="1">
      <c r="A2610" s="1">
        <v>2608</v>
      </c>
      <c r="B2610" s="1" t="s">
        <v>2608</v>
      </c>
      <c r="C2610" s="1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O2610" s="4">
        <f t="shared" si="280"/>
        <v>223.92500000000001</v>
      </c>
      <c r="P2610" s="1">
        <f t="shared" si="281"/>
        <v>58.92763157894737</v>
      </c>
      <c r="Q2610" s="1" t="str">
        <f t="shared" si="282"/>
        <v>technology</v>
      </c>
      <c r="R2610" s="1" t="str">
        <f t="shared" si="286"/>
        <v>space exploration</v>
      </c>
      <c r="S2610" s="2">
        <f t="shared" si="283"/>
        <v>42767.801712962959</v>
      </c>
      <c r="T2610" s="2">
        <f t="shared" si="284"/>
        <v>42809</v>
      </c>
      <c r="U2610" s="1">
        <f t="shared" si="285"/>
        <v>42</v>
      </c>
    </row>
    <row r="2611" spans="1:21" ht="95" customHeight="1">
      <c r="A2611" s="1">
        <v>2609</v>
      </c>
      <c r="B2611" s="1" t="s">
        <v>2609</v>
      </c>
      <c r="C2611" s="1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O2611" s="4">
        <f t="shared" si="280"/>
        <v>303.80111428571428</v>
      </c>
      <c r="P2611" s="1">
        <f t="shared" si="281"/>
        <v>157.29347633136095</v>
      </c>
      <c r="Q2611" s="1" t="str">
        <f t="shared" si="282"/>
        <v>technology</v>
      </c>
      <c r="R2611" s="1" t="str">
        <f t="shared" si="286"/>
        <v>space exploration</v>
      </c>
      <c r="S2611" s="2">
        <f t="shared" si="283"/>
        <v>41075.237858796296</v>
      </c>
      <c r="T2611" s="2">
        <f t="shared" si="284"/>
        <v>41105.237858796296</v>
      </c>
      <c r="U2611" s="1">
        <f t="shared" si="285"/>
        <v>30</v>
      </c>
    </row>
    <row r="2612" spans="1:21" ht="95" customHeight="1">
      <c r="A2612" s="1">
        <v>2610</v>
      </c>
      <c r="B2612" s="1" t="s">
        <v>2610</v>
      </c>
      <c r="C2612" s="1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O2612" s="4">
        <f t="shared" si="280"/>
        <v>141.3251043268175</v>
      </c>
      <c r="P2612" s="1">
        <f t="shared" si="281"/>
        <v>55.758509532062391</v>
      </c>
      <c r="Q2612" s="1" t="str">
        <f t="shared" si="282"/>
        <v>technology</v>
      </c>
      <c r="R2612" s="1" t="str">
        <f t="shared" si="286"/>
        <v>space exploration</v>
      </c>
      <c r="S2612" s="2">
        <f t="shared" si="283"/>
        <v>42564.881076388891</v>
      </c>
      <c r="T2612" s="2">
        <f t="shared" si="284"/>
        <v>42604.290972222225</v>
      </c>
      <c r="U2612" s="1">
        <f t="shared" si="285"/>
        <v>40</v>
      </c>
    </row>
    <row r="2613" spans="1:21" ht="95" customHeight="1">
      <c r="A2613" s="1">
        <v>2611</v>
      </c>
      <c r="B2613" s="1" t="s">
        <v>2611</v>
      </c>
      <c r="C2613" s="1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O2613" s="4">
        <f t="shared" si="280"/>
        <v>2790.6363636363635</v>
      </c>
      <c r="P2613" s="1">
        <f t="shared" si="281"/>
        <v>83.802893802893806</v>
      </c>
      <c r="Q2613" s="1" t="str">
        <f t="shared" si="282"/>
        <v>technology</v>
      </c>
      <c r="R2613" s="1" t="str">
        <f t="shared" si="286"/>
        <v>space exploration</v>
      </c>
      <c r="S2613" s="2">
        <f t="shared" si="283"/>
        <v>42704.335810185185</v>
      </c>
      <c r="T2613" s="2">
        <f t="shared" si="284"/>
        <v>42737.957638888889</v>
      </c>
      <c r="U2613" s="1">
        <f t="shared" si="285"/>
        <v>34</v>
      </c>
    </row>
    <row r="2614" spans="1:21" ht="95" customHeight="1">
      <c r="A2614" s="1">
        <v>2612</v>
      </c>
      <c r="B2614" s="1" t="s">
        <v>2612</v>
      </c>
      <c r="C2614" s="1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O2614" s="4">
        <f t="shared" si="280"/>
        <v>171.76130000000001</v>
      </c>
      <c r="P2614" s="1">
        <f t="shared" si="281"/>
        <v>58.422210884353746</v>
      </c>
      <c r="Q2614" s="1" t="str">
        <f t="shared" si="282"/>
        <v>technology</v>
      </c>
      <c r="R2614" s="1" t="str">
        <f t="shared" si="286"/>
        <v>space exploration</v>
      </c>
      <c r="S2614" s="2">
        <f t="shared" si="283"/>
        <v>41982.143171296295</v>
      </c>
      <c r="T2614" s="2">
        <f t="shared" si="284"/>
        <v>42013.143171296295</v>
      </c>
      <c r="U2614" s="1">
        <f t="shared" si="285"/>
        <v>31</v>
      </c>
    </row>
    <row r="2615" spans="1:21" ht="95" customHeight="1">
      <c r="A2615" s="1">
        <v>2613</v>
      </c>
      <c r="B2615" s="1" t="s">
        <v>2613</v>
      </c>
      <c r="C2615" s="1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O2615" s="4">
        <f t="shared" si="280"/>
        <v>101.01333333333334</v>
      </c>
      <c r="P2615" s="1">
        <f t="shared" si="281"/>
        <v>270.57142857142856</v>
      </c>
      <c r="Q2615" s="1" t="str">
        <f t="shared" si="282"/>
        <v>technology</v>
      </c>
      <c r="R2615" s="1" t="str">
        <f t="shared" si="286"/>
        <v>space exploration</v>
      </c>
      <c r="S2615" s="2">
        <f t="shared" si="283"/>
        <v>41143.81821759259</v>
      </c>
      <c r="T2615" s="2">
        <f t="shared" si="284"/>
        <v>41173.81821759259</v>
      </c>
      <c r="U2615" s="1">
        <f t="shared" si="285"/>
        <v>30</v>
      </c>
    </row>
    <row r="2616" spans="1:21" ht="95" customHeight="1">
      <c r="A2616" s="1">
        <v>2614</v>
      </c>
      <c r="B2616" s="1" t="s">
        <v>2614</v>
      </c>
      <c r="C2616" s="1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O2616" s="4">
        <f t="shared" si="280"/>
        <v>102</v>
      </c>
      <c r="P2616" s="1">
        <f t="shared" si="281"/>
        <v>107.1</v>
      </c>
      <c r="Q2616" s="1" t="str">
        <f t="shared" si="282"/>
        <v>technology</v>
      </c>
      <c r="R2616" s="1" t="str">
        <f t="shared" si="286"/>
        <v>space exploration</v>
      </c>
      <c r="S2616" s="2">
        <f t="shared" si="283"/>
        <v>41730.708472222221</v>
      </c>
      <c r="T2616" s="2">
        <f t="shared" si="284"/>
        <v>41759.208333333336</v>
      </c>
      <c r="U2616" s="1">
        <f t="shared" si="285"/>
        <v>29</v>
      </c>
    </row>
    <row r="2617" spans="1:21" ht="95" customHeight="1">
      <c r="A2617" s="1">
        <v>2615</v>
      </c>
      <c r="B2617" s="1" t="s">
        <v>2615</v>
      </c>
      <c r="C2617" s="1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O2617" s="4">
        <f t="shared" si="280"/>
        <v>169.76511744127936</v>
      </c>
      <c r="P2617" s="1">
        <f t="shared" si="281"/>
        <v>47.180555555555557</v>
      </c>
      <c r="Q2617" s="1" t="str">
        <f t="shared" si="282"/>
        <v>technology</v>
      </c>
      <c r="R2617" s="1" t="str">
        <f t="shared" si="286"/>
        <v>space exploration</v>
      </c>
      <c r="S2617" s="2">
        <f t="shared" si="283"/>
        <v>42453.49726851852</v>
      </c>
      <c r="T2617" s="2">
        <f t="shared" si="284"/>
        <v>42490.5</v>
      </c>
      <c r="U2617" s="1">
        <f t="shared" si="285"/>
        <v>38</v>
      </c>
    </row>
    <row r="2618" spans="1:21" ht="95" customHeight="1">
      <c r="A2618" s="1">
        <v>2616</v>
      </c>
      <c r="B2618" s="1" t="s">
        <v>2616</v>
      </c>
      <c r="C2618" s="1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O2618" s="4">
        <f t="shared" si="280"/>
        <v>114.53400000000001</v>
      </c>
      <c r="P2618" s="1">
        <f t="shared" si="281"/>
        <v>120.30882352941177</v>
      </c>
      <c r="Q2618" s="1" t="str">
        <f t="shared" si="282"/>
        <v>technology</v>
      </c>
      <c r="R2618" s="1" t="str">
        <f t="shared" si="286"/>
        <v>space exploration</v>
      </c>
      <c r="S2618" s="2">
        <f t="shared" si="283"/>
        <v>42211.99454861111</v>
      </c>
      <c r="T2618" s="2">
        <f t="shared" si="284"/>
        <v>42241.99454861111</v>
      </c>
      <c r="U2618" s="1">
        <f t="shared" si="285"/>
        <v>30</v>
      </c>
    </row>
    <row r="2619" spans="1:21" ht="95" customHeight="1">
      <c r="A2619" s="1">
        <v>2617</v>
      </c>
      <c r="B2619" s="1" t="s">
        <v>2617</v>
      </c>
      <c r="C2619" s="1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O2619" s="4">
        <f t="shared" si="280"/>
        <v>877.6</v>
      </c>
      <c r="P2619" s="1">
        <f t="shared" si="281"/>
        <v>27.59748427672956</v>
      </c>
      <c r="Q2619" s="1" t="str">
        <f t="shared" si="282"/>
        <v>technology</v>
      </c>
      <c r="R2619" s="1" t="str">
        <f t="shared" si="286"/>
        <v>space exploration</v>
      </c>
      <c r="S2619" s="2">
        <f t="shared" si="283"/>
        <v>41902.874432870369</v>
      </c>
      <c r="T2619" s="2">
        <f t="shared" si="284"/>
        <v>41932.874432870369</v>
      </c>
      <c r="U2619" s="1">
        <f t="shared" si="285"/>
        <v>30</v>
      </c>
    </row>
    <row r="2620" spans="1:21" ht="95" customHeight="1">
      <c r="A2620" s="1">
        <v>2618</v>
      </c>
      <c r="B2620" s="1" t="s">
        <v>2618</v>
      </c>
      <c r="C2620" s="1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O2620" s="4">
        <f t="shared" si="280"/>
        <v>105.38666666666667</v>
      </c>
      <c r="P2620" s="1">
        <f t="shared" si="281"/>
        <v>205.2987012987013</v>
      </c>
      <c r="Q2620" s="1" t="str">
        <f t="shared" si="282"/>
        <v>technology</v>
      </c>
      <c r="R2620" s="1" t="str">
        <f t="shared" si="286"/>
        <v>space exploration</v>
      </c>
      <c r="S2620" s="2">
        <f t="shared" si="283"/>
        <v>42279.792372685188</v>
      </c>
      <c r="T2620" s="2">
        <f t="shared" si="284"/>
        <v>42339.834039351852</v>
      </c>
      <c r="U2620" s="1">
        <f t="shared" si="285"/>
        <v>61</v>
      </c>
    </row>
    <row r="2621" spans="1:21" ht="95" customHeight="1">
      <c r="A2621" s="1">
        <v>2619</v>
      </c>
      <c r="B2621" s="1" t="s">
        <v>2619</v>
      </c>
      <c r="C2621" s="1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O2621" s="4">
        <f t="shared" si="280"/>
        <v>188.39999999999998</v>
      </c>
      <c r="P2621" s="1">
        <f t="shared" si="281"/>
        <v>35.547169811320757</v>
      </c>
      <c r="Q2621" s="1" t="str">
        <f t="shared" si="282"/>
        <v>technology</v>
      </c>
      <c r="R2621" s="1" t="str">
        <f t="shared" si="286"/>
        <v>space exploration</v>
      </c>
      <c r="S2621" s="2">
        <f t="shared" si="283"/>
        <v>42273.884305555555</v>
      </c>
      <c r="T2621" s="2">
        <f t="shared" si="284"/>
        <v>42300.458333333328</v>
      </c>
      <c r="U2621" s="1">
        <f t="shared" si="285"/>
        <v>27</v>
      </c>
    </row>
    <row r="2622" spans="1:21" ht="95" customHeight="1">
      <c r="A2622" s="1">
        <v>2620</v>
      </c>
      <c r="B2622" s="1" t="s">
        <v>2620</v>
      </c>
      <c r="C2622" s="1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O2622" s="4">
        <f t="shared" si="280"/>
        <v>143.65230769230772</v>
      </c>
      <c r="P2622" s="1">
        <f t="shared" si="281"/>
        <v>74.639488409272587</v>
      </c>
      <c r="Q2622" s="1" t="str">
        <f t="shared" si="282"/>
        <v>technology</v>
      </c>
      <c r="R2622" s="1" t="str">
        <f t="shared" si="286"/>
        <v>space exploration</v>
      </c>
      <c r="S2622" s="2">
        <f t="shared" si="283"/>
        <v>42251.16715277778</v>
      </c>
      <c r="T2622" s="2">
        <f t="shared" si="284"/>
        <v>42288.041666666672</v>
      </c>
      <c r="U2622" s="1">
        <f t="shared" si="285"/>
        <v>37</v>
      </c>
    </row>
    <row r="2623" spans="1:21" ht="95" customHeight="1">
      <c r="A2623" s="1">
        <v>2621</v>
      </c>
      <c r="B2623" s="1" t="s">
        <v>2621</v>
      </c>
      <c r="C2623" s="1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O2623" s="4">
        <f t="shared" si="280"/>
        <v>145.88</v>
      </c>
      <c r="P2623" s="1">
        <f t="shared" si="281"/>
        <v>47.058064516129029</v>
      </c>
      <c r="Q2623" s="1" t="str">
        <f t="shared" si="282"/>
        <v>technology</v>
      </c>
      <c r="R2623" s="1" t="str">
        <f t="shared" si="286"/>
        <v>space exploration</v>
      </c>
      <c r="S2623" s="2">
        <f t="shared" si="283"/>
        <v>42115.74754629629</v>
      </c>
      <c r="T2623" s="2">
        <f t="shared" si="284"/>
        <v>42145.74754629629</v>
      </c>
      <c r="U2623" s="1">
        <f t="shared" si="285"/>
        <v>30</v>
      </c>
    </row>
    <row r="2624" spans="1:21" ht="95" customHeight="1">
      <c r="A2624" s="1">
        <v>2622</v>
      </c>
      <c r="B2624" s="1" t="s">
        <v>2622</v>
      </c>
      <c r="C2624" s="1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O2624" s="4">
        <f t="shared" si="280"/>
        <v>131.184</v>
      </c>
      <c r="P2624" s="1">
        <f t="shared" si="281"/>
        <v>26.591351351351353</v>
      </c>
      <c r="Q2624" s="1" t="str">
        <f t="shared" si="282"/>
        <v>technology</v>
      </c>
      <c r="R2624" s="1" t="str">
        <f t="shared" si="286"/>
        <v>space exploration</v>
      </c>
      <c r="S2624" s="2">
        <f t="shared" si="283"/>
        <v>42689.74324074074</v>
      </c>
      <c r="T2624" s="2">
        <f t="shared" si="284"/>
        <v>42734.74324074074</v>
      </c>
      <c r="U2624" s="1">
        <f t="shared" si="285"/>
        <v>45</v>
      </c>
    </row>
    <row r="2625" spans="1:21" ht="95" customHeight="1">
      <c r="A2625" s="1">
        <v>2623</v>
      </c>
      <c r="B2625" s="1" t="s">
        <v>2623</v>
      </c>
      <c r="C2625" s="1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O2625" s="4">
        <f t="shared" si="280"/>
        <v>113.99999999999999</v>
      </c>
      <c r="P2625" s="1">
        <f t="shared" si="281"/>
        <v>36.774193548387096</v>
      </c>
      <c r="Q2625" s="1" t="str">
        <f t="shared" si="282"/>
        <v>technology</v>
      </c>
      <c r="R2625" s="1" t="str">
        <f t="shared" si="286"/>
        <v>space exploration</v>
      </c>
      <c r="S2625" s="2">
        <f t="shared" si="283"/>
        <v>42692.256550925929</v>
      </c>
      <c r="T2625" s="2">
        <f t="shared" si="284"/>
        <v>42706.256550925929</v>
      </c>
      <c r="U2625" s="1">
        <f t="shared" si="285"/>
        <v>14</v>
      </c>
    </row>
    <row r="2626" spans="1:21" ht="95" customHeight="1">
      <c r="A2626" s="1">
        <v>2624</v>
      </c>
      <c r="B2626" s="1" t="s">
        <v>2624</v>
      </c>
      <c r="C2626" s="1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O2626" s="4">
        <f t="shared" si="280"/>
        <v>1379.4206249999997</v>
      </c>
      <c r="P2626" s="1">
        <f t="shared" si="281"/>
        <v>31.820544982698959</v>
      </c>
      <c r="Q2626" s="1" t="str">
        <f t="shared" si="282"/>
        <v>technology</v>
      </c>
      <c r="R2626" s="1" t="str">
        <f t="shared" si="286"/>
        <v>space exploration</v>
      </c>
      <c r="S2626" s="2">
        <f t="shared" si="283"/>
        <v>41144.42155092593</v>
      </c>
      <c r="T2626" s="2">
        <f t="shared" si="284"/>
        <v>41165.42155092593</v>
      </c>
      <c r="U2626" s="1">
        <f t="shared" si="285"/>
        <v>21</v>
      </c>
    </row>
    <row r="2627" spans="1:21" ht="95" customHeight="1">
      <c r="A2627" s="1">
        <v>2625</v>
      </c>
      <c r="B2627" s="1" t="s">
        <v>2625</v>
      </c>
      <c r="C2627" s="1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O2627" s="4">
        <f t="shared" ref="O2627:O2690" si="287">E2627/D2627*100</f>
        <v>956</v>
      </c>
      <c r="P2627" s="1">
        <f t="shared" ref="P2627:P2690" si="288">E2627/L2627</f>
        <v>27.576923076923077</v>
      </c>
      <c r="Q2627" s="1" t="str">
        <f t="shared" ref="Q2627:Q2690" si="289">LEFT(N2627,FIND("/",N2627)-1)</f>
        <v>technology</v>
      </c>
      <c r="R2627" s="1" t="str">
        <f t="shared" si="286"/>
        <v>space exploration</v>
      </c>
      <c r="S2627" s="2">
        <f t="shared" ref="S2627:S2690" si="290">(((J2627/60)/60)/24)+DATE(1970,1,1)</f>
        <v>42658.810277777782</v>
      </c>
      <c r="T2627" s="2">
        <f t="shared" ref="T2627:T2690" si="291">(((I2627/60)/60)/24)+DATE(1970,1,1)</f>
        <v>42683.851944444439</v>
      </c>
      <c r="U2627" s="1">
        <f t="shared" ref="U2627:U2690" si="292">ROUNDUP(T2627-S2627,0)</f>
        <v>26</v>
      </c>
    </row>
    <row r="2628" spans="1:21" ht="95" customHeight="1">
      <c r="A2628" s="1">
        <v>2626</v>
      </c>
      <c r="B2628" s="1" t="s">
        <v>2626</v>
      </c>
      <c r="C2628" s="1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O2628" s="4">
        <f t="shared" si="287"/>
        <v>112.00000000000001</v>
      </c>
      <c r="P2628" s="1">
        <f t="shared" si="288"/>
        <v>56</v>
      </c>
      <c r="Q2628" s="1" t="str">
        <f t="shared" si="289"/>
        <v>technology</v>
      </c>
      <c r="R2628" s="1" t="str">
        <f t="shared" ref="R2628:R2691" si="293">RIGHT(N2628,LEN(N2628)-FIND("/",N2628))</f>
        <v>space exploration</v>
      </c>
      <c r="S2628" s="2">
        <f t="shared" si="290"/>
        <v>42128.628113425926</v>
      </c>
      <c r="T2628" s="2">
        <f t="shared" si="291"/>
        <v>42158.628113425926</v>
      </c>
      <c r="U2628" s="1">
        <f t="shared" si="292"/>
        <v>30</v>
      </c>
    </row>
    <row r="2629" spans="1:21" ht="95" customHeight="1">
      <c r="A2629" s="1">
        <v>2627</v>
      </c>
      <c r="B2629" s="1" t="s">
        <v>2627</v>
      </c>
      <c r="C2629" s="1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O2629" s="4">
        <f t="shared" si="287"/>
        <v>646.66666666666663</v>
      </c>
      <c r="P2629" s="1">
        <f t="shared" si="288"/>
        <v>21.555555555555557</v>
      </c>
      <c r="Q2629" s="1" t="str">
        <f t="shared" si="289"/>
        <v>technology</v>
      </c>
      <c r="R2629" s="1" t="str">
        <f t="shared" si="293"/>
        <v>space exploration</v>
      </c>
      <c r="S2629" s="2">
        <f t="shared" si="290"/>
        <v>42304.829409722224</v>
      </c>
      <c r="T2629" s="2">
        <f t="shared" si="291"/>
        <v>42334.871076388896</v>
      </c>
      <c r="U2629" s="1">
        <f t="shared" si="292"/>
        <v>31</v>
      </c>
    </row>
    <row r="2630" spans="1:21" ht="95" customHeight="1">
      <c r="A2630" s="1">
        <v>2628</v>
      </c>
      <c r="B2630" s="1" t="s">
        <v>2628</v>
      </c>
      <c r="C2630" s="1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O2630" s="4">
        <f t="shared" si="287"/>
        <v>110.36948748510132</v>
      </c>
      <c r="P2630" s="1">
        <f t="shared" si="288"/>
        <v>44.095238095238095</v>
      </c>
      <c r="Q2630" s="1" t="str">
        <f t="shared" si="289"/>
        <v>technology</v>
      </c>
      <c r="R2630" s="1" t="str">
        <f t="shared" si="293"/>
        <v>space exploration</v>
      </c>
      <c r="S2630" s="2">
        <f t="shared" si="290"/>
        <v>41953.966053240743</v>
      </c>
      <c r="T2630" s="2">
        <f t="shared" si="291"/>
        <v>41973.966053240743</v>
      </c>
      <c r="U2630" s="1">
        <f t="shared" si="292"/>
        <v>20</v>
      </c>
    </row>
    <row r="2631" spans="1:21" ht="95" customHeight="1">
      <c r="A2631" s="1">
        <v>2629</v>
      </c>
      <c r="B2631" s="1" t="s">
        <v>2629</v>
      </c>
      <c r="C2631" s="1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O2631" s="4">
        <f t="shared" si="287"/>
        <v>127.74000000000001</v>
      </c>
      <c r="P2631" s="1">
        <f t="shared" si="288"/>
        <v>63.87</v>
      </c>
      <c r="Q2631" s="1" t="str">
        <f t="shared" si="289"/>
        <v>technology</v>
      </c>
      <c r="R2631" s="1" t="str">
        <f t="shared" si="293"/>
        <v>space exploration</v>
      </c>
      <c r="S2631" s="2">
        <f t="shared" si="290"/>
        <v>42108.538449074069</v>
      </c>
      <c r="T2631" s="2">
        <f t="shared" si="291"/>
        <v>42138.538449074069</v>
      </c>
      <c r="U2631" s="1">
        <f t="shared" si="292"/>
        <v>30</v>
      </c>
    </row>
    <row r="2632" spans="1:21" ht="95" customHeight="1">
      <c r="A2632" s="1">
        <v>2630</v>
      </c>
      <c r="B2632" s="1" t="s">
        <v>2630</v>
      </c>
      <c r="C2632" s="1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O2632" s="4">
        <f t="shared" si="287"/>
        <v>157.9</v>
      </c>
      <c r="P2632" s="1">
        <f t="shared" si="288"/>
        <v>38.987654320987652</v>
      </c>
      <c r="Q2632" s="1" t="str">
        <f t="shared" si="289"/>
        <v>technology</v>
      </c>
      <c r="R2632" s="1" t="str">
        <f t="shared" si="293"/>
        <v>space exploration</v>
      </c>
      <c r="S2632" s="2">
        <f t="shared" si="290"/>
        <v>42524.105462962965</v>
      </c>
      <c r="T2632" s="2">
        <f t="shared" si="291"/>
        <v>42551.416666666672</v>
      </c>
      <c r="U2632" s="1">
        <f t="shared" si="292"/>
        <v>28</v>
      </c>
    </row>
    <row r="2633" spans="1:21" ht="95" customHeight="1">
      <c r="A2633" s="1">
        <v>2631</v>
      </c>
      <c r="B2633" s="1" t="s">
        <v>2631</v>
      </c>
      <c r="C2633" s="1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O2633" s="4">
        <f t="shared" si="287"/>
        <v>114.66525000000001</v>
      </c>
      <c r="P2633" s="1">
        <f t="shared" si="288"/>
        <v>80.185489510489504</v>
      </c>
      <c r="Q2633" s="1" t="str">
        <f t="shared" si="289"/>
        <v>technology</v>
      </c>
      <c r="R2633" s="1" t="str">
        <f t="shared" si="293"/>
        <v>space exploration</v>
      </c>
      <c r="S2633" s="2">
        <f t="shared" si="290"/>
        <v>42218.169293981482</v>
      </c>
      <c r="T2633" s="2">
        <f t="shared" si="291"/>
        <v>42246.169293981482</v>
      </c>
      <c r="U2633" s="1">
        <f t="shared" si="292"/>
        <v>28</v>
      </c>
    </row>
    <row r="2634" spans="1:21" ht="95" customHeight="1">
      <c r="A2634" s="1">
        <v>2632</v>
      </c>
      <c r="B2634" s="1" t="s">
        <v>2632</v>
      </c>
      <c r="C2634" s="1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O2634" s="4">
        <f t="shared" si="287"/>
        <v>137.00934579439252</v>
      </c>
      <c r="P2634" s="1">
        <f t="shared" si="288"/>
        <v>34.904761904761905</v>
      </c>
      <c r="Q2634" s="1" t="str">
        <f t="shared" si="289"/>
        <v>technology</v>
      </c>
      <c r="R2634" s="1" t="str">
        <f t="shared" si="293"/>
        <v>space exploration</v>
      </c>
      <c r="S2634" s="2">
        <f t="shared" si="290"/>
        <v>42494.061793981484</v>
      </c>
      <c r="T2634" s="2">
        <f t="shared" si="291"/>
        <v>42519.061793981484</v>
      </c>
      <c r="U2634" s="1">
        <f t="shared" si="292"/>
        <v>25</v>
      </c>
    </row>
    <row r="2635" spans="1:21" ht="95" customHeight="1">
      <c r="A2635" s="1">
        <v>2633</v>
      </c>
      <c r="B2635" s="1" t="s">
        <v>2633</v>
      </c>
      <c r="C2635" s="1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O2635" s="4">
        <f t="shared" si="287"/>
        <v>354.62</v>
      </c>
      <c r="P2635" s="1">
        <f t="shared" si="288"/>
        <v>89.100502512562812</v>
      </c>
      <c r="Q2635" s="1" t="str">
        <f t="shared" si="289"/>
        <v>technology</v>
      </c>
      <c r="R2635" s="1" t="str">
        <f t="shared" si="293"/>
        <v>space exploration</v>
      </c>
      <c r="S2635" s="2">
        <f t="shared" si="290"/>
        <v>41667.823287037041</v>
      </c>
      <c r="T2635" s="2">
        <f t="shared" si="291"/>
        <v>41697.958333333336</v>
      </c>
      <c r="U2635" s="1">
        <f t="shared" si="292"/>
        <v>31</v>
      </c>
    </row>
    <row r="2636" spans="1:21" ht="95" customHeight="1">
      <c r="A2636" s="1">
        <v>2634</v>
      </c>
      <c r="B2636" s="1" t="s">
        <v>2634</v>
      </c>
      <c r="C2636" s="1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O2636" s="4">
        <f t="shared" si="287"/>
        <v>106.02150537634409</v>
      </c>
      <c r="P2636" s="1">
        <f t="shared" si="288"/>
        <v>39.44</v>
      </c>
      <c r="Q2636" s="1" t="str">
        <f t="shared" si="289"/>
        <v>technology</v>
      </c>
      <c r="R2636" s="1" t="str">
        <f t="shared" si="293"/>
        <v>space exploration</v>
      </c>
      <c r="S2636" s="2">
        <f t="shared" si="290"/>
        <v>42612.656493055561</v>
      </c>
      <c r="T2636" s="2">
        <f t="shared" si="291"/>
        <v>42642.656493055561</v>
      </c>
      <c r="U2636" s="1">
        <f t="shared" si="292"/>
        <v>30</v>
      </c>
    </row>
    <row r="2637" spans="1:21" ht="95" customHeight="1">
      <c r="A2637" s="1">
        <v>2635</v>
      </c>
      <c r="B2637" s="1" t="s">
        <v>2635</v>
      </c>
      <c r="C2637" s="1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O2637" s="4">
        <f t="shared" si="287"/>
        <v>100</v>
      </c>
      <c r="P2637" s="1">
        <f t="shared" si="288"/>
        <v>136.9047619047619</v>
      </c>
      <c r="Q2637" s="1" t="str">
        <f t="shared" si="289"/>
        <v>technology</v>
      </c>
      <c r="R2637" s="1" t="str">
        <f t="shared" si="293"/>
        <v>space exploration</v>
      </c>
      <c r="S2637" s="2">
        <f t="shared" si="290"/>
        <v>42037.950937500005</v>
      </c>
      <c r="T2637" s="2">
        <f t="shared" si="291"/>
        <v>42072.909270833334</v>
      </c>
      <c r="U2637" s="1">
        <f t="shared" si="292"/>
        <v>35</v>
      </c>
    </row>
    <row r="2638" spans="1:21" ht="95" customHeight="1">
      <c r="A2638" s="1">
        <v>2636</v>
      </c>
      <c r="B2638" s="1" t="s">
        <v>2636</v>
      </c>
      <c r="C2638" s="1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O2638" s="4">
        <f t="shared" si="287"/>
        <v>187.3</v>
      </c>
      <c r="P2638" s="1">
        <f t="shared" si="288"/>
        <v>37.46</v>
      </c>
      <c r="Q2638" s="1" t="str">
        <f t="shared" si="289"/>
        <v>technology</v>
      </c>
      <c r="R2638" s="1" t="str">
        <f t="shared" si="293"/>
        <v>space exploration</v>
      </c>
      <c r="S2638" s="2">
        <f t="shared" si="290"/>
        <v>42636.614745370374</v>
      </c>
      <c r="T2638" s="2">
        <f t="shared" si="291"/>
        <v>42659.041666666672</v>
      </c>
      <c r="U2638" s="1">
        <f t="shared" si="292"/>
        <v>23</v>
      </c>
    </row>
    <row r="2639" spans="1:21" ht="95" customHeight="1">
      <c r="A2639" s="1">
        <v>2637</v>
      </c>
      <c r="B2639" s="1" t="s">
        <v>2637</v>
      </c>
      <c r="C2639" s="1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O2639" s="4">
        <f t="shared" si="287"/>
        <v>166.2</v>
      </c>
      <c r="P2639" s="1">
        <f t="shared" si="288"/>
        <v>31.96153846153846</v>
      </c>
      <c r="Q2639" s="1" t="str">
        <f t="shared" si="289"/>
        <v>technology</v>
      </c>
      <c r="R2639" s="1" t="str">
        <f t="shared" si="293"/>
        <v>space exploration</v>
      </c>
      <c r="S2639" s="2">
        <f t="shared" si="290"/>
        <v>42639.549479166672</v>
      </c>
      <c r="T2639" s="2">
        <f t="shared" si="291"/>
        <v>42655.549479166672</v>
      </c>
      <c r="U2639" s="1">
        <f t="shared" si="292"/>
        <v>16</v>
      </c>
    </row>
    <row r="2640" spans="1:21" ht="95" customHeight="1">
      <c r="A2640" s="1">
        <v>2638</v>
      </c>
      <c r="B2640" s="1" t="s">
        <v>2638</v>
      </c>
      <c r="C2640" s="1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O2640" s="4">
        <f t="shared" si="287"/>
        <v>101.72910662824208</v>
      </c>
      <c r="P2640" s="1">
        <f t="shared" si="288"/>
        <v>25.214285714285715</v>
      </c>
      <c r="Q2640" s="1" t="str">
        <f t="shared" si="289"/>
        <v>technology</v>
      </c>
      <c r="R2640" s="1" t="str">
        <f t="shared" si="293"/>
        <v>space exploration</v>
      </c>
      <c r="S2640" s="2">
        <f t="shared" si="290"/>
        <v>41989.913136574076</v>
      </c>
      <c r="T2640" s="2">
        <f t="shared" si="291"/>
        <v>42019.913136574076</v>
      </c>
      <c r="U2640" s="1">
        <f t="shared" si="292"/>
        <v>30</v>
      </c>
    </row>
    <row r="2641" spans="1:21" ht="95" customHeight="1">
      <c r="A2641" s="1">
        <v>2639</v>
      </c>
      <c r="B2641" s="1" t="s">
        <v>2639</v>
      </c>
      <c r="C2641" s="1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O2641" s="4">
        <f t="shared" si="287"/>
        <v>164</v>
      </c>
      <c r="P2641" s="1">
        <f t="shared" si="288"/>
        <v>10.040816326530612</v>
      </c>
      <c r="Q2641" s="1" t="str">
        <f t="shared" si="289"/>
        <v>technology</v>
      </c>
      <c r="R2641" s="1" t="str">
        <f t="shared" si="293"/>
        <v>space exploration</v>
      </c>
      <c r="S2641" s="2">
        <f t="shared" si="290"/>
        <v>42024.86513888889</v>
      </c>
      <c r="T2641" s="2">
        <f t="shared" si="291"/>
        <v>42054.86513888889</v>
      </c>
      <c r="U2641" s="1">
        <f t="shared" si="292"/>
        <v>30</v>
      </c>
    </row>
    <row r="2642" spans="1:21" ht="95" customHeight="1">
      <c r="A2642" s="1">
        <v>2640</v>
      </c>
      <c r="B2642" s="1" t="s">
        <v>2640</v>
      </c>
      <c r="C2642" s="1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O2642" s="4">
        <f t="shared" si="287"/>
        <v>105.66666666666666</v>
      </c>
      <c r="P2642" s="1">
        <f t="shared" si="288"/>
        <v>45.94202898550725</v>
      </c>
      <c r="Q2642" s="1" t="str">
        <f t="shared" si="289"/>
        <v>technology</v>
      </c>
      <c r="R2642" s="1" t="str">
        <f t="shared" si="293"/>
        <v>space exploration</v>
      </c>
      <c r="S2642" s="2">
        <f t="shared" si="290"/>
        <v>42103.160578703704</v>
      </c>
      <c r="T2642" s="2">
        <f t="shared" si="291"/>
        <v>42163.160578703704</v>
      </c>
      <c r="U2642" s="1">
        <f t="shared" si="292"/>
        <v>60</v>
      </c>
    </row>
    <row r="2643" spans="1:21" ht="95" customHeight="1">
      <c r="A2643" s="1">
        <v>2641</v>
      </c>
      <c r="B2643" s="1" t="s">
        <v>2641</v>
      </c>
      <c r="C2643" s="1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4">
        <f t="shared" si="287"/>
        <v>1</v>
      </c>
      <c r="P2643" s="1">
        <f t="shared" si="288"/>
        <v>15</v>
      </c>
      <c r="Q2643" s="1" t="str">
        <f t="shared" si="289"/>
        <v>technology</v>
      </c>
      <c r="R2643" s="1" t="str">
        <f t="shared" si="293"/>
        <v>space exploration</v>
      </c>
      <c r="S2643" s="2">
        <f t="shared" si="290"/>
        <v>41880.827118055553</v>
      </c>
      <c r="T2643" s="2">
        <f t="shared" si="291"/>
        <v>41897.839583333334</v>
      </c>
      <c r="U2643" s="1">
        <f t="shared" si="292"/>
        <v>18</v>
      </c>
    </row>
    <row r="2644" spans="1:21" ht="95" customHeight="1">
      <c r="A2644" s="1">
        <v>2642</v>
      </c>
      <c r="B2644" s="1" t="s">
        <v>2642</v>
      </c>
      <c r="C2644" s="1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4">
        <f t="shared" si="287"/>
        <v>0</v>
      </c>
      <c r="P2644" s="1" t="e">
        <f t="shared" si="288"/>
        <v>#DIV/0!</v>
      </c>
      <c r="Q2644" s="1" t="str">
        <f t="shared" si="289"/>
        <v>technology</v>
      </c>
      <c r="R2644" s="1" t="str">
        <f t="shared" si="293"/>
        <v>space exploration</v>
      </c>
      <c r="S2644" s="2">
        <f t="shared" si="290"/>
        <v>42536.246620370366</v>
      </c>
      <c r="T2644" s="2">
        <f t="shared" si="291"/>
        <v>42566.289583333331</v>
      </c>
      <c r="U2644" s="1">
        <f t="shared" si="292"/>
        <v>31</v>
      </c>
    </row>
    <row r="2645" spans="1:21" ht="95" customHeight="1">
      <c r="A2645" s="1">
        <v>2643</v>
      </c>
      <c r="B2645" s="1" t="s">
        <v>2643</v>
      </c>
      <c r="C2645" s="1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4">
        <f t="shared" si="287"/>
        <v>33.559730999999999</v>
      </c>
      <c r="P2645" s="1">
        <f t="shared" si="288"/>
        <v>223.58248500999335</v>
      </c>
      <c r="Q2645" s="1" t="str">
        <f t="shared" si="289"/>
        <v>technology</v>
      </c>
      <c r="R2645" s="1" t="str">
        <f t="shared" si="293"/>
        <v>space exploration</v>
      </c>
      <c r="S2645" s="2">
        <f t="shared" si="290"/>
        <v>42689.582349537035</v>
      </c>
      <c r="T2645" s="2">
        <f t="shared" si="291"/>
        <v>42725.332638888889</v>
      </c>
      <c r="U2645" s="1">
        <f t="shared" si="292"/>
        <v>36</v>
      </c>
    </row>
    <row r="2646" spans="1:21" ht="95" customHeight="1">
      <c r="A2646" s="1">
        <v>2644</v>
      </c>
      <c r="B2646" s="1" t="s">
        <v>2644</v>
      </c>
      <c r="C2646" s="1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4">
        <f t="shared" si="287"/>
        <v>2.0529999999999999</v>
      </c>
      <c r="P2646" s="1">
        <f t="shared" si="288"/>
        <v>39.480769230769234</v>
      </c>
      <c r="Q2646" s="1" t="str">
        <f t="shared" si="289"/>
        <v>technology</v>
      </c>
      <c r="R2646" s="1" t="str">
        <f t="shared" si="293"/>
        <v>space exploration</v>
      </c>
      <c r="S2646" s="2">
        <f t="shared" si="290"/>
        <v>42774.792071759264</v>
      </c>
      <c r="T2646" s="2">
        <f t="shared" si="291"/>
        <v>42804.792071759264</v>
      </c>
      <c r="U2646" s="1">
        <f t="shared" si="292"/>
        <v>30</v>
      </c>
    </row>
    <row r="2647" spans="1:21" ht="95" customHeight="1">
      <c r="A2647" s="1">
        <v>2645</v>
      </c>
      <c r="B2647" s="1" t="s">
        <v>2645</v>
      </c>
      <c r="C2647" s="1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4">
        <f t="shared" si="287"/>
        <v>10.5</v>
      </c>
      <c r="P2647" s="1">
        <f t="shared" si="288"/>
        <v>91.304347826086953</v>
      </c>
      <c r="Q2647" s="1" t="str">
        <f t="shared" si="289"/>
        <v>technology</v>
      </c>
      <c r="R2647" s="1" t="str">
        <f t="shared" si="293"/>
        <v>space exploration</v>
      </c>
      <c r="S2647" s="2">
        <f t="shared" si="290"/>
        <v>41921.842627314814</v>
      </c>
      <c r="T2647" s="2">
        <f t="shared" si="291"/>
        <v>41951.884293981479</v>
      </c>
      <c r="U2647" s="1">
        <f t="shared" si="292"/>
        <v>31</v>
      </c>
    </row>
    <row r="2648" spans="1:21" ht="95" customHeight="1">
      <c r="A2648" s="1">
        <v>2646</v>
      </c>
      <c r="B2648" s="1" t="s">
        <v>2646</v>
      </c>
      <c r="C2648" s="1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4">
        <f t="shared" si="287"/>
        <v>8.4172840000000004</v>
      </c>
      <c r="P2648" s="1">
        <f t="shared" si="288"/>
        <v>78.666205607476627</v>
      </c>
      <c r="Q2648" s="1" t="str">
        <f t="shared" si="289"/>
        <v>technology</v>
      </c>
      <c r="R2648" s="1" t="str">
        <f t="shared" si="293"/>
        <v>space exploration</v>
      </c>
      <c r="S2648" s="2">
        <f t="shared" si="290"/>
        <v>42226.313298611116</v>
      </c>
      <c r="T2648" s="2">
        <f t="shared" si="291"/>
        <v>42256.313298611116</v>
      </c>
      <c r="U2648" s="1">
        <f t="shared" si="292"/>
        <v>30</v>
      </c>
    </row>
    <row r="2649" spans="1:21" ht="95" customHeight="1">
      <c r="A2649" s="1">
        <v>2647</v>
      </c>
      <c r="B2649" s="1" t="s">
        <v>2647</v>
      </c>
      <c r="C2649" s="1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4">
        <f t="shared" si="287"/>
        <v>1.44</v>
      </c>
      <c r="P2649" s="1">
        <f t="shared" si="288"/>
        <v>12</v>
      </c>
      <c r="Q2649" s="1" t="str">
        <f t="shared" si="289"/>
        <v>technology</v>
      </c>
      <c r="R2649" s="1" t="str">
        <f t="shared" si="293"/>
        <v>space exploration</v>
      </c>
      <c r="S2649" s="2">
        <f t="shared" si="290"/>
        <v>42200.261793981481</v>
      </c>
      <c r="T2649" s="2">
        <f t="shared" si="291"/>
        <v>42230.261793981481</v>
      </c>
      <c r="U2649" s="1">
        <f t="shared" si="292"/>
        <v>30</v>
      </c>
    </row>
    <row r="2650" spans="1:21" ht="95" customHeight="1">
      <c r="A2650" s="1">
        <v>2648</v>
      </c>
      <c r="B2650" s="1" t="s">
        <v>2648</v>
      </c>
      <c r="C2650" s="1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4">
        <f t="shared" si="287"/>
        <v>0.88333333333333341</v>
      </c>
      <c r="P2650" s="1">
        <f t="shared" si="288"/>
        <v>17.666666666666668</v>
      </c>
      <c r="Q2650" s="1" t="str">
        <f t="shared" si="289"/>
        <v>technology</v>
      </c>
      <c r="R2650" s="1" t="str">
        <f t="shared" si="293"/>
        <v>space exploration</v>
      </c>
      <c r="S2650" s="2">
        <f t="shared" si="290"/>
        <v>42408.714814814812</v>
      </c>
      <c r="T2650" s="2">
        <f t="shared" si="291"/>
        <v>42438.714814814812</v>
      </c>
      <c r="U2650" s="1">
        <f t="shared" si="292"/>
        <v>30</v>
      </c>
    </row>
    <row r="2651" spans="1:21" ht="95" customHeight="1">
      <c r="A2651" s="1">
        <v>2649</v>
      </c>
      <c r="B2651" s="1" t="s">
        <v>2649</v>
      </c>
      <c r="C2651" s="1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4">
        <f t="shared" si="287"/>
        <v>9.920000000000001E-2</v>
      </c>
      <c r="P2651" s="1">
        <f t="shared" si="288"/>
        <v>41.333333333333336</v>
      </c>
      <c r="Q2651" s="1" t="str">
        <f t="shared" si="289"/>
        <v>technology</v>
      </c>
      <c r="R2651" s="1" t="str">
        <f t="shared" si="293"/>
        <v>space exploration</v>
      </c>
      <c r="S2651" s="2">
        <f t="shared" si="290"/>
        <v>42341.99700231482</v>
      </c>
      <c r="T2651" s="2">
        <f t="shared" si="291"/>
        <v>42401.99700231482</v>
      </c>
      <c r="U2651" s="1">
        <f t="shared" si="292"/>
        <v>60</v>
      </c>
    </row>
    <row r="2652" spans="1:21" ht="95" customHeight="1">
      <c r="A2652" s="1">
        <v>2650</v>
      </c>
      <c r="B2652" s="1" t="s">
        <v>2650</v>
      </c>
      <c r="C2652" s="1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4">
        <f t="shared" si="287"/>
        <v>0.59666666666666668</v>
      </c>
      <c r="P2652" s="1">
        <f t="shared" si="288"/>
        <v>71.599999999999994</v>
      </c>
      <c r="Q2652" s="1" t="str">
        <f t="shared" si="289"/>
        <v>technology</v>
      </c>
      <c r="R2652" s="1" t="str">
        <f t="shared" si="293"/>
        <v>space exploration</v>
      </c>
      <c r="S2652" s="2">
        <f t="shared" si="290"/>
        <v>42695.624340277776</v>
      </c>
      <c r="T2652" s="2">
        <f t="shared" si="291"/>
        <v>42725.624340277776</v>
      </c>
      <c r="U2652" s="1">
        <f t="shared" si="292"/>
        <v>30</v>
      </c>
    </row>
    <row r="2653" spans="1:21" ht="95" customHeight="1">
      <c r="A2653" s="1">
        <v>2651</v>
      </c>
      <c r="B2653" s="1" t="s">
        <v>2651</v>
      </c>
      <c r="C2653" s="1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4">
        <f t="shared" si="287"/>
        <v>1.8689285714285715</v>
      </c>
      <c r="P2653" s="1">
        <f t="shared" si="288"/>
        <v>307.8235294117647</v>
      </c>
      <c r="Q2653" s="1" t="str">
        <f t="shared" si="289"/>
        <v>technology</v>
      </c>
      <c r="R2653" s="1" t="str">
        <f t="shared" si="293"/>
        <v>space exploration</v>
      </c>
      <c r="S2653" s="2">
        <f t="shared" si="290"/>
        <v>42327.805659722217</v>
      </c>
      <c r="T2653" s="2">
        <f t="shared" si="291"/>
        <v>42355.805659722217</v>
      </c>
      <c r="U2653" s="1">
        <f t="shared" si="292"/>
        <v>28</v>
      </c>
    </row>
    <row r="2654" spans="1:21" ht="95" customHeight="1">
      <c r="A2654" s="1">
        <v>2652</v>
      </c>
      <c r="B2654" s="1" t="s">
        <v>2652</v>
      </c>
      <c r="C2654" s="1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4">
        <f t="shared" si="287"/>
        <v>0.88500000000000001</v>
      </c>
      <c r="P2654" s="1">
        <f t="shared" si="288"/>
        <v>80.454545454545453</v>
      </c>
      <c r="Q2654" s="1" t="str">
        <f t="shared" si="289"/>
        <v>technology</v>
      </c>
      <c r="R2654" s="1" t="str">
        <f t="shared" si="293"/>
        <v>space exploration</v>
      </c>
      <c r="S2654" s="2">
        <f t="shared" si="290"/>
        <v>41953.158854166672</v>
      </c>
      <c r="T2654" s="2">
        <f t="shared" si="291"/>
        <v>41983.158854166672</v>
      </c>
      <c r="U2654" s="1">
        <f t="shared" si="292"/>
        <v>30</v>
      </c>
    </row>
    <row r="2655" spans="1:21" ht="95" customHeight="1">
      <c r="A2655" s="1">
        <v>2653</v>
      </c>
      <c r="B2655" s="1" t="s">
        <v>2653</v>
      </c>
      <c r="C2655" s="1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4">
        <f t="shared" si="287"/>
        <v>11.52156862745098</v>
      </c>
      <c r="P2655" s="1">
        <f t="shared" si="288"/>
        <v>83.942857142857136</v>
      </c>
      <c r="Q2655" s="1" t="str">
        <f t="shared" si="289"/>
        <v>technology</v>
      </c>
      <c r="R2655" s="1" t="str">
        <f t="shared" si="293"/>
        <v>space exploration</v>
      </c>
      <c r="S2655" s="2">
        <f t="shared" si="290"/>
        <v>41771.651932870373</v>
      </c>
      <c r="T2655" s="2">
        <f t="shared" si="291"/>
        <v>41803.166666666664</v>
      </c>
      <c r="U2655" s="1">
        <f t="shared" si="292"/>
        <v>32</v>
      </c>
    </row>
    <row r="2656" spans="1:21" ht="95" customHeight="1">
      <c r="A2656" s="1">
        <v>2654</v>
      </c>
      <c r="B2656" s="1" t="s">
        <v>2654</v>
      </c>
      <c r="C2656" s="1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4">
        <f t="shared" si="287"/>
        <v>5.1000000000000004E-2</v>
      </c>
      <c r="P2656" s="1">
        <f t="shared" si="288"/>
        <v>8.5</v>
      </c>
      <c r="Q2656" s="1" t="str">
        <f t="shared" si="289"/>
        <v>technology</v>
      </c>
      <c r="R2656" s="1" t="str">
        <f t="shared" si="293"/>
        <v>space exploration</v>
      </c>
      <c r="S2656" s="2">
        <f t="shared" si="290"/>
        <v>42055.600995370376</v>
      </c>
      <c r="T2656" s="2">
        <f t="shared" si="291"/>
        <v>42115.559328703705</v>
      </c>
      <c r="U2656" s="1">
        <f t="shared" si="292"/>
        <v>60</v>
      </c>
    </row>
    <row r="2657" spans="1:21" ht="95" customHeight="1">
      <c r="A2657" s="1">
        <v>2655</v>
      </c>
      <c r="B2657" s="1" t="s">
        <v>2655</v>
      </c>
      <c r="C2657" s="1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4">
        <f t="shared" si="287"/>
        <v>21.033333333333335</v>
      </c>
      <c r="P2657" s="1">
        <f t="shared" si="288"/>
        <v>73.372093023255815</v>
      </c>
      <c r="Q2657" s="1" t="str">
        <f t="shared" si="289"/>
        <v>technology</v>
      </c>
      <c r="R2657" s="1" t="str">
        <f t="shared" si="293"/>
        <v>space exploration</v>
      </c>
      <c r="S2657" s="2">
        <f t="shared" si="290"/>
        <v>42381.866284722222</v>
      </c>
      <c r="T2657" s="2">
        <f t="shared" si="291"/>
        <v>42409.833333333328</v>
      </c>
      <c r="U2657" s="1">
        <f t="shared" si="292"/>
        <v>28</v>
      </c>
    </row>
    <row r="2658" spans="1:21" ht="95" customHeight="1">
      <c r="A2658" s="1">
        <v>2656</v>
      </c>
      <c r="B2658" s="1" t="s">
        <v>2656</v>
      </c>
      <c r="C2658" s="1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4">
        <f t="shared" si="287"/>
        <v>11.436666666666667</v>
      </c>
      <c r="P2658" s="1">
        <f t="shared" si="288"/>
        <v>112.86184210526316</v>
      </c>
      <c r="Q2658" s="1" t="str">
        <f t="shared" si="289"/>
        <v>technology</v>
      </c>
      <c r="R2658" s="1" t="str">
        <f t="shared" si="293"/>
        <v>space exploration</v>
      </c>
      <c r="S2658" s="2">
        <f t="shared" si="290"/>
        <v>42767.688518518517</v>
      </c>
      <c r="T2658" s="2">
        <f t="shared" si="291"/>
        <v>42806.791666666672</v>
      </c>
      <c r="U2658" s="1">
        <f t="shared" si="292"/>
        <v>40</v>
      </c>
    </row>
    <row r="2659" spans="1:21" ht="95" customHeight="1">
      <c r="A2659" s="1">
        <v>2657</v>
      </c>
      <c r="B2659" s="1" t="s">
        <v>2657</v>
      </c>
      <c r="C2659" s="1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4">
        <f t="shared" si="287"/>
        <v>18.737933333333334</v>
      </c>
      <c r="P2659" s="1">
        <f t="shared" si="288"/>
        <v>95.277627118644077</v>
      </c>
      <c r="Q2659" s="1" t="str">
        <f t="shared" si="289"/>
        <v>technology</v>
      </c>
      <c r="R2659" s="1" t="str">
        <f t="shared" si="293"/>
        <v>space exploration</v>
      </c>
      <c r="S2659" s="2">
        <f t="shared" si="290"/>
        <v>42551.928854166668</v>
      </c>
      <c r="T2659" s="2">
        <f t="shared" si="291"/>
        <v>42585.0625</v>
      </c>
      <c r="U2659" s="1">
        <f t="shared" si="292"/>
        <v>34</v>
      </c>
    </row>
    <row r="2660" spans="1:21" ht="95" customHeight="1">
      <c r="A2660" s="1">
        <v>2658</v>
      </c>
      <c r="B2660" s="1" t="s">
        <v>2658</v>
      </c>
      <c r="C2660" s="1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4">
        <f t="shared" si="287"/>
        <v>9.285714285714286E-2</v>
      </c>
      <c r="P2660" s="1">
        <f t="shared" si="288"/>
        <v>22.75</v>
      </c>
      <c r="Q2660" s="1" t="str">
        <f t="shared" si="289"/>
        <v>technology</v>
      </c>
      <c r="R2660" s="1" t="str">
        <f t="shared" si="293"/>
        <v>space exploration</v>
      </c>
      <c r="S2660" s="2">
        <f t="shared" si="290"/>
        <v>42551.884189814817</v>
      </c>
      <c r="T2660" s="2">
        <f t="shared" si="291"/>
        <v>42581.884189814817</v>
      </c>
      <c r="U2660" s="1">
        <f t="shared" si="292"/>
        <v>30</v>
      </c>
    </row>
    <row r="2661" spans="1:21" ht="95" customHeight="1">
      <c r="A2661" s="1">
        <v>2659</v>
      </c>
      <c r="B2661" s="1" t="s">
        <v>2659</v>
      </c>
      <c r="C2661" s="1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4">
        <f t="shared" si="287"/>
        <v>2.7204081632653061</v>
      </c>
      <c r="P2661" s="1">
        <f t="shared" si="288"/>
        <v>133.30000000000001</v>
      </c>
      <c r="Q2661" s="1" t="str">
        <f t="shared" si="289"/>
        <v>technology</v>
      </c>
      <c r="R2661" s="1" t="str">
        <f t="shared" si="293"/>
        <v>space exploration</v>
      </c>
      <c r="S2661" s="2">
        <f t="shared" si="290"/>
        <v>42082.069560185191</v>
      </c>
      <c r="T2661" s="2">
        <f t="shared" si="291"/>
        <v>42112.069560185191</v>
      </c>
      <c r="U2661" s="1">
        <f t="shared" si="292"/>
        <v>30</v>
      </c>
    </row>
    <row r="2662" spans="1:21" ht="95" customHeight="1">
      <c r="A2662" s="1">
        <v>2660</v>
      </c>
      <c r="B2662" s="1" t="s">
        <v>2660</v>
      </c>
      <c r="C2662" s="1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4">
        <f t="shared" si="287"/>
        <v>9.5000000000000001E-2</v>
      </c>
      <c r="P2662" s="1">
        <f t="shared" si="288"/>
        <v>3.8</v>
      </c>
      <c r="Q2662" s="1" t="str">
        <f t="shared" si="289"/>
        <v>technology</v>
      </c>
      <c r="R2662" s="1" t="str">
        <f t="shared" si="293"/>
        <v>space exploration</v>
      </c>
      <c r="S2662" s="2">
        <f t="shared" si="290"/>
        <v>42272.713171296295</v>
      </c>
      <c r="T2662" s="2">
        <f t="shared" si="291"/>
        <v>42332.754837962959</v>
      </c>
      <c r="U2662" s="1">
        <f t="shared" si="292"/>
        <v>61</v>
      </c>
    </row>
    <row r="2663" spans="1:21" ht="95" customHeight="1">
      <c r="A2663" s="1">
        <v>2661</v>
      </c>
      <c r="B2663" s="1" t="s">
        <v>2661</v>
      </c>
      <c r="C2663" s="1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O2663" s="4">
        <f t="shared" si="287"/>
        <v>102.89999999999999</v>
      </c>
      <c r="P2663" s="1">
        <f t="shared" si="288"/>
        <v>85.75</v>
      </c>
      <c r="Q2663" s="1" t="str">
        <f t="shared" si="289"/>
        <v>technology</v>
      </c>
      <c r="R2663" s="1" t="str">
        <f t="shared" si="293"/>
        <v>makerspaces</v>
      </c>
      <c r="S2663" s="2">
        <f t="shared" si="290"/>
        <v>41542.958449074074</v>
      </c>
      <c r="T2663" s="2">
        <f t="shared" si="291"/>
        <v>41572.958449074074</v>
      </c>
      <c r="U2663" s="1">
        <f t="shared" si="292"/>
        <v>30</v>
      </c>
    </row>
    <row r="2664" spans="1:21" ht="95" customHeight="1">
      <c r="A2664" s="1">
        <v>2662</v>
      </c>
      <c r="B2664" s="1" t="s">
        <v>2662</v>
      </c>
      <c r="C2664" s="1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O2664" s="4">
        <f t="shared" si="287"/>
        <v>106.80000000000001</v>
      </c>
      <c r="P2664" s="1">
        <f t="shared" si="288"/>
        <v>267</v>
      </c>
      <c r="Q2664" s="1" t="str">
        <f t="shared" si="289"/>
        <v>technology</v>
      </c>
      <c r="R2664" s="1" t="str">
        <f t="shared" si="293"/>
        <v>makerspaces</v>
      </c>
      <c r="S2664" s="2">
        <f t="shared" si="290"/>
        <v>42207.746678240743</v>
      </c>
      <c r="T2664" s="2">
        <f t="shared" si="291"/>
        <v>42237.746678240743</v>
      </c>
      <c r="U2664" s="1">
        <f t="shared" si="292"/>
        <v>30</v>
      </c>
    </row>
    <row r="2665" spans="1:21" ht="95" customHeight="1">
      <c r="A2665" s="1">
        <v>2663</v>
      </c>
      <c r="B2665" s="1" t="s">
        <v>2663</v>
      </c>
      <c r="C2665" s="1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O2665" s="4">
        <f t="shared" si="287"/>
        <v>104.59625</v>
      </c>
      <c r="P2665" s="1">
        <f t="shared" si="288"/>
        <v>373.55803571428572</v>
      </c>
      <c r="Q2665" s="1" t="str">
        <f t="shared" si="289"/>
        <v>technology</v>
      </c>
      <c r="R2665" s="1" t="str">
        <f t="shared" si="293"/>
        <v>makerspaces</v>
      </c>
      <c r="S2665" s="2">
        <f t="shared" si="290"/>
        <v>42222.622766203705</v>
      </c>
      <c r="T2665" s="2">
        <f t="shared" si="291"/>
        <v>42251.625</v>
      </c>
      <c r="U2665" s="1">
        <f t="shared" si="292"/>
        <v>30</v>
      </c>
    </row>
    <row r="2666" spans="1:21" ht="95" customHeight="1">
      <c r="A2666" s="1">
        <v>2664</v>
      </c>
      <c r="B2666" s="1" t="s">
        <v>2664</v>
      </c>
      <c r="C2666" s="1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O2666" s="4">
        <f t="shared" si="287"/>
        <v>103.42857142857143</v>
      </c>
      <c r="P2666" s="1">
        <f t="shared" si="288"/>
        <v>174.03846153846155</v>
      </c>
      <c r="Q2666" s="1" t="str">
        <f t="shared" si="289"/>
        <v>technology</v>
      </c>
      <c r="R2666" s="1" t="str">
        <f t="shared" si="293"/>
        <v>makerspaces</v>
      </c>
      <c r="S2666" s="2">
        <f t="shared" si="290"/>
        <v>42313.02542824074</v>
      </c>
      <c r="T2666" s="2">
        <f t="shared" si="291"/>
        <v>42347.290972222225</v>
      </c>
      <c r="U2666" s="1">
        <f t="shared" si="292"/>
        <v>35</v>
      </c>
    </row>
    <row r="2667" spans="1:21" ht="95" customHeight="1">
      <c r="A2667" s="1">
        <v>2665</v>
      </c>
      <c r="B2667" s="1" t="s">
        <v>2665</v>
      </c>
      <c r="C2667" s="1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O2667" s="4">
        <f t="shared" si="287"/>
        <v>123.14285714285715</v>
      </c>
      <c r="P2667" s="1">
        <f t="shared" si="288"/>
        <v>93.695652173913047</v>
      </c>
      <c r="Q2667" s="1" t="str">
        <f t="shared" si="289"/>
        <v>technology</v>
      </c>
      <c r="R2667" s="1" t="str">
        <f t="shared" si="293"/>
        <v>makerspaces</v>
      </c>
      <c r="S2667" s="2">
        <f t="shared" si="290"/>
        <v>42083.895532407405</v>
      </c>
      <c r="T2667" s="2">
        <f t="shared" si="291"/>
        <v>42128.895532407405</v>
      </c>
      <c r="U2667" s="1">
        <f t="shared" si="292"/>
        <v>45</v>
      </c>
    </row>
    <row r="2668" spans="1:21" ht="95" customHeight="1">
      <c r="A2668" s="1">
        <v>2666</v>
      </c>
      <c r="B2668" s="1" t="s">
        <v>2666</v>
      </c>
      <c r="C2668" s="1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O2668" s="4">
        <f t="shared" si="287"/>
        <v>159.29509999999999</v>
      </c>
      <c r="P2668" s="1">
        <f t="shared" si="288"/>
        <v>77.327718446601949</v>
      </c>
      <c r="Q2668" s="1" t="str">
        <f t="shared" si="289"/>
        <v>technology</v>
      </c>
      <c r="R2668" s="1" t="str">
        <f t="shared" si="293"/>
        <v>makerspaces</v>
      </c>
      <c r="S2668" s="2">
        <f t="shared" si="290"/>
        <v>42235.764340277776</v>
      </c>
      <c r="T2668" s="2">
        <f t="shared" si="291"/>
        <v>42272.875</v>
      </c>
      <c r="U2668" s="1">
        <f t="shared" si="292"/>
        <v>38</v>
      </c>
    </row>
    <row r="2669" spans="1:21" ht="95" customHeight="1">
      <c r="A2669" s="1">
        <v>2667</v>
      </c>
      <c r="B2669" s="1" t="s">
        <v>2667</v>
      </c>
      <c r="C2669" s="1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O2669" s="4">
        <f t="shared" si="287"/>
        <v>110.66666666666667</v>
      </c>
      <c r="P2669" s="1">
        <f t="shared" si="288"/>
        <v>92.222222222222229</v>
      </c>
      <c r="Q2669" s="1" t="str">
        <f t="shared" si="289"/>
        <v>technology</v>
      </c>
      <c r="R2669" s="1" t="str">
        <f t="shared" si="293"/>
        <v>makerspaces</v>
      </c>
      <c r="S2669" s="2">
        <f t="shared" si="290"/>
        <v>42380.926111111112</v>
      </c>
      <c r="T2669" s="2">
        <f t="shared" si="291"/>
        <v>42410.926111111112</v>
      </c>
      <c r="U2669" s="1">
        <f t="shared" si="292"/>
        <v>30</v>
      </c>
    </row>
    <row r="2670" spans="1:21" ht="95" customHeight="1">
      <c r="A2670" s="1">
        <v>2668</v>
      </c>
      <c r="B2670" s="1" t="s">
        <v>2668</v>
      </c>
      <c r="C2670" s="1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O2670" s="4">
        <f t="shared" si="287"/>
        <v>170.70000000000002</v>
      </c>
      <c r="P2670" s="1">
        <f t="shared" si="288"/>
        <v>60.964285714285715</v>
      </c>
      <c r="Q2670" s="1" t="str">
        <f t="shared" si="289"/>
        <v>technology</v>
      </c>
      <c r="R2670" s="1" t="str">
        <f t="shared" si="293"/>
        <v>makerspaces</v>
      </c>
      <c r="S2670" s="2">
        <f t="shared" si="290"/>
        <v>42275.588715277772</v>
      </c>
      <c r="T2670" s="2">
        <f t="shared" si="291"/>
        <v>42317.60555555555</v>
      </c>
      <c r="U2670" s="1">
        <f t="shared" si="292"/>
        <v>43</v>
      </c>
    </row>
    <row r="2671" spans="1:21" ht="95" customHeight="1">
      <c r="A2671" s="1">
        <v>2669</v>
      </c>
      <c r="B2671" s="1" t="s">
        <v>2669</v>
      </c>
      <c r="C2671" s="1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O2671" s="4">
        <f t="shared" si="287"/>
        <v>125.125</v>
      </c>
      <c r="P2671" s="1">
        <f t="shared" si="288"/>
        <v>91</v>
      </c>
      <c r="Q2671" s="1" t="str">
        <f t="shared" si="289"/>
        <v>technology</v>
      </c>
      <c r="R2671" s="1" t="str">
        <f t="shared" si="293"/>
        <v>makerspaces</v>
      </c>
      <c r="S2671" s="2">
        <f t="shared" si="290"/>
        <v>42319.035833333335</v>
      </c>
      <c r="T2671" s="2">
        <f t="shared" si="291"/>
        <v>42379.035833333335</v>
      </c>
      <c r="U2671" s="1">
        <f t="shared" si="292"/>
        <v>60</v>
      </c>
    </row>
    <row r="2672" spans="1:21" ht="95" customHeight="1">
      <c r="A2672" s="1">
        <v>2670</v>
      </c>
      <c r="B2672" s="1" t="s">
        <v>2670</v>
      </c>
      <c r="C2672" s="1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4">
        <f t="shared" si="287"/>
        <v>6.4158609339642041</v>
      </c>
      <c r="P2672" s="1">
        <f t="shared" si="288"/>
        <v>41.583333333333336</v>
      </c>
      <c r="Q2672" s="1" t="str">
        <f t="shared" si="289"/>
        <v>technology</v>
      </c>
      <c r="R2672" s="1" t="str">
        <f t="shared" si="293"/>
        <v>makerspaces</v>
      </c>
      <c r="S2672" s="2">
        <f t="shared" si="290"/>
        <v>41821.020601851851</v>
      </c>
      <c r="T2672" s="2">
        <f t="shared" si="291"/>
        <v>41849.020601851851</v>
      </c>
      <c r="U2672" s="1">
        <f t="shared" si="292"/>
        <v>28</v>
      </c>
    </row>
    <row r="2673" spans="1:21" ht="95" customHeight="1">
      <c r="A2673" s="1">
        <v>2671</v>
      </c>
      <c r="B2673" s="1" t="s">
        <v>2671</v>
      </c>
      <c r="C2673" s="1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4">
        <f t="shared" si="287"/>
        <v>11.343999999999999</v>
      </c>
      <c r="P2673" s="1">
        <f t="shared" si="288"/>
        <v>33.761904761904759</v>
      </c>
      <c r="Q2673" s="1" t="str">
        <f t="shared" si="289"/>
        <v>technology</v>
      </c>
      <c r="R2673" s="1" t="str">
        <f t="shared" si="293"/>
        <v>makerspaces</v>
      </c>
      <c r="S2673" s="2">
        <f t="shared" si="290"/>
        <v>41962.749027777783</v>
      </c>
      <c r="T2673" s="2">
        <f t="shared" si="291"/>
        <v>41992.818055555559</v>
      </c>
      <c r="U2673" s="1">
        <f t="shared" si="292"/>
        <v>31</v>
      </c>
    </row>
    <row r="2674" spans="1:21" ht="95" customHeight="1">
      <c r="A2674" s="1">
        <v>2672</v>
      </c>
      <c r="B2674" s="1" t="s">
        <v>2672</v>
      </c>
      <c r="C2674" s="1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4">
        <f t="shared" si="287"/>
        <v>33.19</v>
      </c>
      <c r="P2674" s="1">
        <f t="shared" si="288"/>
        <v>70.61702127659575</v>
      </c>
      <c r="Q2674" s="1" t="str">
        <f t="shared" si="289"/>
        <v>technology</v>
      </c>
      <c r="R2674" s="1" t="str">
        <f t="shared" si="293"/>
        <v>makerspaces</v>
      </c>
      <c r="S2674" s="2">
        <f t="shared" si="290"/>
        <v>42344.884143518517</v>
      </c>
      <c r="T2674" s="2">
        <f t="shared" si="291"/>
        <v>42366.25</v>
      </c>
      <c r="U2674" s="1">
        <f t="shared" si="292"/>
        <v>22</v>
      </c>
    </row>
    <row r="2675" spans="1:21" ht="95" customHeight="1">
      <c r="A2675" s="1">
        <v>2673</v>
      </c>
      <c r="B2675" s="1" t="s">
        <v>2673</v>
      </c>
      <c r="C2675" s="1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4">
        <f t="shared" si="287"/>
        <v>27.58</v>
      </c>
      <c r="P2675" s="1">
        <f t="shared" si="288"/>
        <v>167.15151515151516</v>
      </c>
      <c r="Q2675" s="1" t="str">
        <f t="shared" si="289"/>
        <v>technology</v>
      </c>
      <c r="R2675" s="1" t="str">
        <f t="shared" si="293"/>
        <v>makerspaces</v>
      </c>
      <c r="S2675" s="2">
        <f t="shared" si="290"/>
        <v>41912.541655092595</v>
      </c>
      <c r="T2675" s="2">
        <f t="shared" si="291"/>
        <v>41941.947916666664</v>
      </c>
      <c r="U2675" s="1">
        <f t="shared" si="292"/>
        <v>30</v>
      </c>
    </row>
    <row r="2676" spans="1:21" ht="95" customHeight="1">
      <c r="A2676" s="1">
        <v>2674</v>
      </c>
      <c r="B2676" s="1" t="s">
        <v>2674</v>
      </c>
      <c r="C2676" s="1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4">
        <f t="shared" si="287"/>
        <v>62.839999999999996</v>
      </c>
      <c r="P2676" s="1">
        <f t="shared" si="288"/>
        <v>128.61988304093566</v>
      </c>
      <c r="Q2676" s="1" t="str">
        <f t="shared" si="289"/>
        <v>technology</v>
      </c>
      <c r="R2676" s="1" t="str">
        <f t="shared" si="293"/>
        <v>makerspaces</v>
      </c>
      <c r="S2676" s="2">
        <f t="shared" si="290"/>
        <v>42529.632754629631</v>
      </c>
      <c r="T2676" s="2">
        <f t="shared" si="291"/>
        <v>42556.207638888889</v>
      </c>
      <c r="U2676" s="1">
        <f t="shared" si="292"/>
        <v>27</v>
      </c>
    </row>
    <row r="2677" spans="1:21" ht="95" customHeight="1">
      <c r="A2677" s="1">
        <v>2675</v>
      </c>
      <c r="B2677" s="1" t="s">
        <v>2675</v>
      </c>
      <c r="C2677" s="1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4">
        <f t="shared" si="287"/>
        <v>7.5880000000000001</v>
      </c>
      <c r="P2677" s="1">
        <f t="shared" si="288"/>
        <v>65.41379310344827</v>
      </c>
      <c r="Q2677" s="1" t="str">
        <f t="shared" si="289"/>
        <v>technology</v>
      </c>
      <c r="R2677" s="1" t="str">
        <f t="shared" si="293"/>
        <v>makerspaces</v>
      </c>
      <c r="S2677" s="2">
        <f t="shared" si="290"/>
        <v>41923.857511574075</v>
      </c>
      <c r="T2677" s="2">
        <f t="shared" si="291"/>
        <v>41953.899178240739</v>
      </c>
      <c r="U2677" s="1">
        <f t="shared" si="292"/>
        <v>31</v>
      </c>
    </row>
    <row r="2678" spans="1:21" ht="95" customHeight="1">
      <c r="A2678" s="1">
        <v>2676</v>
      </c>
      <c r="B2678" s="1" t="s">
        <v>2676</v>
      </c>
      <c r="C2678" s="1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4">
        <f t="shared" si="287"/>
        <v>50.38095238095238</v>
      </c>
      <c r="P2678" s="1">
        <f t="shared" si="288"/>
        <v>117.55555555555556</v>
      </c>
      <c r="Q2678" s="1" t="str">
        <f t="shared" si="289"/>
        <v>technology</v>
      </c>
      <c r="R2678" s="1" t="str">
        <f t="shared" si="293"/>
        <v>makerspaces</v>
      </c>
      <c r="S2678" s="2">
        <f t="shared" si="290"/>
        <v>42482.624699074076</v>
      </c>
      <c r="T2678" s="2">
        <f t="shared" si="291"/>
        <v>42512.624699074076</v>
      </c>
      <c r="U2678" s="1">
        <f t="shared" si="292"/>
        <v>30</v>
      </c>
    </row>
    <row r="2679" spans="1:21" ht="95" customHeight="1">
      <c r="A2679" s="1">
        <v>2677</v>
      </c>
      <c r="B2679" s="1" t="s">
        <v>2677</v>
      </c>
      <c r="C2679" s="1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4">
        <f t="shared" si="287"/>
        <v>17.512820512820511</v>
      </c>
      <c r="P2679" s="1">
        <f t="shared" si="288"/>
        <v>126.48148148148148</v>
      </c>
      <c r="Q2679" s="1" t="str">
        <f t="shared" si="289"/>
        <v>technology</v>
      </c>
      <c r="R2679" s="1" t="str">
        <f t="shared" si="293"/>
        <v>makerspaces</v>
      </c>
      <c r="S2679" s="2">
        <f t="shared" si="290"/>
        <v>41793.029432870368</v>
      </c>
      <c r="T2679" s="2">
        <f t="shared" si="291"/>
        <v>41823.029432870368</v>
      </c>
      <c r="U2679" s="1">
        <f t="shared" si="292"/>
        <v>30</v>
      </c>
    </row>
    <row r="2680" spans="1:21" ht="95" customHeight="1">
      <c r="A2680" s="1">
        <v>2678</v>
      </c>
      <c r="B2680" s="1" t="s">
        <v>2678</v>
      </c>
      <c r="C2680" s="1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4">
        <f t="shared" si="287"/>
        <v>1.375E-2</v>
      </c>
      <c r="P2680" s="1">
        <f t="shared" si="288"/>
        <v>550</v>
      </c>
      <c r="Q2680" s="1" t="str">
        <f t="shared" si="289"/>
        <v>technology</v>
      </c>
      <c r="R2680" s="1" t="str">
        <f t="shared" si="293"/>
        <v>makerspaces</v>
      </c>
      <c r="S2680" s="2">
        <f t="shared" si="290"/>
        <v>42241.798206018517</v>
      </c>
      <c r="T2680" s="2">
        <f t="shared" si="291"/>
        <v>42271.798206018517</v>
      </c>
      <c r="U2680" s="1">
        <f t="shared" si="292"/>
        <v>30</v>
      </c>
    </row>
    <row r="2681" spans="1:21" ht="95" customHeight="1">
      <c r="A2681" s="1">
        <v>2679</v>
      </c>
      <c r="B2681" s="1" t="s">
        <v>2679</v>
      </c>
      <c r="C2681" s="1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4">
        <f t="shared" si="287"/>
        <v>0.33</v>
      </c>
      <c r="P2681" s="1">
        <f t="shared" si="288"/>
        <v>44</v>
      </c>
      <c r="Q2681" s="1" t="str">
        <f t="shared" si="289"/>
        <v>technology</v>
      </c>
      <c r="R2681" s="1" t="str">
        <f t="shared" si="293"/>
        <v>makerspaces</v>
      </c>
      <c r="S2681" s="2">
        <f t="shared" si="290"/>
        <v>42033.001087962963</v>
      </c>
      <c r="T2681" s="2">
        <f t="shared" si="291"/>
        <v>42063.001087962963</v>
      </c>
      <c r="U2681" s="1">
        <f t="shared" si="292"/>
        <v>30</v>
      </c>
    </row>
    <row r="2682" spans="1:21" ht="95" customHeight="1">
      <c r="A2682" s="1">
        <v>2680</v>
      </c>
      <c r="B2682" s="1" t="s">
        <v>2680</v>
      </c>
      <c r="C2682" s="1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4">
        <f t="shared" si="287"/>
        <v>0.86250000000000004</v>
      </c>
      <c r="P2682" s="1">
        <f t="shared" si="288"/>
        <v>69</v>
      </c>
      <c r="Q2682" s="1" t="str">
        <f t="shared" si="289"/>
        <v>technology</v>
      </c>
      <c r="R2682" s="1" t="str">
        <f t="shared" si="293"/>
        <v>makerspaces</v>
      </c>
      <c r="S2682" s="2">
        <f t="shared" si="290"/>
        <v>42436.211701388893</v>
      </c>
      <c r="T2682" s="2">
        <f t="shared" si="291"/>
        <v>42466.170034722221</v>
      </c>
      <c r="U2682" s="1">
        <f t="shared" si="292"/>
        <v>30</v>
      </c>
    </row>
    <row r="2683" spans="1:21" ht="95" customHeight="1">
      <c r="A2683" s="1">
        <v>2681</v>
      </c>
      <c r="B2683" s="1" t="s">
        <v>2681</v>
      </c>
      <c r="C2683" s="1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4">
        <f t="shared" si="287"/>
        <v>0.6875</v>
      </c>
      <c r="P2683" s="1">
        <f t="shared" si="288"/>
        <v>27.5</v>
      </c>
      <c r="Q2683" s="1" t="str">
        <f t="shared" si="289"/>
        <v>food</v>
      </c>
      <c r="R2683" s="1" t="str">
        <f t="shared" si="293"/>
        <v>food trucks</v>
      </c>
      <c r="S2683" s="2">
        <f t="shared" si="290"/>
        <v>41805.895254629628</v>
      </c>
      <c r="T2683" s="2">
        <f t="shared" si="291"/>
        <v>41830.895254629628</v>
      </c>
      <c r="U2683" s="1">
        <f t="shared" si="292"/>
        <v>25</v>
      </c>
    </row>
    <row r="2684" spans="1:21" ht="95" customHeight="1">
      <c r="A2684" s="1">
        <v>2682</v>
      </c>
      <c r="B2684" s="1" t="s">
        <v>2682</v>
      </c>
      <c r="C2684" s="1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4">
        <f t="shared" si="287"/>
        <v>28.299999999999997</v>
      </c>
      <c r="P2684" s="1">
        <f t="shared" si="288"/>
        <v>84.9</v>
      </c>
      <c r="Q2684" s="1" t="str">
        <f t="shared" si="289"/>
        <v>food</v>
      </c>
      <c r="R2684" s="1" t="str">
        <f t="shared" si="293"/>
        <v>food trucks</v>
      </c>
      <c r="S2684" s="2">
        <f t="shared" si="290"/>
        <v>41932.871990740743</v>
      </c>
      <c r="T2684" s="2">
        <f t="shared" si="291"/>
        <v>41965.249305555553</v>
      </c>
      <c r="U2684" s="1">
        <f t="shared" si="292"/>
        <v>33</v>
      </c>
    </row>
    <row r="2685" spans="1:21" ht="95" customHeight="1">
      <c r="A2685" s="1">
        <v>2683</v>
      </c>
      <c r="B2685" s="1" t="s">
        <v>2683</v>
      </c>
      <c r="C2685" s="1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4">
        <f t="shared" si="287"/>
        <v>0.24</v>
      </c>
      <c r="P2685" s="1">
        <f t="shared" si="288"/>
        <v>12</v>
      </c>
      <c r="Q2685" s="1" t="str">
        <f t="shared" si="289"/>
        <v>food</v>
      </c>
      <c r="R2685" s="1" t="str">
        <f t="shared" si="293"/>
        <v>food trucks</v>
      </c>
      <c r="S2685" s="2">
        <f t="shared" si="290"/>
        <v>42034.75509259259</v>
      </c>
      <c r="T2685" s="2">
        <f t="shared" si="291"/>
        <v>42064.75509259259</v>
      </c>
      <c r="U2685" s="1">
        <f t="shared" si="292"/>
        <v>30</v>
      </c>
    </row>
    <row r="2686" spans="1:21" ht="95" customHeight="1">
      <c r="A2686" s="1">
        <v>2684</v>
      </c>
      <c r="B2686" s="1" t="s">
        <v>2684</v>
      </c>
      <c r="C2686" s="1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4">
        <f t="shared" si="287"/>
        <v>1.1428571428571428</v>
      </c>
      <c r="P2686" s="1">
        <f t="shared" si="288"/>
        <v>200</v>
      </c>
      <c r="Q2686" s="1" t="str">
        <f t="shared" si="289"/>
        <v>food</v>
      </c>
      <c r="R2686" s="1" t="str">
        <f t="shared" si="293"/>
        <v>food trucks</v>
      </c>
      <c r="S2686" s="2">
        <f t="shared" si="290"/>
        <v>41820.914641203701</v>
      </c>
      <c r="T2686" s="2">
        <f t="shared" si="291"/>
        <v>41860.914641203701</v>
      </c>
      <c r="U2686" s="1">
        <f t="shared" si="292"/>
        <v>40</v>
      </c>
    </row>
    <row r="2687" spans="1:21" ht="95" customHeight="1">
      <c r="A2687" s="1">
        <v>2685</v>
      </c>
      <c r="B2687" s="1" t="s">
        <v>2685</v>
      </c>
      <c r="C2687" s="1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4">
        <f t="shared" si="287"/>
        <v>0.02</v>
      </c>
      <c r="P2687" s="1">
        <f t="shared" si="288"/>
        <v>10</v>
      </c>
      <c r="Q2687" s="1" t="str">
        <f t="shared" si="289"/>
        <v>food</v>
      </c>
      <c r="R2687" s="1" t="str">
        <f t="shared" si="293"/>
        <v>food trucks</v>
      </c>
      <c r="S2687" s="2">
        <f t="shared" si="290"/>
        <v>42061.69594907407</v>
      </c>
      <c r="T2687" s="2">
        <f t="shared" si="291"/>
        <v>42121.654282407413</v>
      </c>
      <c r="U2687" s="1">
        <f t="shared" si="292"/>
        <v>60</v>
      </c>
    </row>
    <row r="2688" spans="1:21" ht="95" customHeight="1">
      <c r="A2688" s="1">
        <v>2686</v>
      </c>
      <c r="B2688" s="1" t="s">
        <v>2686</v>
      </c>
      <c r="C2688" s="1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4">
        <f t="shared" si="287"/>
        <v>0</v>
      </c>
      <c r="P2688" s="1" t="e">
        <f t="shared" si="288"/>
        <v>#DIV/0!</v>
      </c>
      <c r="Q2688" s="1" t="str">
        <f t="shared" si="289"/>
        <v>food</v>
      </c>
      <c r="R2688" s="1" t="str">
        <f t="shared" si="293"/>
        <v>food trucks</v>
      </c>
      <c r="S2688" s="2">
        <f t="shared" si="290"/>
        <v>41892.974803240737</v>
      </c>
      <c r="T2688" s="2">
        <f t="shared" si="291"/>
        <v>41912.974803240737</v>
      </c>
      <c r="U2688" s="1">
        <f t="shared" si="292"/>
        <v>20</v>
      </c>
    </row>
    <row r="2689" spans="1:21" ht="95" customHeight="1">
      <c r="A2689" s="1">
        <v>2687</v>
      </c>
      <c r="B2689" s="1" t="s">
        <v>2687</v>
      </c>
      <c r="C2689" s="1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4">
        <f t="shared" si="287"/>
        <v>0</v>
      </c>
      <c r="P2689" s="1" t="e">
        <f t="shared" si="288"/>
        <v>#DIV/0!</v>
      </c>
      <c r="Q2689" s="1" t="str">
        <f t="shared" si="289"/>
        <v>food</v>
      </c>
      <c r="R2689" s="1" t="str">
        <f t="shared" si="293"/>
        <v>food trucks</v>
      </c>
      <c r="S2689" s="2">
        <f t="shared" si="290"/>
        <v>42154.64025462963</v>
      </c>
      <c r="T2689" s="2">
        <f t="shared" si="291"/>
        <v>42184.64025462963</v>
      </c>
      <c r="U2689" s="1">
        <f t="shared" si="292"/>
        <v>30</v>
      </c>
    </row>
    <row r="2690" spans="1:21" ht="95" customHeight="1">
      <c r="A2690" s="1">
        <v>2688</v>
      </c>
      <c r="B2690" s="1" t="s">
        <v>2688</v>
      </c>
      <c r="C2690" s="1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4">
        <f t="shared" si="287"/>
        <v>0.14799999999999999</v>
      </c>
      <c r="P2690" s="1">
        <f t="shared" si="288"/>
        <v>5.2857142857142856</v>
      </c>
      <c r="Q2690" s="1" t="str">
        <f t="shared" si="289"/>
        <v>food</v>
      </c>
      <c r="R2690" s="1" t="str">
        <f t="shared" si="293"/>
        <v>food trucks</v>
      </c>
      <c r="S2690" s="2">
        <f t="shared" si="290"/>
        <v>42028.118865740747</v>
      </c>
      <c r="T2690" s="2">
        <f t="shared" si="291"/>
        <v>42059.125</v>
      </c>
      <c r="U2690" s="1">
        <f t="shared" si="292"/>
        <v>32</v>
      </c>
    </row>
    <row r="2691" spans="1:21" ht="95" customHeight="1">
      <c r="A2691" s="1">
        <v>2689</v>
      </c>
      <c r="B2691" s="1" t="s">
        <v>2689</v>
      </c>
      <c r="C2691" s="1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4">
        <f t="shared" ref="O2691:O2754" si="294">E2691/D2691*100</f>
        <v>2.8571428571428571E-3</v>
      </c>
      <c r="P2691" s="1">
        <f t="shared" ref="P2691:P2754" si="295">E2691/L2691</f>
        <v>1</v>
      </c>
      <c r="Q2691" s="1" t="str">
        <f t="shared" ref="Q2691:Q2754" si="296">LEFT(N2691,FIND("/",N2691)-1)</f>
        <v>food</v>
      </c>
      <c r="R2691" s="1" t="str">
        <f t="shared" si="293"/>
        <v>food trucks</v>
      </c>
      <c r="S2691" s="2">
        <f t="shared" ref="S2691:S2754" si="297">(((J2691/60)/60)/24)+DATE(1970,1,1)</f>
        <v>42551.961689814809</v>
      </c>
      <c r="T2691" s="2">
        <f t="shared" ref="T2691:T2754" si="298">(((I2691/60)/60)/24)+DATE(1970,1,1)</f>
        <v>42581.961689814809</v>
      </c>
      <c r="U2691" s="1">
        <f t="shared" ref="U2691:U2754" si="299">ROUNDUP(T2691-S2691,0)</f>
        <v>30</v>
      </c>
    </row>
    <row r="2692" spans="1:21" ht="95" customHeight="1">
      <c r="A2692" s="1">
        <v>2690</v>
      </c>
      <c r="B2692" s="1" t="s">
        <v>2690</v>
      </c>
      <c r="C2692" s="1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4">
        <f t="shared" si="294"/>
        <v>10.7325</v>
      </c>
      <c r="P2692" s="1">
        <f t="shared" si="295"/>
        <v>72.762711864406782</v>
      </c>
      <c r="Q2692" s="1" t="str">
        <f t="shared" si="296"/>
        <v>food</v>
      </c>
      <c r="R2692" s="1" t="str">
        <f t="shared" ref="R2692:R2755" si="300">RIGHT(N2692,LEN(N2692)-FIND("/",N2692))</f>
        <v>food trucks</v>
      </c>
      <c r="S2692" s="2">
        <f t="shared" si="297"/>
        <v>42113.105046296296</v>
      </c>
      <c r="T2692" s="2">
        <f t="shared" si="298"/>
        <v>42158.105046296296</v>
      </c>
      <c r="U2692" s="1">
        <f t="shared" si="299"/>
        <v>45</v>
      </c>
    </row>
    <row r="2693" spans="1:21" ht="95" customHeight="1">
      <c r="A2693" s="1">
        <v>2691</v>
      </c>
      <c r="B2693" s="1" t="s">
        <v>2691</v>
      </c>
      <c r="C2693" s="1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4">
        <f t="shared" si="294"/>
        <v>5.3846153846153842E-2</v>
      </c>
      <c r="P2693" s="1">
        <f t="shared" si="295"/>
        <v>17.5</v>
      </c>
      <c r="Q2693" s="1" t="str">
        <f t="shared" si="296"/>
        <v>food</v>
      </c>
      <c r="R2693" s="1" t="str">
        <f t="shared" si="300"/>
        <v>food trucks</v>
      </c>
      <c r="S2693" s="2">
        <f t="shared" si="297"/>
        <v>42089.724039351851</v>
      </c>
      <c r="T2693" s="2">
        <f t="shared" si="298"/>
        <v>42134.724039351851</v>
      </c>
      <c r="U2693" s="1">
        <f t="shared" si="299"/>
        <v>45</v>
      </c>
    </row>
    <row r="2694" spans="1:21" ht="95" customHeight="1">
      <c r="A2694" s="1">
        <v>2692</v>
      </c>
      <c r="B2694" s="1" t="s">
        <v>2692</v>
      </c>
      <c r="C2694" s="1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4">
        <f t="shared" si="294"/>
        <v>0.7142857142857143</v>
      </c>
      <c r="P2694" s="1">
        <f t="shared" si="295"/>
        <v>25</v>
      </c>
      <c r="Q2694" s="1" t="str">
        <f t="shared" si="296"/>
        <v>food</v>
      </c>
      <c r="R2694" s="1" t="str">
        <f t="shared" si="300"/>
        <v>food trucks</v>
      </c>
      <c r="S2694" s="2">
        <f t="shared" si="297"/>
        <v>42058.334027777775</v>
      </c>
      <c r="T2694" s="2">
        <f t="shared" si="298"/>
        <v>42088.292361111111</v>
      </c>
      <c r="U2694" s="1">
        <f t="shared" si="299"/>
        <v>30</v>
      </c>
    </row>
    <row r="2695" spans="1:21" ht="95" customHeight="1">
      <c r="A2695" s="1">
        <v>2693</v>
      </c>
      <c r="B2695" s="1" t="s">
        <v>2693</v>
      </c>
      <c r="C2695" s="1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4">
        <f t="shared" si="294"/>
        <v>0.8</v>
      </c>
      <c r="P2695" s="1">
        <f t="shared" si="295"/>
        <v>13.333333333333334</v>
      </c>
      <c r="Q2695" s="1" t="str">
        <f t="shared" si="296"/>
        <v>food</v>
      </c>
      <c r="R2695" s="1" t="str">
        <f t="shared" si="300"/>
        <v>food trucks</v>
      </c>
      <c r="S2695" s="2">
        <f t="shared" si="297"/>
        <v>41834.138495370367</v>
      </c>
      <c r="T2695" s="2">
        <f t="shared" si="298"/>
        <v>41864.138495370367</v>
      </c>
      <c r="U2695" s="1">
        <f t="shared" si="299"/>
        <v>30</v>
      </c>
    </row>
    <row r="2696" spans="1:21" ht="95" customHeight="1">
      <c r="A2696" s="1">
        <v>2694</v>
      </c>
      <c r="B2696" s="1" t="s">
        <v>2694</v>
      </c>
      <c r="C2696" s="1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4">
        <f t="shared" si="294"/>
        <v>3.3333333333333335E-3</v>
      </c>
      <c r="P2696" s="1">
        <f t="shared" si="295"/>
        <v>1</v>
      </c>
      <c r="Q2696" s="1" t="str">
        <f t="shared" si="296"/>
        <v>food</v>
      </c>
      <c r="R2696" s="1" t="str">
        <f t="shared" si="300"/>
        <v>food trucks</v>
      </c>
      <c r="S2696" s="2">
        <f t="shared" si="297"/>
        <v>41878.140497685185</v>
      </c>
      <c r="T2696" s="2">
        <f t="shared" si="298"/>
        <v>41908.140497685185</v>
      </c>
      <c r="U2696" s="1">
        <f t="shared" si="299"/>
        <v>30</v>
      </c>
    </row>
    <row r="2697" spans="1:21" ht="95" customHeight="1">
      <c r="A2697" s="1">
        <v>2695</v>
      </c>
      <c r="B2697" s="1" t="s">
        <v>2695</v>
      </c>
      <c r="C2697" s="1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4">
        <f t="shared" si="294"/>
        <v>0.47333333333333333</v>
      </c>
      <c r="P2697" s="1">
        <f t="shared" si="295"/>
        <v>23.666666666666668</v>
      </c>
      <c r="Q2697" s="1" t="str">
        <f t="shared" si="296"/>
        <v>food</v>
      </c>
      <c r="R2697" s="1" t="str">
        <f t="shared" si="300"/>
        <v>food trucks</v>
      </c>
      <c r="S2697" s="2">
        <f t="shared" si="297"/>
        <v>42048.181921296295</v>
      </c>
      <c r="T2697" s="2">
        <f t="shared" si="298"/>
        <v>42108.14025462963</v>
      </c>
      <c r="U2697" s="1">
        <f t="shared" si="299"/>
        <v>60</v>
      </c>
    </row>
    <row r="2698" spans="1:21" ht="95" customHeight="1">
      <c r="A2698" s="1">
        <v>2696</v>
      </c>
      <c r="B2698" s="1" t="s">
        <v>2696</v>
      </c>
      <c r="C2698" s="1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4">
        <f t="shared" si="294"/>
        <v>5.65</v>
      </c>
      <c r="P2698" s="1">
        <f t="shared" si="295"/>
        <v>89.21052631578948</v>
      </c>
      <c r="Q2698" s="1" t="str">
        <f t="shared" si="296"/>
        <v>food</v>
      </c>
      <c r="R2698" s="1" t="str">
        <f t="shared" si="300"/>
        <v>food trucks</v>
      </c>
      <c r="S2698" s="2">
        <f t="shared" si="297"/>
        <v>41964.844444444447</v>
      </c>
      <c r="T2698" s="2">
        <f t="shared" si="298"/>
        <v>41998.844444444447</v>
      </c>
      <c r="U2698" s="1">
        <f t="shared" si="299"/>
        <v>34</v>
      </c>
    </row>
    <row r="2699" spans="1:21" ht="95" customHeight="1">
      <c r="A2699" s="1">
        <v>2697</v>
      </c>
      <c r="B2699" s="1" t="s">
        <v>2697</v>
      </c>
      <c r="C2699" s="1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4">
        <f t="shared" si="294"/>
        <v>26.35217391304348</v>
      </c>
      <c r="P2699" s="1">
        <f t="shared" si="295"/>
        <v>116.55769230769231</v>
      </c>
      <c r="Q2699" s="1" t="str">
        <f t="shared" si="296"/>
        <v>food</v>
      </c>
      <c r="R2699" s="1" t="str">
        <f t="shared" si="300"/>
        <v>food trucks</v>
      </c>
      <c r="S2699" s="2">
        <f t="shared" si="297"/>
        <v>42187.940081018518</v>
      </c>
      <c r="T2699" s="2">
        <f t="shared" si="298"/>
        <v>42218.916666666672</v>
      </c>
      <c r="U2699" s="1">
        <f t="shared" si="299"/>
        <v>31</v>
      </c>
    </row>
    <row r="2700" spans="1:21" ht="95" customHeight="1">
      <c r="A2700" s="1">
        <v>2698</v>
      </c>
      <c r="B2700" s="1" t="s">
        <v>2698</v>
      </c>
      <c r="C2700" s="1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4">
        <f t="shared" si="294"/>
        <v>0.325125</v>
      </c>
      <c r="P2700" s="1">
        <f t="shared" si="295"/>
        <v>13.005000000000001</v>
      </c>
      <c r="Q2700" s="1" t="str">
        <f t="shared" si="296"/>
        <v>food</v>
      </c>
      <c r="R2700" s="1" t="str">
        <f t="shared" si="300"/>
        <v>food trucks</v>
      </c>
      <c r="S2700" s="2">
        <f t="shared" si="297"/>
        <v>41787.898240740738</v>
      </c>
      <c r="T2700" s="2">
        <f t="shared" si="298"/>
        <v>41817.898240740738</v>
      </c>
      <c r="U2700" s="1">
        <f t="shared" si="299"/>
        <v>30</v>
      </c>
    </row>
    <row r="2701" spans="1:21" ht="95" customHeight="1">
      <c r="A2701" s="1">
        <v>2699</v>
      </c>
      <c r="B2701" s="1" t="s">
        <v>2699</v>
      </c>
      <c r="C2701" s="1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4">
        <f t="shared" si="294"/>
        <v>0</v>
      </c>
      <c r="P2701" s="1" t="e">
        <f t="shared" si="295"/>
        <v>#DIV/0!</v>
      </c>
      <c r="Q2701" s="1" t="str">
        <f t="shared" si="296"/>
        <v>food</v>
      </c>
      <c r="R2701" s="1" t="str">
        <f t="shared" si="300"/>
        <v>food trucks</v>
      </c>
      <c r="S2701" s="2">
        <f t="shared" si="297"/>
        <v>41829.896562499998</v>
      </c>
      <c r="T2701" s="2">
        <f t="shared" si="298"/>
        <v>41859.896562499998</v>
      </c>
      <c r="U2701" s="1">
        <f t="shared" si="299"/>
        <v>30</v>
      </c>
    </row>
    <row r="2702" spans="1:21" ht="95" customHeight="1">
      <c r="A2702" s="1">
        <v>2700</v>
      </c>
      <c r="B2702" s="1" t="s">
        <v>2700</v>
      </c>
      <c r="C2702" s="1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4">
        <f t="shared" si="294"/>
        <v>0.7000700070007001</v>
      </c>
      <c r="P2702" s="1">
        <f t="shared" si="295"/>
        <v>17.5</v>
      </c>
      <c r="Q2702" s="1" t="str">
        <f t="shared" si="296"/>
        <v>food</v>
      </c>
      <c r="R2702" s="1" t="str">
        <f t="shared" si="300"/>
        <v>food trucks</v>
      </c>
      <c r="S2702" s="2">
        <f t="shared" si="297"/>
        <v>41870.87467592593</v>
      </c>
      <c r="T2702" s="2">
        <f t="shared" si="298"/>
        <v>41900.87467592593</v>
      </c>
      <c r="U2702" s="1">
        <f t="shared" si="299"/>
        <v>30</v>
      </c>
    </row>
    <row r="2703" spans="1:21" ht="95" customHeight="1">
      <c r="A2703" s="1">
        <v>2701</v>
      </c>
      <c r="B2703" s="1" t="s">
        <v>2701</v>
      </c>
      <c r="C2703" s="1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4">
        <f t="shared" si="294"/>
        <v>46.176470588235297</v>
      </c>
      <c r="P2703" s="1">
        <f t="shared" si="295"/>
        <v>34.130434782608695</v>
      </c>
      <c r="Q2703" s="1" t="str">
        <f t="shared" si="296"/>
        <v>theater</v>
      </c>
      <c r="R2703" s="1" t="str">
        <f t="shared" si="300"/>
        <v>spaces</v>
      </c>
      <c r="S2703" s="2">
        <f t="shared" si="297"/>
        <v>42801.774699074071</v>
      </c>
      <c r="T2703" s="2">
        <f t="shared" si="298"/>
        <v>42832.733032407406</v>
      </c>
      <c r="U2703" s="1">
        <f t="shared" si="299"/>
        <v>31</v>
      </c>
    </row>
    <row r="2704" spans="1:21" ht="95" customHeight="1">
      <c r="A2704" s="1">
        <v>2702</v>
      </c>
      <c r="B2704" s="1" t="s">
        <v>2702</v>
      </c>
      <c r="C2704" s="1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4">
        <f t="shared" si="294"/>
        <v>34.410000000000004</v>
      </c>
      <c r="P2704" s="1">
        <f t="shared" si="295"/>
        <v>132.34615384615384</v>
      </c>
      <c r="Q2704" s="1" t="str">
        <f t="shared" si="296"/>
        <v>theater</v>
      </c>
      <c r="R2704" s="1" t="str">
        <f t="shared" si="300"/>
        <v>spaces</v>
      </c>
      <c r="S2704" s="2">
        <f t="shared" si="297"/>
        <v>42800.801817129628</v>
      </c>
      <c r="T2704" s="2">
        <f t="shared" si="298"/>
        <v>42830.760150462964</v>
      </c>
      <c r="U2704" s="1">
        <f t="shared" si="299"/>
        <v>30</v>
      </c>
    </row>
    <row r="2705" spans="1:21" ht="95" customHeight="1">
      <c r="A2705" s="1">
        <v>2703</v>
      </c>
      <c r="B2705" s="1" t="s">
        <v>2703</v>
      </c>
      <c r="C2705" s="1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4">
        <f t="shared" si="294"/>
        <v>103.75000000000001</v>
      </c>
      <c r="P2705" s="1">
        <f t="shared" si="295"/>
        <v>922.22222222222217</v>
      </c>
      <c r="Q2705" s="1" t="str">
        <f t="shared" si="296"/>
        <v>theater</v>
      </c>
      <c r="R2705" s="1" t="str">
        <f t="shared" si="300"/>
        <v>spaces</v>
      </c>
      <c r="S2705" s="2">
        <f t="shared" si="297"/>
        <v>42756.690162037034</v>
      </c>
      <c r="T2705" s="2">
        <f t="shared" si="298"/>
        <v>42816.648495370369</v>
      </c>
      <c r="U2705" s="1">
        <f t="shared" si="299"/>
        <v>60</v>
      </c>
    </row>
    <row r="2706" spans="1:21" ht="95" customHeight="1">
      <c r="A2706" s="1">
        <v>2704</v>
      </c>
      <c r="B2706" s="1" t="s">
        <v>2704</v>
      </c>
      <c r="C2706" s="1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4">
        <f t="shared" si="294"/>
        <v>6.0263157894736841</v>
      </c>
      <c r="P2706" s="1">
        <f t="shared" si="295"/>
        <v>163.57142857142858</v>
      </c>
      <c r="Q2706" s="1" t="str">
        <f t="shared" si="296"/>
        <v>theater</v>
      </c>
      <c r="R2706" s="1" t="str">
        <f t="shared" si="300"/>
        <v>spaces</v>
      </c>
      <c r="S2706" s="2">
        <f t="shared" si="297"/>
        <v>42787.862430555557</v>
      </c>
      <c r="T2706" s="2">
        <f t="shared" si="298"/>
        <v>42830.820763888885</v>
      </c>
      <c r="U2706" s="1">
        <f t="shared" si="299"/>
        <v>43</v>
      </c>
    </row>
    <row r="2707" spans="1:21" ht="95" customHeight="1">
      <c r="A2707" s="1">
        <v>2705</v>
      </c>
      <c r="B2707" s="1" t="s">
        <v>2705</v>
      </c>
      <c r="C2707" s="1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4">
        <f t="shared" si="294"/>
        <v>10.539393939393939</v>
      </c>
      <c r="P2707" s="1">
        <f t="shared" si="295"/>
        <v>217.375</v>
      </c>
      <c r="Q2707" s="1" t="str">
        <f t="shared" si="296"/>
        <v>theater</v>
      </c>
      <c r="R2707" s="1" t="str">
        <f t="shared" si="300"/>
        <v>spaces</v>
      </c>
      <c r="S2707" s="2">
        <f t="shared" si="297"/>
        <v>42773.916180555556</v>
      </c>
      <c r="T2707" s="2">
        <f t="shared" si="298"/>
        <v>42818.874513888892</v>
      </c>
      <c r="U2707" s="1">
        <f t="shared" si="299"/>
        <v>45</v>
      </c>
    </row>
    <row r="2708" spans="1:21" ht="95" customHeight="1">
      <c r="A2708" s="1">
        <v>2706</v>
      </c>
      <c r="B2708" s="1" t="s">
        <v>2706</v>
      </c>
      <c r="C2708" s="1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O2708" s="4">
        <f t="shared" si="294"/>
        <v>112.29714285714284</v>
      </c>
      <c r="P2708" s="1">
        <f t="shared" si="295"/>
        <v>149.44486692015209</v>
      </c>
      <c r="Q2708" s="1" t="str">
        <f t="shared" si="296"/>
        <v>theater</v>
      </c>
      <c r="R2708" s="1" t="str">
        <f t="shared" si="300"/>
        <v>spaces</v>
      </c>
      <c r="S2708" s="2">
        <f t="shared" si="297"/>
        <v>41899.294942129629</v>
      </c>
      <c r="T2708" s="2">
        <f t="shared" si="298"/>
        <v>41928.290972222225</v>
      </c>
      <c r="U2708" s="1">
        <f t="shared" si="299"/>
        <v>29</v>
      </c>
    </row>
    <row r="2709" spans="1:21" ht="95" customHeight="1">
      <c r="A2709" s="1">
        <v>2707</v>
      </c>
      <c r="B2709" s="1" t="s">
        <v>2707</v>
      </c>
      <c r="C2709" s="1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O2709" s="4">
        <f t="shared" si="294"/>
        <v>350.84462500000001</v>
      </c>
      <c r="P2709" s="1">
        <f t="shared" si="295"/>
        <v>71.237487309644663</v>
      </c>
      <c r="Q2709" s="1" t="str">
        <f t="shared" si="296"/>
        <v>theater</v>
      </c>
      <c r="R2709" s="1" t="str">
        <f t="shared" si="300"/>
        <v>spaces</v>
      </c>
      <c r="S2709" s="2">
        <f t="shared" si="297"/>
        <v>41391.782905092594</v>
      </c>
      <c r="T2709" s="2">
        <f t="shared" si="298"/>
        <v>41421.290972222225</v>
      </c>
      <c r="U2709" s="1">
        <f t="shared" si="299"/>
        <v>30</v>
      </c>
    </row>
    <row r="2710" spans="1:21" ht="95" customHeight="1">
      <c r="A2710" s="1">
        <v>2708</v>
      </c>
      <c r="B2710" s="1" t="s">
        <v>2708</v>
      </c>
      <c r="C2710" s="1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O2710" s="4">
        <f t="shared" si="294"/>
        <v>233.21535</v>
      </c>
      <c r="P2710" s="1">
        <f t="shared" si="295"/>
        <v>44.464318398474738</v>
      </c>
      <c r="Q2710" s="1" t="str">
        <f t="shared" si="296"/>
        <v>theater</v>
      </c>
      <c r="R2710" s="1" t="str">
        <f t="shared" si="300"/>
        <v>spaces</v>
      </c>
      <c r="S2710" s="2">
        <f t="shared" si="297"/>
        <v>42512.698217592595</v>
      </c>
      <c r="T2710" s="2">
        <f t="shared" si="298"/>
        <v>42572.698217592595</v>
      </c>
      <c r="U2710" s="1">
        <f t="shared" si="299"/>
        <v>60</v>
      </c>
    </row>
    <row r="2711" spans="1:21" ht="95" customHeight="1">
      <c r="A2711" s="1">
        <v>2709</v>
      </c>
      <c r="B2711" s="1" t="s">
        <v>2709</v>
      </c>
      <c r="C2711" s="1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O2711" s="4">
        <f t="shared" si="294"/>
        <v>101.60599999999999</v>
      </c>
      <c r="P2711" s="1">
        <f t="shared" si="295"/>
        <v>164.94480519480518</v>
      </c>
      <c r="Q2711" s="1" t="str">
        <f t="shared" si="296"/>
        <v>theater</v>
      </c>
      <c r="R2711" s="1" t="str">
        <f t="shared" si="300"/>
        <v>spaces</v>
      </c>
      <c r="S2711" s="2">
        <f t="shared" si="297"/>
        <v>42612.149780092594</v>
      </c>
      <c r="T2711" s="2">
        <f t="shared" si="298"/>
        <v>42647.165972222225</v>
      </c>
      <c r="U2711" s="1">
        <f t="shared" si="299"/>
        <v>36</v>
      </c>
    </row>
    <row r="2712" spans="1:21" ht="95" customHeight="1">
      <c r="A2712" s="1">
        <v>2710</v>
      </c>
      <c r="B2712" s="1" t="s">
        <v>2710</v>
      </c>
      <c r="C2712" s="1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O2712" s="4">
        <f t="shared" si="294"/>
        <v>153.90035000000003</v>
      </c>
      <c r="P2712" s="1">
        <f t="shared" si="295"/>
        <v>84.871516544117654</v>
      </c>
      <c r="Q2712" s="1" t="str">
        <f t="shared" si="296"/>
        <v>theater</v>
      </c>
      <c r="R2712" s="1" t="str">
        <f t="shared" si="300"/>
        <v>spaces</v>
      </c>
      <c r="S2712" s="2">
        <f t="shared" si="297"/>
        <v>41828.229490740741</v>
      </c>
      <c r="T2712" s="2">
        <f t="shared" si="298"/>
        <v>41860.083333333336</v>
      </c>
      <c r="U2712" s="1">
        <f t="shared" si="299"/>
        <v>32</v>
      </c>
    </row>
    <row r="2713" spans="1:21" ht="95" customHeight="1">
      <c r="A2713" s="1">
        <v>2711</v>
      </c>
      <c r="B2713" s="1" t="s">
        <v>2711</v>
      </c>
      <c r="C2713" s="1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O2713" s="4">
        <f t="shared" si="294"/>
        <v>100.7161125319693</v>
      </c>
      <c r="P2713" s="1">
        <f t="shared" si="295"/>
        <v>53.945205479452056</v>
      </c>
      <c r="Q2713" s="1" t="str">
        <f t="shared" si="296"/>
        <v>theater</v>
      </c>
      <c r="R2713" s="1" t="str">
        <f t="shared" si="300"/>
        <v>spaces</v>
      </c>
      <c r="S2713" s="2">
        <f t="shared" si="297"/>
        <v>41780.745254629634</v>
      </c>
      <c r="T2713" s="2">
        <f t="shared" si="298"/>
        <v>41810.917361111111</v>
      </c>
      <c r="U2713" s="1">
        <f t="shared" si="299"/>
        <v>31</v>
      </c>
    </row>
    <row r="2714" spans="1:21" ht="95" customHeight="1">
      <c r="A2714" s="1">
        <v>2712</v>
      </c>
      <c r="B2714" s="1" t="s">
        <v>2712</v>
      </c>
      <c r="C2714" s="1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O2714" s="4">
        <f t="shared" si="294"/>
        <v>131.38181818181818</v>
      </c>
      <c r="P2714" s="1">
        <f t="shared" si="295"/>
        <v>50.531468531468533</v>
      </c>
      <c r="Q2714" s="1" t="str">
        <f t="shared" si="296"/>
        <v>theater</v>
      </c>
      <c r="R2714" s="1" t="str">
        <f t="shared" si="300"/>
        <v>spaces</v>
      </c>
      <c r="S2714" s="2">
        <f t="shared" si="297"/>
        <v>41432.062037037038</v>
      </c>
      <c r="T2714" s="2">
        <f t="shared" si="298"/>
        <v>41468.75</v>
      </c>
      <c r="U2714" s="1">
        <f t="shared" si="299"/>
        <v>37</v>
      </c>
    </row>
    <row r="2715" spans="1:21" ht="95" customHeight="1">
      <c r="A2715" s="1">
        <v>2713</v>
      </c>
      <c r="B2715" s="1" t="s">
        <v>2713</v>
      </c>
      <c r="C2715" s="1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O2715" s="4">
        <f t="shared" si="294"/>
        <v>102.24133333333334</v>
      </c>
      <c r="P2715" s="1">
        <f t="shared" si="295"/>
        <v>108.00140845070422</v>
      </c>
      <c r="Q2715" s="1" t="str">
        <f t="shared" si="296"/>
        <v>theater</v>
      </c>
      <c r="R2715" s="1" t="str">
        <f t="shared" si="300"/>
        <v>spaces</v>
      </c>
      <c r="S2715" s="2">
        <f t="shared" si="297"/>
        <v>42322.653749999998</v>
      </c>
      <c r="T2715" s="2">
        <f t="shared" si="298"/>
        <v>42362.653749999998</v>
      </c>
      <c r="U2715" s="1">
        <f t="shared" si="299"/>
        <v>40</v>
      </c>
    </row>
    <row r="2716" spans="1:21" ht="95" customHeight="1">
      <c r="A2716" s="1">
        <v>2714</v>
      </c>
      <c r="B2716" s="1" t="s">
        <v>2714</v>
      </c>
      <c r="C2716" s="1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O2716" s="4">
        <f t="shared" si="294"/>
        <v>116.35599999999999</v>
      </c>
      <c r="P2716" s="1">
        <f t="shared" si="295"/>
        <v>95.373770491803285</v>
      </c>
      <c r="Q2716" s="1" t="str">
        <f t="shared" si="296"/>
        <v>theater</v>
      </c>
      <c r="R2716" s="1" t="str">
        <f t="shared" si="300"/>
        <v>spaces</v>
      </c>
      <c r="S2716" s="2">
        <f t="shared" si="297"/>
        <v>42629.655046296291</v>
      </c>
      <c r="T2716" s="2">
        <f t="shared" si="298"/>
        <v>42657.958333333328</v>
      </c>
      <c r="U2716" s="1">
        <f t="shared" si="299"/>
        <v>29</v>
      </c>
    </row>
    <row r="2717" spans="1:21" ht="95" customHeight="1">
      <c r="A2717" s="1">
        <v>2715</v>
      </c>
      <c r="B2717" s="1" t="s">
        <v>2715</v>
      </c>
      <c r="C2717" s="1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O2717" s="4">
        <f t="shared" si="294"/>
        <v>264.62241666666665</v>
      </c>
      <c r="P2717" s="1">
        <f t="shared" si="295"/>
        <v>57.631016333938291</v>
      </c>
      <c r="Q2717" s="1" t="str">
        <f t="shared" si="296"/>
        <v>theater</v>
      </c>
      <c r="R2717" s="1" t="str">
        <f t="shared" si="300"/>
        <v>spaces</v>
      </c>
      <c r="S2717" s="2">
        <f t="shared" si="297"/>
        <v>42387.398472222223</v>
      </c>
      <c r="T2717" s="2">
        <f t="shared" si="298"/>
        <v>42421.398472222223</v>
      </c>
      <c r="U2717" s="1">
        <f t="shared" si="299"/>
        <v>34</v>
      </c>
    </row>
    <row r="2718" spans="1:21" ht="95" customHeight="1">
      <c r="A2718" s="1">
        <v>2716</v>
      </c>
      <c r="B2718" s="1" t="s">
        <v>2716</v>
      </c>
      <c r="C2718" s="1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O2718" s="4">
        <f t="shared" si="294"/>
        <v>119.98010000000001</v>
      </c>
      <c r="P2718" s="1">
        <f t="shared" si="295"/>
        <v>64.160481283422456</v>
      </c>
      <c r="Q2718" s="1" t="str">
        <f t="shared" si="296"/>
        <v>theater</v>
      </c>
      <c r="R2718" s="1" t="str">
        <f t="shared" si="300"/>
        <v>spaces</v>
      </c>
      <c r="S2718" s="2">
        <f t="shared" si="297"/>
        <v>42255.333252314813</v>
      </c>
      <c r="T2718" s="2">
        <f t="shared" si="298"/>
        <v>42285.333252314813</v>
      </c>
      <c r="U2718" s="1">
        <f t="shared" si="299"/>
        <v>30</v>
      </c>
    </row>
    <row r="2719" spans="1:21" ht="95" customHeight="1">
      <c r="A2719" s="1">
        <v>2717</v>
      </c>
      <c r="B2719" s="1" t="s">
        <v>2717</v>
      </c>
      <c r="C2719" s="1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O2719" s="4">
        <f t="shared" si="294"/>
        <v>120.10400000000001</v>
      </c>
      <c r="P2719" s="1">
        <f t="shared" si="295"/>
        <v>92.387692307692305</v>
      </c>
      <c r="Q2719" s="1" t="str">
        <f t="shared" si="296"/>
        <v>theater</v>
      </c>
      <c r="R2719" s="1" t="str">
        <f t="shared" si="300"/>
        <v>spaces</v>
      </c>
      <c r="S2719" s="2">
        <f t="shared" si="297"/>
        <v>41934.914918981485</v>
      </c>
      <c r="T2719" s="2">
        <f t="shared" si="298"/>
        <v>41979.956585648149</v>
      </c>
      <c r="U2719" s="1">
        <f t="shared" si="299"/>
        <v>46</v>
      </c>
    </row>
    <row r="2720" spans="1:21" ht="95" customHeight="1">
      <c r="A2720" s="1">
        <v>2718</v>
      </c>
      <c r="B2720" s="1" t="s">
        <v>2718</v>
      </c>
      <c r="C2720" s="1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O2720" s="4">
        <f t="shared" si="294"/>
        <v>103.58333333333334</v>
      </c>
      <c r="P2720" s="1">
        <f t="shared" si="295"/>
        <v>125.97972972972973</v>
      </c>
      <c r="Q2720" s="1" t="str">
        <f t="shared" si="296"/>
        <v>theater</v>
      </c>
      <c r="R2720" s="1" t="str">
        <f t="shared" si="300"/>
        <v>spaces</v>
      </c>
      <c r="S2720" s="2">
        <f t="shared" si="297"/>
        <v>42465.596585648149</v>
      </c>
      <c r="T2720" s="2">
        <f t="shared" si="298"/>
        <v>42493.958333333328</v>
      </c>
      <c r="U2720" s="1">
        <f t="shared" si="299"/>
        <v>29</v>
      </c>
    </row>
    <row r="2721" spans="1:21" ht="95" customHeight="1">
      <c r="A2721" s="1">
        <v>2719</v>
      </c>
      <c r="B2721" s="1" t="s">
        <v>2719</v>
      </c>
      <c r="C2721" s="1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O2721" s="4">
        <f t="shared" si="294"/>
        <v>108.83333333333334</v>
      </c>
      <c r="P2721" s="1">
        <f t="shared" si="295"/>
        <v>94.637681159420296</v>
      </c>
      <c r="Q2721" s="1" t="str">
        <f t="shared" si="296"/>
        <v>theater</v>
      </c>
      <c r="R2721" s="1" t="str">
        <f t="shared" si="300"/>
        <v>spaces</v>
      </c>
      <c r="S2721" s="2">
        <f t="shared" si="297"/>
        <v>42418.031180555554</v>
      </c>
      <c r="T2721" s="2">
        <f t="shared" si="298"/>
        <v>42477.989513888882</v>
      </c>
      <c r="U2721" s="1">
        <f t="shared" si="299"/>
        <v>60</v>
      </c>
    </row>
    <row r="2722" spans="1:21" ht="95" customHeight="1">
      <c r="A2722" s="1">
        <v>2720</v>
      </c>
      <c r="B2722" s="1" t="s">
        <v>2720</v>
      </c>
      <c r="C2722" s="1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O2722" s="4">
        <f t="shared" si="294"/>
        <v>118.12400000000001</v>
      </c>
      <c r="P2722" s="1">
        <f t="shared" si="295"/>
        <v>170.69942196531792</v>
      </c>
      <c r="Q2722" s="1" t="str">
        <f t="shared" si="296"/>
        <v>theater</v>
      </c>
      <c r="R2722" s="1" t="str">
        <f t="shared" si="300"/>
        <v>spaces</v>
      </c>
      <c r="S2722" s="2">
        <f t="shared" si="297"/>
        <v>42655.465891203698</v>
      </c>
      <c r="T2722" s="2">
        <f t="shared" si="298"/>
        <v>42685.507557870369</v>
      </c>
      <c r="U2722" s="1">
        <f t="shared" si="299"/>
        <v>31</v>
      </c>
    </row>
    <row r="2723" spans="1:21" ht="95" customHeight="1">
      <c r="A2723" s="1">
        <v>2721</v>
      </c>
      <c r="B2723" s="1" t="s">
        <v>2721</v>
      </c>
      <c r="C2723" s="1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O2723" s="4">
        <f t="shared" si="294"/>
        <v>1462</v>
      </c>
      <c r="P2723" s="1">
        <f t="shared" si="295"/>
        <v>40.762081784386616</v>
      </c>
      <c r="Q2723" s="1" t="str">
        <f t="shared" si="296"/>
        <v>technology</v>
      </c>
      <c r="R2723" s="1" t="str">
        <f t="shared" si="300"/>
        <v>hardware</v>
      </c>
      <c r="S2723" s="2">
        <f t="shared" si="297"/>
        <v>41493.543958333335</v>
      </c>
      <c r="T2723" s="2">
        <f t="shared" si="298"/>
        <v>41523.791666666664</v>
      </c>
      <c r="U2723" s="1">
        <f t="shared" si="299"/>
        <v>31</v>
      </c>
    </row>
    <row r="2724" spans="1:21" ht="95" customHeight="1">
      <c r="A2724" s="1">
        <v>2722</v>
      </c>
      <c r="B2724" s="1" t="s">
        <v>2722</v>
      </c>
      <c r="C2724" s="1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O2724" s="4">
        <f t="shared" si="294"/>
        <v>252.54</v>
      </c>
      <c r="P2724" s="1">
        <f t="shared" si="295"/>
        <v>68.254054054054052</v>
      </c>
      <c r="Q2724" s="1" t="str">
        <f t="shared" si="296"/>
        <v>technology</v>
      </c>
      <c r="R2724" s="1" t="str">
        <f t="shared" si="300"/>
        <v>hardware</v>
      </c>
      <c r="S2724" s="2">
        <f t="shared" si="297"/>
        <v>42704.857094907406</v>
      </c>
      <c r="T2724" s="2">
        <f t="shared" si="298"/>
        <v>42764.857094907406</v>
      </c>
      <c r="U2724" s="1">
        <f t="shared" si="299"/>
        <v>60</v>
      </c>
    </row>
    <row r="2725" spans="1:21" ht="95" customHeight="1">
      <c r="A2725" s="1">
        <v>2723</v>
      </c>
      <c r="B2725" s="1" t="s">
        <v>2723</v>
      </c>
      <c r="C2725" s="1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O2725" s="4">
        <f t="shared" si="294"/>
        <v>140.05000000000001</v>
      </c>
      <c r="P2725" s="1">
        <f t="shared" si="295"/>
        <v>95.48863636363636</v>
      </c>
      <c r="Q2725" s="1" t="str">
        <f t="shared" si="296"/>
        <v>technology</v>
      </c>
      <c r="R2725" s="1" t="str">
        <f t="shared" si="300"/>
        <v>hardware</v>
      </c>
      <c r="S2725" s="2">
        <f t="shared" si="297"/>
        <v>41944.83898148148</v>
      </c>
      <c r="T2725" s="2">
        <f t="shared" si="298"/>
        <v>42004.880648148144</v>
      </c>
      <c r="U2725" s="1">
        <f t="shared" si="299"/>
        <v>61</v>
      </c>
    </row>
    <row r="2726" spans="1:21" ht="95" customHeight="1">
      <c r="A2726" s="1">
        <v>2724</v>
      </c>
      <c r="B2726" s="1" t="s">
        <v>2724</v>
      </c>
      <c r="C2726" s="1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O2726" s="4">
        <f t="shared" si="294"/>
        <v>296.87520259319291</v>
      </c>
      <c r="P2726" s="1">
        <f t="shared" si="295"/>
        <v>7.1902649656526005</v>
      </c>
      <c r="Q2726" s="1" t="str">
        <f t="shared" si="296"/>
        <v>technology</v>
      </c>
      <c r="R2726" s="1" t="str">
        <f t="shared" si="300"/>
        <v>hardware</v>
      </c>
      <c r="S2726" s="2">
        <f t="shared" si="297"/>
        <v>42199.32707175926</v>
      </c>
      <c r="T2726" s="2">
        <f t="shared" si="298"/>
        <v>42231.32707175926</v>
      </c>
      <c r="U2726" s="1">
        <f t="shared" si="299"/>
        <v>32</v>
      </c>
    </row>
    <row r="2727" spans="1:21" ht="95" customHeight="1">
      <c r="A2727" s="1">
        <v>2725</v>
      </c>
      <c r="B2727" s="1" t="s">
        <v>2725</v>
      </c>
      <c r="C2727" s="1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O2727" s="4">
        <f t="shared" si="294"/>
        <v>144.54249999999999</v>
      </c>
      <c r="P2727" s="1">
        <f t="shared" si="295"/>
        <v>511.65486725663715</v>
      </c>
      <c r="Q2727" s="1" t="str">
        <f t="shared" si="296"/>
        <v>technology</v>
      </c>
      <c r="R2727" s="1" t="str">
        <f t="shared" si="300"/>
        <v>hardware</v>
      </c>
      <c r="S2727" s="2">
        <f t="shared" si="297"/>
        <v>42745.744618055556</v>
      </c>
      <c r="T2727" s="2">
        <f t="shared" si="298"/>
        <v>42795.744618055556</v>
      </c>
      <c r="U2727" s="1">
        <f t="shared" si="299"/>
        <v>50</v>
      </c>
    </row>
    <row r="2728" spans="1:21" ht="95" customHeight="1">
      <c r="A2728" s="1">
        <v>2726</v>
      </c>
      <c r="B2728" s="1" t="s">
        <v>2726</v>
      </c>
      <c r="C2728" s="1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O2728" s="4">
        <f t="shared" si="294"/>
        <v>105.745</v>
      </c>
      <c r="P2728" s="1">
        <f t="shared" si="295"/>
        <v>261.74504950495049</v>
      </c>
      <c r="Q2728" s="1" t="str">
        <f t="shared" si="296"/>
        <v>technology</v>
      </c>
      <c r="R2728" s="1" t="str">
        <f t="shared" si="300"/>
        <v>hardware</v>
      </c>
      <c r="S2728" s="2">
        <f t="shared" si="297"/>
        <v>42452.579988425925</v>
      </c>
      <c r="T2728" s="2">
        <f t="shared" si="298"/>
        <v>42482.579988425925</v>
      </c>
      <c r="U2728" s="1">
        <f t="shared" si="299"/>
        <v>30</v>
      </c>
    </row>
    <row r="2729" spans="1:21" ht="95" customHeight="1">
      <c r="A2729" s="1">
        <v>2727</v>
      </c>
      <c r="B2729" s="1" t="s">
        <v>2727</v>
      </c>
      <c r="C2729" s="1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O2729" s="4">
        <f t="shared" si="294"/>
        <v>493.21000000000004</v>
      </c>
      <c r="P2729" s="1">
        <f t="shared" si="295"/>
        <v>69.760961810466767</v>
      </c>
      <c r="Q2729" s="1" t="str">
        <f t="shared" si="296"/>
        <v>technology</v>
      </c>
      <c r="R2729" s="1" t="str">
        <f t="shared" si="300"/>
        <v>hardware</v>
      </c>
      <c r="S2729" s="2">
        <f t="shared" si="297"/>
        <v>42198.676655092597</v>
      </c>
      <c r="T2729" s="2">
        <f t="shared" si="298"/>
        <v>42223.676655092597</v>
      </c>
      <c r="U2729" s="1">
        <f t="shared" si="299"/>
        <v>25</v>
      </c>
    </row>
    <row r="2730" spans="1:21" ht="95" customHeight="1">
      <c r="A2730" s="1">
        <v>2728</v>
      </c>
      <c r="B2730" s="1" t="s">
        <v>2728</v>
      </c>
      <c r="C2730" s="1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O2730" s="4">
        <f t="shared" si="294"/>
        <v>201.82666666666668</v>
      </c>
      <c r="P2730" s="1">
        <f t="shared" si="295"/>
        <v>77.229591836734699</v>
      </c>
      <c r="Q2730" s="1" t="str">
        <f t="shared" si="296"/>
        <v>technology</v>
      </c>
      <c r="R2730" s="1" t="str">
        <f t="shared" si="300"/>
        <v>hardware</v>
      </c>
      <c r="S2730" s="2">
        <f t="shared" si="297"/>
        <v>42333.59993055556</v>
      </c>
      <c r="T2730" s="2">
        <f t="shared" si="298"/>
        <v>42368.59993055556</v>
      </c>
      <c r="U2730" s="1">
        <f t="shared" si="299"/>
        <v>35</v>
      </c>
    </row>
    <row r="2731" spans="1:21" ht="95" customHeight="1">
      <c r="A2731" s="1">
        <v>2729</v>
      </c>
      <c r="B2731" s="1" t="s">
        <v>2729</v>
      </c>
      <c r="C2731" s="1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O2731" s="4">
        <f t="shared" si="294"/>
        <v>104.44</v>
      </c>
      <c r="P2731" s="1">
        <f t="shared" si="295"/>
        <v>340.56521739130437</v>
      </c>
      <c r="Q2731" s="1" t="str">
        <f t="shared" si="296"/>
        <v>technology</v>
      </c>
      <c r="R2731" s="1" t="str">
        <f t="shared" si="300"/>
        <v>hardware</v>
      </c>
      <c r="S2731" s="2">
        <f t="shared" si="297"/>
        <v>42095.240706018521</v>
      </c>
      <c r="T2731" s="2">
        <f t="shared" si="298"/>
        <v>42125.240706018521</v>
      </c>
      <c r="U2731" s="1">
        <f t="shared" si="299"/>
        <v>30</v>
      </c>
    </row>
    <row r="2732" spans="1:21" ht="95" customHeight="1">
      <c r="A2732" s="1">
        <v>2730</v>
      </c>
      <c r="B2732" s="1" t="s">
        <v>2730</v>
      </c>
      <c r="C2732" s="1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O2732" s="4">
        <f t="shared" si="294"/>
        <v>170.29262962962963</v>
      </c>
      <c r="P2732" s="1">
        <f t="shared" si="295"/>
        <v>67.417903225806455</v>
      </c>
      <c r="Q2732" s="1" t="str">
        <f t="shared" si="296"/>
        <v>technology</v>
      </c>
      <c r="R2732" s="1" t="str">
        <f t="shared" si="300"/>
        <v>hardware</v>
      </c>
      <c r="S2732" s="2">
        <f t="shared" si="297"/>
        <v>41351.541377314818</v>
      </c>
      <c r="T2732" s="2">
        <f t="shared" si="298"/>
        <v>41386.541377314818</v>
      </c>
      <c r="U2732" s="1">
        <f t="shared" si="299"/>
        <v>35</v>
      </c>
    </row>
    <row r="2733" spans="1:21" ht="95" customHeight="1">
      <c r="A2733" s="1">
        <v>2731</v>
      </c>
      <c r="B2733" s="1" t="s">
        <v>2731</v>
      </c>
      <c r="C2733" s="1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O2733" s="4">
        <f t="shared" si="294"/>
        <v>104.30333333333333</v>
      </c>
      <c r="P2733" s="1">
        <f t="shared" si="295"/>
        <v>845.70270270270271</v>
      </c>
      <c r="Q2733" s="1" t="str">
        <f t="shared" si="296"/>
        <v>technology</v>
      </c>
      <c r="R2733" s="1" t="str">
        <f t="shared" si="300"/>
        <v>hardware</v>
      </c>
      <c r="S2733" s="2">
        <f t="shared" si="297"/>
        <v>41872.525717592594</v>
      </c>
      <c r="T2733" s="2">
        <f t="shared" si="298"/>
        <v>41930.166666666664</v>
      </c>
      <c r="U2733" s="1">
        <f t="shared" si="299"/>
        <v>58</v>
      </c>
    </row>
    <row r="2734" spans="1:21" ht="95" customHeight="1">
      <c r="A2734" s="1">
        <v>2732</v>
      </c>
      <c r="B2734" s="1" t="s">
        <v>2732</v>
      </c>
      <c r="C2734" s="1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O2734" s="4">
        <f t="shared" si="294"/>
        <v>118.25000000000001</v>
      </c>
      <c r="P2734" s="1">
        <f t="shared" si="295"/>
        <v>97.191780821917803</v>
      </c>
      <c r="Q2734" s="1" t="str">
        <f t="shared" si="296"/>
        <v>technology</v>
      </c>
      <c r="R2734" s="1" t="str">
        <f t="shared" si="300"/>
        <v>hardware</v>
      </c>
      <c r="S2734" s="2">
        <f t="shared" si="297"/>
        <v>41389.808194444442</v>
      </c>
      <c r="T2734" s="2">
        <f t="shared" si="298"/>
        <v>41422</v>
      </c>
      <c r="U2734" s="1">
        <f t="shared" si="299"/>
        <v>33</v>
      </c>
    </row>
    <row r="2735" spans="1:21" ht="95" customHeight="1">
      <c r="A2735" s="1">
        <v>2733</v>
      </c>
      <c r="B2735" s="1" t="s">
        <v>2733</v>
      </c>
      <c r="C2735" s="1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O2735" s="4">
        <f t="shared" si="294"/>
        <v>107.538</v>
      </c>
      <c r="P2735" s="1">
        <f t="shared" si="295"/>
        <v>451.84033613445376</v>
      </c>
      <c r="Q2735" s="1" t="str">
        <f t="shared" si="296"/>
        <v>technology</v>
      </c>
      <c r="R2735" s="1" t="str">
        <f t="shared" si="300"/>
        <v>hardware</v>
      </c>
      <c r="S2735" s="2">
        <f t="shared" si="297"/>
        <v>42044.272847222222</v>
      </c>
      <c r="T2735" s="2">
        <f t="shared" si="298"/>
        <v>42104.231180555551</v>
      </c>
      <c r="U2735" s="1">
        <f t="shared" si="299"/>
        <v>60</v>
      </c>
    </row>
    <row r="2736" spans="1:21" ht="95" customHeight="1">
      <c r="A2736" s="1">
        <v>2734</v>
      </c>
      <c r="B2736" s="1" t="s">
        <v>2734</v>
      </c>
      <c r="C2736" s="1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O2736" s="4">
        <f t="shared" si="294"/>
        <v>2260300</v>
      </c>
      <c r="P2736" s="1">
        <f t="shared" si="295"/>
        <v>138.66871165644173</v>
      </c>
      <c r="Q2736" s="1" t="str">
        <f t="shared" si="296"/>
        <v>technology</v>
      </c>
      <c r="R2736" s="1" t="str">
        <f t="shared" si="300"/>
        <v>hardware</v>
      </c>
      <c r="S2736" s="2">
        <f t="shared" si="297"/>
        <v>42626.668888888889</v>
      </c>
      <c r="T2736" s="2">
        <f t="shared" si="298"/>
        <v>42656.915972222225</v>
      </c>
      <c r="U2736" s="1">
        <f t="shared" si="299"/>
        <v>31</v>
      </c>
    </row>
    <row r="2737" spans="1:21" ht="95" customHeight="1">
      <c r="A2737" s="1">
        <v>2735</v>
      </c>
      <c r="B2737" s="1" t="s">
        <v>2735</v>
      </c>
      <c r="C2737" s="1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O2737" s="4">
        <f t="shared" si="294"/>
        <v>978.13466666666682</v>
      </c>
      <c r="P2737" s="1">
        <f t="shared" si="295"/>
        <v>21.640147492625371</v>
      </c>
      <c r="Q2737" s="1" t="str">
        <f t="shared" si="296"/>
        <v>technology</v>
      </c>
      <c r="R2737" s="1" t="str">
        <f t="shared" si="300"/>
        <v>hardware</v>
      </c>
      <c r="S2737" s="2">
        <f t="shared" si="297"/>
        <v>41316.120949074073</v>
      </c>
      <c r="T2737" s="2">
        <f t="shared" si="298"/>
        <v>41346.833333333336</v>
      </c>
      <c r="U2737" s="1">
        <f t="shared" si="299"/>
        <v>31</v>
      </c>
    </row>
    <row r="2738" spans="1:21" ht="95" customHeight="1">
      <c r="A2738" s="1">
        <v>2736</v>
      </c>
      <c r="B2738" s="1" t="s">
        <v>2736</v>
      </c>
      <c r="C2738" s="1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O2738" s="4">
        <f t="shared" si="294"/>
        <v>122.9</v>
      </c>
      <c r="P2738" s="1">
        <f t="shared" si="295"/>
        <v>169.51724137931035</v>
      </c>
      <c r="Q2738" s="1" t="str">
        <f t="shared" si="296"/>
        <v>technology</v>
      </c>
      <c r="R2738" s="1" t="str">
        <f t="shared" si="300"/>
        <v>hardware</v>
      </c>
      <c r="S2738" s="2">
        <f t="shared" si="297"/>
        <v>41722.666354166664</v>
      </c>
      <c r="T2738" s="2">
        <f t="shared" si="298"/>
        <v>41752.666354166664</v>
      </c>
      <c r="U2738" s="1">
        <f t="shared" si="299"/>
        <v>30</v>
      </c>
    </row>
    <row r="2739" spans="1:21" ht="95" customHeight="1">
      <c r="A2739" s="1">
        <v>2737</v>
      </c>
      <c r="B2739" s="1" t="s">
        <v>2737</v>
      </c>
      <c r="C2739" s="1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O2739" s="4">
        <f t="shared" si="294"/>
        <v>246.0608</v>
      </c>
      <c r="P2739" s="1">
        <f t="shared" si="295"/>
        <v>161.88210526315791</v>
      </c>
      <c r="Q2739" s="1" t="str">
        <f t="shared" si="296"/>
        <v>technology</v>
      </c>
      <c r="R2739" s="1" t="str">
        <f t="shared" si="300"/>
        <v>hardware</v>
      </c>
      <c r="S2739" s="2">
        <f t="shared" si="297"/>
        <v>41611.917673611111</v>
      </c>
      <c r="T2739" s="2">
        <f t="shared" si="298"/>
        <v>41654.791666666664</v>
      </c>
      <c r="U2739" s="1">
        <f t="shared" si="299"/>
        <v>43</v>
      </c>
    </row>
    <row r="2740" spans="1:21" ht="95" customHeight="1">
      <c r="A2740" s="1">
        <v>2738</v>
      </c>
      <c r="B2740" s="1" t="s">
        <v>2738</v>
      </c>
      <c r="C2740" s="1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O2740" s="4">
        <f t="shared" si="294"/>
        <v>147.94</v>
      </c>
      <c r="P2740" s="1">
        <f t="shared" si="295"/>
        <v>493.13333333333333</v>
      </c>
      <c r="Q2740" s="1" t="str">
        <f t="shared" si="296"/>
        <v>technology</v>
      </c>
      <c r="R2740" s="1" t="str">
        <f t="shared" si="300"/>
        <v>hardware</v>
      </c>
      <c r="S2740" s="2">
        <f t="shared" si="297"/>
        <v>42620.143564814818</v>
      </c>
      <c r="T2740" s="2">
        <f t="shared" si="298"/>
        <v>42680.143564814818</v>
      </c>
      <c r="U2740" s="1">
        <f t="shared" si="299"/>
        <v>60</v>
      </c>
    </row>
    <row r="2741" spans="1:21" ht="95" customHeight="1">
      <c r="A2741" s="1">
        <v>2739</v>
      </c>
      <c r="B2741" s="1" t="s">
        <v>2739</v>
      </c>
      <c r="C2741" s="1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O2741" s="4">
        <f t="shared" si="294"/>
        <v>384.09090909090907</v>
      </c>
      <c r="P2741" s="1">
        <f t="shared" si="295"/>
        <v>22.120418848167539</v>
      </c>
      <c r="Q2741" s="1" t="str">
        <f t="shared" si="296"/>
        <v>technology</v>
      </c>
      <c r="R2741" s="1" t="str">
        <f t="shared" si="300"/>
        <v>hardware</v>
      </c>
      <c r="S2741" s="2">
        <f t="shared" si="297"/>
        <v>41719.887928240743</v>
      </c>
      <c r="T2741" s="2">
        <f t="shared" si="298"/>
        <v>41764.887928240743</v>
      </c>
      <c r="U2741" s="1">
        <f t="shared" si="299"/>
        <v>45</v>
      </c>
    </row>
    <row r="2742" spans="1:21" ht="95" customHeight="1">
      <c r="A2742" s="1">
        <v>2740</v>
      </c>
      <c r="B2742" s="1" t="s">
        <v>2740</v>
      </c>
      <c r="C2742" s="1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O2742" s="4">
        <f t="shared" si="294"/>
        <v>103.33333333333334</v>
      </c>
      <c r="P2742" s="1">
        <f t="shared" si="295"/>
        <v>18.235294117647058</v>
      </c>
      <c r="Q2742" s="1" t="str">
        <f t="shared" si="296"/>
        <v>technology</v>
      </c>
      <c r="R2742" s="1" t="str">
        <f t="shared" si="300"/>
        <v>hardware</v>
      </c>
      <c r="S2742" s="2">
        <f t="shared" si="297"/>
        <v>42045.031851851847</v>
      </c>
      <c r="T2742" s="2">
        <f t="shared" si="298"/>
        <v>42074.99018518519</v>
      </c>
      <c r="U2742" s="1">
        <f t="shared" si="299"/>
        <v>30</v>
      </c>
    </row>
    <row r="2743" spans="1:21" ht="95" customHeight="1">
      <c r="A2743" s="1">
        <v>2741</v>
      </c>
      <c r="B2743" s="1" t="s">
        <v>2741</v>
      </c>
      <c r="C2743" s="1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4">
        <f t="shared" si="294"/>
        <v>0.43750000000000006</v>
      </c>
      <c r="P2743" s="1">
        <f t="shared" si="295"/>
        <v>8.75</v>
      </c>
      <c r="Q2743" s="1" t="str">
        <f t="shared" si="296"/>
        <v>publishing</v>
      </c>
      <c r="R2743" s="1" t="str">
        <f t="shared" si="300"/>
        <v>children's books</v>
      </c>
      <c r="S2743" s="2">
        <f t="shared" si="297"/>
        <v>41911.657430555555</v>
      </c>
      <c r="T2743" s="2">
        <f t="shared" si="298"/>
        <v>41932.088194444441</v>
      </c>
      <c r="U2743" s="1">
        <f t="shared" si="299"/>
        <v>21</v>
      </c>
    </row>
    <row r="2744" spans="1:21" ht="95" customHeight="1">
      <c r="A2744" s="1">
        <v>2742</v>
      </c>
      <c r="B2744" s="1" t="s">
        <v>2742</v>
      </c>
      <c r="C2744" s="1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4">
        <f t="shared" si="294"/>
        <v>29.24</v>
      </c>
      <c r="P2744" s="1">
        <f t="shared" si="295"/>
        <v>40.611111111111114</v>
      </c>
      <c r="Q2744" s="1" t="str">
        <f t="shared" si="296"/>
        <v>publishing</v>
      </c>
      <c r="R2744" s="1" t="str">
        <f t="shared" si="300"/>
        <v>children's books</v>
      </c>
      <c r="S2744" s="2">
        <f t="shared" si="297"/>
        <v>41030.719756944447</v>
      </c>
      <c r="T2744" s="2">
        <f t="shared" si="298"/>
        <v>41044.719756944447</v>
      </c>
      <c r="U2744" s="1">
        <f t="shared" si="299"/>
        <v>14</v>
      </c>
    </row>
    <row r="2745" spans="1:21" ht="95" customHeight="1">
      <c r="A2745" s="1">
        <v>2743</v>
      </c>
      <c r="B2745" s="1" t="s">
        <v>2743</v>
      </c>
      <c r="C2745" s="1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4">
        <f t="shared" si="294"/>
        <v>0</v>
      </c>
      <c r="P2745" s="1" t="e">
        <f t="shared" si="295"/>
        <v>#DIV/0!</v>
      </c>
      <c r="Q2745" s="1" t="str">
        <f t="shared" si="296"/>
        <v>publishing</v>
      </c>
      <c r="R2745" s="1" t="str">
        <f t="shared" si="300"/>
        <v>children's books</v>
      </c>
      <c r="S2745" s="2">
        <f t="shared" si="297"/>
        <v>42632.328784722224</v>
      </c>
      <c r="T2745" s="2">
        <f t="shared" si="298"/>
        <v>42662.328784722224</v>
      </c>
      <c r="U2745" s="1">
        <f t="shared" si="299"/>
        <v>30</v>
      </c>
    </row>
    <row r="2746" spans="1:21" ht="95" customHeight="1">
      <c r="A2746" s="1">
        <v>2744</v>
      </c>
      <c r="B2746" s="1" t="s">
        <v>2744</v>
      </c>
      <c r="C2746" s="1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4">
        <f t="shared" si="294"/>
        <v>5.21875</v>
      </c>
      <c r="P2746" s="1">
        <f t="shared" si="295"/>
        <v>37.954545454545453</v>
      </c>
      <c r="Q2746" s="1" t="str">
        <f t="shared" si="296"/>
        <v>publishing</v>
      </c>
      <c r="R2746" s="1" t="str">
        <f t="shared" si="300"/>
        <v>children's books</v>
      </c>
      <c r="S2746" s="2">
        <f t="shared" si="297"/>
        <v>40938.062476851854</v>
      </c>
      <c r="T2746" s="2">
        <f t="shared" si="298"/>
        <v>40968.062476851854</v>
      </c>
      <c r="U2746" s="1">
        <f t="shared" si="299"/>
        <v>30</v>
      </c>
    </row>
    <row r="2747" spans="1:21" ht="95" customHeight="1">
      <c r="A2747" s="1">
        <v>2745</v>
      </c>
      <c r="B2747" s="1" t="s">
        <v>2745</v>
      </c>
      <c r="C2747" s="1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4">
        <f t="shared" si="294"/>
        <v>21.887499999999999</v>
      </c>
      <c r="P2747" s="1">
        <f t="shared" si="295"/>
        <v>35.734693877551024</v>
      </c>
      <c r="Q2747" s="1" t="str">
        <f t="shared" si="296"/>
        <v>publishing</v>
      </c>
      <c r="R2747" s="1" t="str">
        <f t="shared" si="300"/>
        <v>children's books</v>
      </c>
      <c r="S2747" s="2">
        <f t="shared" si="297"/>
        <v>41044.988055555557</v>
      </c>
      <c r="T2747" s="2">
        <f t="shared" si="298"/>
        <v>41104.988055555557</v>
      </c>
      <c r="U2747" s="1">
        <f t="shared" si="299"/>
        <v>60</v>
      </c>
    </row>
    <row r="2748" spans="1:21" ht="95" customHeight="1">
      <c r="A2748" s="1">
        <v>2746</v>
      </c>
      <c r="B2748" s="1" t="s">
        <v>2746</v>
      </c>
      <c r="C2748" s="1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4">
        <f t="shared" si="294"/>
        <v>26.700000000000003</v>
      </c>
      <c r="P2748" s="1">
        <f t="shared" si="295"/>
        <v>42.157894736842103</v>
      </c>
      <c r="Q2748" s="1" t="str">
        <f t="shared" si="296"/>
        <v>publishing</v>
      </c>
      <c r="R2748" s="1" t="str">
        <f t="shared" si="300"/>
        <v>children's books</v>
      </c>
      <c r="S2748" s="2">
        <f t="shared" si="297"/>
        <v>41850.781377314815</v>
      </c>
      <c r="T2748" s="2">
        <f t="shared" si="298"/>
        <v>41880.781377314815</v>
      </c>
      <c r="U2748" s="1">
        <f t="shared" si="299"/>
        <v>30</v>
      </c>
    </row>
    <row r="2749" spans="1:21" ht="95" customHeight="1">
      <c r="A2749" s="1">
        <v>2747</v>
      </c>
      <c r="B2749" s="1" t="s">
        <v>2747</v>
      </c>
      <c r="C2749" s="1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4">
        <f t="shared" si="294"/>
        <v>28.000000000000004</v>
      </c>
      <c r="P2749" s="1">
        <f t="shared" si="295"/>
        <v>35</v>
      </c>
      <c r="Q2749" s="1" t="str">
        <f t="shared" si="296"/>
        <v>publishing</v>
      </c>
      <c r="R2749" s="1" t="str">
        <f t="shared" si="300"/>
        <v>children's books</v>
      </c>
      <c r="S2749" s="2">
        <f t="shared" si="297"/>
        <v>41044.64811342593</v>
      </c>
      <c r="T2749" s="2">
        <f t="shared" si="298"/>
        <v>41076.131944444445</v>
      </c>
      <c r="U2749" s="1">
        <f t="shared" si="299"/>
        <v>32</v>
      </c>
    </row>
    <row r="2750" spans="1:21" ht="95" customHeight="1">
      <c r="A2750" s="1">
        <v>2748</v>
      </c>
      <c r="B2750" s="1" t="s">
        <v>2748</v>
      </c>
      <c r="C2750" s="1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4">
        <f t="shared" si="294"/>
        <v>1.06</v>
      </c>
      <c r="P2750" s="1">
        <f t="shared" si="295"/>
        <v>13.25</v>
      </c>
      <c r="Q2750" s="1" t="str">
        <f t="shared" si="296"/>
        <v>publishing</v>
      </c>
      <c r="R2750" s="1" t="str">
        <f t="shared" si="300"/>
        <v>children's books</v>
      </c>
      <c r="S2750" s="2">
        <f t="shared" si="297"/>
        <v>42585.7106712963</v>
      </c>
      <c r="T2750" s="2">
        <f t="shared" si="298"/>
        <v>42615.7106712963</v>
      </c>
      <c r="U2750" s="1">
        <f t="shared" si="299"/>
        <v>30</v>
      </c>
    </row>
    <row r="2751" spans="1:21" ht="95" customHeight="1">
      <c r="A2751" s="1">
        <v>2749</v>
      </c>
      <c r="B2751" s="1" t="s">
        <v>2749</v>
      </c>
      <c r="C2751" s="1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4">
        <f t="shared" si="294"/>
        <v>1.0999999999999999</v>
      </c>
      <c r="P2751" s="1">
        <f t="shared" si="295"/>
        <v>55</v>
      </c>
      <c r="Q2751" s="1" t="str">
        <f t="shared" si="296"/>
        <v>publishing</v>
      </c>
      <c r="R2751" s="1" t="str">
        <f t="shared" si="300"/>
        <v>children's books</v>
      </c>
      <c r="S2751" s="2">
        <f t="shared" si="297"/>
        <v>42068.799039351856</v>
      </c>
      <c r="T2751" s="2">
        <f t="shared" si="298"/>
        <v>42098.757372685184</v>
      </c>
      <c r="U2751" s="1">
        <f t="shared" si="299"/>
        <v>30</v>
      </c>
    </row>
    <row r="2752" spans="1:21" ht="95" customHeight="1">
      <c r="A2752" s="1">
        <v>2750</v>
      </c>
      <c r="B2752" s="1" t="s">
        <v>2750</v>
      </c>
      <c r="C2752" s="1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4">
        <f t="shared" si="294"/>
        <v>0</v>
      </c>
      <c r="P2752" s="1" t="e">
        <f t="shared" si="295"/>
        <v>#DIV/0!</v>
      </c>
      <c r="Q2752" s="1" t="str">
        <f t="shared" si="296"/>
        <v>publishing</v>
      </c>
      <c r="R2752" s="1" t="str">
        <f t="shared" si="300"/>
        <v>children's books</v>
      </c>
      <c r="S2752" s="2">
        <f t="shared" si="297"/>
        <v>41078.899826388886</v>
      </c>
      <c r="T2752" s="2">
        <f t="shared" si="298"/>
        <v>41090.833333333336</v>
      </c>
      <c r="U2752" s="1">
        <f t="shared" si="299"/>
        <v>12</v>
      </c>
    </row>
    <row r="2753" spans="1:21" ht="95" customHeight="1">
      <c r="A2753" s="1">
        <v>2751</v>
      </c>
      <c r="B2753" s="1" t="s">
        <v>2751</v>
      </c>
      <c r="C2753" s="1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4">
        <f t="shared" si="294"/>
        <v>0</v>
      </c>
      <c r="P2753" s="1" t="e">
        <f t="shared" si="295"/>
        <v>#DIV/0!</v>
      </c>
      <c r="Q2753" s="1" t="str">
        <f t="shared" si="296"/>
        <v>publishing</v>
      </c>
      <c r="R2753" s="1" t="str">
        <f t="shared" si="300"/>
        <v>children's books</v>
      </c>
      <c r="S2753" s="2">
        <f t="shared" si="297"/>
        <v>41747.887060185189</v>
      </c>
      <c r="T2753" s="2">
        <f t="shared" si="298"/>
        <v>41807.887060185189</v>
      </c>
      <c r="U2753" s="1">
        <f t="shared" si="299"/>
        <v>60</v>
      </c>
    </row>
    <row r="2754" spans="1:21" ht="95" customHeight="1">
      <c r="A2754" s="1">
        <v>2752</v>
      </c>
      <c r="B2754" s="1" t="s">
        <v>2752</v>
      </c>
      <c r="C2754" s="1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4">
        <f t="shared" si="294"/>
        <v>11.458333333333332</v>
      </c>
      <c r="P2754" s="1">
        <f t="shared" si="295"/>
        <v>39.285714285714285</v>
      </c>
      <c r="Q2754" s="1" t="str">
        <f t="shared" si="296"/>
        <v>publishing</v>
      </c>
      <c r="R2754" s="1" t="str">
        <f t="shared" si="300"/>
        <v>children's books</v>
      </c>
      <c r="S2754" s="2">
        <f t="shared" si="297"/>
        <v>40855.765092592592</v>
      </c>
      <c r="T2754" s="2">
        <f t="shared" si="298"/>
        <v>40895.765092592592</v>
      </c>
      <c r="U2754" s="1">
        <f t="shared" si="299"/>
        <v>40</v>
      </c>
    </row>
    <row r="2755" spans="1:21" ht="95" customHeight="1">
      <c r="A2755" s="1">
        <v>2753</v>
      </c>
      <c r="B2755" s="1" t="s">
        <v>2753</v>
      </c>
      <c r="C2755" s="1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4">
        <f t="shared" ref="O2755:O2818" si="301">E2755/D2755*100</f>
        <v>19</v>
      </c>
      <c r="P2755" s="1">
        <f t="shared" ref="P2755:P2818" si="302">E2755/L2755</f>
        <v>47.5</v>
      </c>
      <c r="Q2755" s="1" t="str">
        <f t="shared" ref="Q2755:Q2818" si="303">LEFT(N2755,FIND("/",N2755)-1)</f>
        <v>publishing</v>
      </c>
      <c r="R2755" s="1" t="str">
        <f t="shared" si="300"/>
        <v>children's books</v>
      </c>
      <c r="S2755" s="2">
        <f t="shared" ref="S2755:S2818" si="304">(((J2755/60)/60)/24)+DATE(1970,1,1)</f>
        <v>41117.900729166664</v>
      </c>
      <c r="T2755" s="2">
        <f t="shared" ref="T2755:T2818" si="305">(((I2755/60)/60)/24)+DATE(1970,1,1)</f>
        <v>41147.900729166664</v>
      </c>
      <c r="U2755" s="1">
        <f t="shared" ref="U2755:U2818" si="306">ROUNDUP(T2755-S2755,0)</f>
        <v>30</v>
      </c>
    </row>
    <row r="2756" spans="1:21" ht="95" customHeight="1">
      <c r="A2756" s="1">
        <v>2754</v>
      </c>
      <c r="B2756" s="1" t="s">
        <v>2754</v>
      </c>
      <c r="C2756" s="1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4">
        <f t="shared" si="301"/>
        <v>0</v>
      </c>
      <c r="P2756" s="1" t="e">
        <f t="shared" si="302"/>
        <v>#DIV/0!</v>
      </c>
      <c r="Q2756" s="1" t="str">
        <f t="shared" si="303"/>
        <v>publishing</v>
      </c>
      <c r="R2756" s="1" t="str">
        <f t="shared" ref="R2756:R2819" si="307">RIGHT(N2756,LEN(N2756)-FIND("/",N2756))</f>
        <v>children's books</v>
      </c>
      <c r="S2756" s="2">
        <f t="shared" si="304"/>
        <v>41863.636006944449</v>
      </c>
      <c r="T2756" s="2">
        <f t="shared" si="305"/>
        <v>41893.636006944449</v>
      </c>
      <c r="U2756" s="1">
        <f t="shared" si="306"/>
        <v>30</v>
      </c>
    </row>
    <row r="2757" spans="1:21" ht="95" customHeight="1">
      <c r="A2757" s="1">
        <v>2755</v>
      </c>
      <c r="B2757" s="1" t="s">
        <v>2755</v>
      </c>
      <c r="C2757" s="1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4">
        <f t="shared" si="301"/>
        <v>52</v>
      </c>
      <c r="P2757" s="1">
        <f t="shared" si="302"/>
        <v>17.333333333333332</v>
      </c>
      <c r="Q2757" s="1" t="str">
        <f t="shared" si="303"/>
        <v>publishing</v>
      </c>
      <c r="R2757" s="1" t="str">
        <f t="shared" si="307"/>
        <v>children's books</v>
      </c>
      <c r="S2757" s="2">
        <f t="shared" si="304"/>
        <v>42072.790821759263</v>
      </c>
      <c r="T2757" s="2">
        <f t="shared" si="305"/>
        <v>42102.790821759263</v>
      </c>
      <c r="U2757" s="1">
        <f t="shared" si="306"/>
        <v>30</v>
      </c>
    </row>
    <row r="2758" spans="1:21" ht="95" customHeight="1">
      <c r="A2758" s="1">
        <v>2756</v>
      </c>
      <c r="B2758" s="1" t="s">
        <v>2756</v>
      </c>
      <c r="C2758" s="1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4">
        <f t="shared" si="301"/>
        <v>10.48</v>
      </c>
      <c r="P2758" s="1">
        <f t="shared" si="302"/>
        <v>31.757575757575758</v>
      </c>
      <c r="Q2758" s="1" t="str">
        <f t="shared" si="303"/>
        <v>publishing</v>
      </c>
      <c r="R2758" s="1" t="str">
        <f t="shared" si="307"/>
        <v>children's books</v>
      </c>
      <c r="S2758" s="2">
        <f t="shared" si="304"/>
        <v>41620.90047453704</v>
      </c>
      <c r="T2758" s="2">
        <f t="shared" si="305"/>
        <v>41650.90047453704</v>
      </c>
      <c r="U2758" s="1">
        <f t="shared" si="306"/>
        <v>30</v>
      </c>
    </row>
    <row r="2759" spans="1:21" ht="95" customHeight="1">
      <c r="A2759" s="1">
        <v>2757</v>
      </c>
      <c r="B2759" s="1" t="s">
        <v>2757</v>
      </c>
      <c r="C2759" s="1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4">
        <f t="shared" si="301"/>
        <v>0.66666666666666674</v>
      </c>
      <c r="P2759" s="1">
        <f t="shared" si="302"/>
        <v>5</v>
      </c>
      <c r="Q2759" s="1" t="str">
        <f t="shared" si="303"/>
        <v>publishing</v>
      </c>
      <c r="R2759" s="1" t="str">
        <f t="shared" si="307"/>
        <v>children's books</v>
      </c>
      <c r="S2759" s="2">
        <f t="shared" si="304"/>
        <v>42573.65662037037</v>
      </c>
      <c r="T2759" s="2">
        <f t="shared" si="305"/>
        <v>42588.65662037037</v>
      </c>
      <c r="U2759" s="1">
        <f t="shared" si="306"/>
        <v>15</v>
      </c>
    </row>
    <row r="2760" spans="1:21" ht="95" customHeight="1">
      <c r="A2760" s="1">
        <v>2758</v>
      </c>
      <c r="B2760" s="1" t="s">
        <v>2758</v>
      </c>
      <c r="C2760" s="1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4">
        <f t="shared" si="301"/>
        <v>11.700000000000001</v>
      </c>
      <c r="P2760" s="1">
        <f t="shared" si="302"/>
        <v>39</v>
      </c>
      <c r="Q2760" s="1" t="str">
        <f t="shared" si="303"/>
        <v>publishing</v>
      </c>
      <c r="R2760" s="1" t="str">
        <f t="shared" si="307"/>
        <v>children's books</v>
      </c>
      <c r="S2760" s="2">
        <f t="shared" si="304"/>
        <v>42639.441932870366</v>
      </c>
      <c r="T2760" s="2">
        <f t="shared" si="305"/>
        <v>42653.441932870366</v>
      </c>
      <c r="U2760" s="1">
        <f t="shared" si="306"/>
        <v>14</v>
      </c>
    </row>
    <row r="2761" spans="1:21" ht="95" customHeight="1">
      <c r="A2761" s="1">
        <v>2759</v>
      </c>
      <c r="B2761" s="1" t="s">
        <v>2759</v>
      </c>
      <c r="C2761" s="1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4">
        <f t="shared" si="301"/>
        <v>10.5</v>
      </c>
      <c r="P2761" s="1">
        <f t="shared" si="302"/>
        <v>52.5</v>
      </c>
      <c r="Q2761" s="1" t="str">
        <f t="shared" si="303"/>
        <v>publishing</v>
      </c>
      <c r="R2761" s="1" t="str">
        <f t="shared" si="307"/>
        <v>children's books</v>
      </c>
      <c r="S2761" s="2">
        <f t="shared" si="304"/>
        <v>42524.36650462963</v>
      </c>
      <c r="T2761" s="2">
        <f t="shared" si="305"/>
        <v>42567.36650462963</v>
      </c>
      <c r="U2761" s="1">
        <f t="shared" si="306"/>
        <v>43</v>
      </c>
    </row>
    <row r="2762" spans="1:21" ht="95" customHeight="1">
      <c r="A2762" s="1">
        <v>2760</v>
      </c>
      <c r="B2762" s="1" t="s">
        <v>2760</v>
      </c>
      <c r="C2762" s="1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4">
        <f t="shared" si="301"/>
        <v>0</v>
      </c>
      <c r="P2762" s="1" t="e">
        <f t="shared" si="302"/>
        <v>#DIV/0!</v>
      </c>
      <c r="Q2762" s="1" t="str">
        <f t="shared" si="303"/>
        <v>publishing</v>
      </c>
      <c r="R2762" s="1" t="str">
        <f t="shared" si="307"/>
        <v>children's books</v>
      </c>
      <c r="S2762" s="2">
        <f t="shared" si="304"/>
        <v>41415.461319444446</v>
      </c>
      <c r="T2762" s="2">
        <f t="shared" si="305"/>
        <v>41445.461319444446</v>
      </c>
      <c r="U2762" s="1">
        <f t="shared" si="306"/>
        <v>30</v>
      </c>
    </row>
    <row r="2763" spans="1:21" ht="95" customHeight="1">
      <c r="A2763" s="1">
        <v>2761</v>
      </c>
      <c r="B2763" s="1" t="s">
        <v>2761</v>
      </c>
      <c r="C2763" s="1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4">
        <f t="shared" si="301"/>
        <v>0.72</v>
      </c>
      <c r="P2763" s="1">
        <f t="shared" si="302"/>
        <v>9</v>
      </c>
      <c r="Q2763" s="1" t="str">
        <f t="shared" si="303"/>
        <v>publishing</v>
      </c>
      <c r="R2763" s="1" t="str">
        <f t="shared" si="307"/>
        <v>children's books</v>
      </c>
      <c r="S2763" s="2">
        <f t="shared" si="304"/>
        <v>41247.063576388886</v>
      </c>
      <c r="T2763" s="2">
        <f t="shared" si="305"/>
        <v>41277.063576388886</v>
      </c>
      <c r="U2763" s="1">
        <f t="shared" si="306"/>
        <v>30</v>
      </c>
    </row>
    <row r="2764" spans="1:21" ht="95" customHeight="1">
      <c r="A2764" s="1">
        <v>2762</v>
      </c>
      <c r="B2764" s="1" t="s">
        <v>2762</v>
      </c>
      <c r="C2764" s="1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4">
        <f t="shared" si="301"/>
        <v>0.76923076923076927</v>
      </c>
      <c r="P2764" s="1">
        <f t="shared" si="302"/>
        <v>25</v>
      </c>
      <c r="Q2764" s="1" t="str">
        <f t="shared" si="303"/>
        <v>publishing</v>
      </c>
      <c r="R2764" s="1" t="str">
        <f t="shared" si="307"/>
        <v>children's books</v>
      </c>
      <c r="S2764" s="2">
        <f t="shared" si="304"/>
        <v>40927.036979166667</v>
      </c>
      <c r="T2764" s="2">
        <f t="shared" si="305"/>
        <v>40986.995312500003</v>
      </c>
      <c r="U2764" s="1">
        <f t="shared" si="306"/>
        <v>60</v>
      </c>
    </row>
    <row r="2765" spans="1:21" ht="95" customHeight="1">
      <c r="A2765" s="1">
        <v>2763</v>
      </c>
      <c r="B2765" s="1" t="s">
        <v>2763</v>
      </c>
      <c r="C2765" s="1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4">
        <f t="shared" si="301"/>
        <v>0.22842639593908631</v>
      </c>
      <c r="P2765" s="1">
        <f t="shared" si="302"/>
        <v>30</v>
      </c>
      <c r="Q2765" s="1" t="str">
        <f t="shared" si="303"/>
        <v>publishing</v>
      </c>
      <c r="R2765" s="1" t="str">
        <f t="shared" si="307"/>
        <v>children's books</v>
      </c>
      <c r="S2765" s="2">
        <f t="shared" si="304"/>
        <v>41373.579675925925</v>
      </c>
      <c r="T2765" s="2">
        <f t="shared" si="305"/>
        <v>41418.579675925925</v>
      </c>
      <c r="U2765" s="1">
        <f t="shared" si="306"/>
        <v>45</v>
      </c>
    </row>
    <row r="2766" spans="1:21" ht="95" customHeight="1">
      <c r="A2766" s="1">
        <v>2764</v>
      </c>
      <c r="B2766" s="1" t="s">
        <v>2764</v>
      </c>
      <c r="C2766" s="1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4">
        <f t="shared" si="301"/>
        <v>1.125</v>
      </c>
      <c r="P2766" s="1">
        <f t="shared" si="302"/>
        <v>11.25</v>
      </c>
      <c r="Q2766" s="1" t="str">
        <f t="shared" si="303"/>
        <v>publishing</v>
      </c>
      <c r="R2766" s="1" t="str">
        <f t="shared" si="307"/>
        <v>children's books</v>
      </c>
      <c r="S2766" s="2">
        <f t="shared" si="304"/>
        <v>41030.292025462964</v>
      </c>
      <c r="T2766" s="2">
        <f t="shared" si="305"/>
        <v>41059.791666666664</v>
      </c>
      <c r="U2766" s="1">
        <f t="shared" si="306"/>
        <v>30</v>
      </c>
    </row>
    <row r="2767" spans="1:21" ht="95" customHeight="1">
      <c r="A2767" s="1">
        <v>2765</v>
      </c>
      <c r="B2767" s="1" t="s">
        <v>2765</v>
      </c>
      <c r="C2767" s="1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4">
        <f t="shared" si="301"/>
        <v>0</v>
      </c>
      <c r="P2767" s="1" t="e">
        <f t="shared" si="302"/>
        <v>#DIV/0!</v>
      </c>
      <c r="Q2767" s="1" t="str">
        <f t="shared" si="303"/>
        <v>publishing</v>
      </c>
      <c r="R2767" s="1" t="str">
        <f t="shared" si="307"/>
        <v>children's books</v>
      </c>
      <c r="S2767" s="2">
        <f t="shared" si="304"/>
        <v>41194.579027777778</v>
      </c>
      <c r="T2767" s="2">
        <f t="shared" si="305"/>
        <v>41210.579027777778</v>
      </c>
      <c r="U2767" s="1">
        <f t="shared" si="306"/>
        <v>16</v>
      </c>
    </row>
    <row r="2768" spans="1:21" ht="95" customHeight="1">
      <c r="A2768" s="1">
        <v>2766</v>
      </c>
      <c r="B2768" s="1" t="s">
        <v>2766</v>
      </c>
      <c r="C2768" s="1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4">
        <f t="shared" si="301"/>
        <v>2</v>
      </c>
      <c r="P2768" s="1">
        <f t="shared" si="302"/>
        <v>25</v>
      </c>
      <c r="Q2768" s="1" t="str">
        <f t="shared" si="303"/>
        <v>publishing</v>
      </c>
      <c r="R2768" s="1" t="str">
        <f t="shared" si="307"/>
        <v>children's books</v>
      </c>
      <c r="S2768" s="2">
        <f t="shared" si="304"/>
        <v>40736.668032407404</v>
      </c>
      <c r="T2768" s="2">
        <f t="shared" si="305"/>
        <v>40766.668032407404</v>
      </c>
      <c r="U2768" s="1">
        <f t="shared" si="306"/>
        <v>30</v>
      </c>
    </row>
    <row r="2769" spans="1:21" ht="95" customHeight="1">
      <c r="A2769" s="1">
        <v>2767</v>
      </c>
      <c r="B2769" s="1" t="s">
        <v>2767</v>
      </c>
      <c r="C2769" s="1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4">
        <f t="shared" si="301"/>
        <v>0.85000000000000009</v>
      </c>
      <c r="P2769" s="1">
        <f t="shared" si="302"/>
        <v>11.333333333333334</v>
      </c>
      <c r="Q2769" s="1" t="str">
        <f t="shared" si="303"/>
        <v>publishing</v>
      </c>
      <c r="R2769" s="1" t="str">
        <f t="shared" si="307"/>
        <v>children's books</v>
      </c>
      <c r="S2769" s="2">
        <f t="shared" si="304"/>
        <v>42172.958912037036</v>
      </c>
      <c r="T2769" s="2">
        <f t="shared" si="305"/>
        <v>42232.958912037036</v>
      </c>
      <c r="U2769" s="1">
        <f t="shared" si="306"/>
        <v>60</v>
      </c>
    </row>
    <row r="2770" spans="1:21" ht="95" customHeight="1">
      <c r="A2770" s="1">
        <v>2768</v>
      </c>
      <c r="B2770" s="1" t="s">
        <v>2768</v>
      </c>
      <c r="C2770" s="1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4">
        <f t="shared" si="301"/>
        <v>14.314285714285715</v>
      </c>
      <c r="P2770" s="1">
        <f t="shared" si="302"/>
        <v>29.470588235294116</v>
      </c>
      <c r="Q2770" s="1" t="str">
        <f t="shared" si="303"/>
        <v>publishing</v>
      </c>
      <c r="R2770" s="1" t="str">
        <f t="shared" si="307"/>
        <v>children's books</v>
      </c>
      <c r="S2770" s="2">
        <f t="shared" si="304"/>
        <v>40967.614849537036</v>
      </c>
      <c r="T2770" s="2">
        <f t="shared" si="305"/>
        <v>40997.573182870372</v>
      </c>
      <c r="U2770" s="1">
        <f t="shared" si="306"/>
        <v>30</v>
      </c>
    </row>
    <row r="2771" spans="1:21" ht="95" customHeight="1">
      <c r="A2771" s="1">
        <v>2769</v>
      </c>
      <c r="B2771" s="1" t="s">
        <v>2769</v>
      </c>
      <c r="C2771" s="1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4">
        <f t="shared" si="301"/>
        <v>0.25</v>
      </c>
      <c r="P2771" s="1">
        <f t="shared" si="302"/>
        <v>1</v>
      </c>
      <c r="Q2771" s="1" t="str">
        <f t="shared" si="303"/>
        <v>publishing</v>
      </c>
      <c r="R2771" s="1" t="str">
        <f t="shared" si="307"/>
        <v>children's books</v>
      </c>
      <c r="S2771" s="2">
        <f t="shared" si="304"/>
        <v>41745.826273148145</v>
      </c>
      <c r="T2771" s="2">
        <f t="shared" si="305"/>
        <v>41795.826273148145</v>
      </c>
      <c r="U2771" s="1">
        <f t="shared" si="306"/>
        <v>50</v>
      </c>
    </row>
    <row r="2772" spans="1:21" ht="95" customHeight="1">
      <c r="A2772" s="1">
        <v>2770</v>
      </c>
      <c r="B2772" s="1" t="s">
        <v>2770</v>
      </c>
      <c r="C2772" s="1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4">
        <f t="shared" si="301"/>
        <v>10.411249999999999</v>
      </c>
      <c r="P2772" s="1">
        <f t="shared" si="302"/>
        <v>63.098484848484851</v>
      </c>
      <c r="Q2772" s="1" t="str">
        <f t="shared" si="303"/>
        <v>publishing</v>
      </c>
      <c r="R2772" s="1" t="str">
        <f t="shared" si="307"/>
        <v>children's books</v>
      </c>
      <c r="S2772" s="2">
        <f t="shared" si="304"/>
        <v>41686.705208333333</v>
      </c>
      <c r="T2772" s="2">
        <f t="shared" si="305"/>
        <v>41716.663541666669</v>
      </c>
      <c r="U2772" s="1">
        <f t="shared" si="306"/>
        <v>30</v>
      </c>
    </row>
    <row r="2773" spans="1:21" ht="95" customHeight="1">
      <c r="A2773" s="1">
        <v>2771</v>
      </c>
      <c r="B2773" s="1" t="s">
        <v>2771</v>
      </c>
      <c r="C2773" s="1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4">
        <f t="shared" si="301"/>
        <v>0</v>
      </c>
      <c r="P2773" s="1" t="e">
        <f t="shared" si="302"/>
        <v>#DIV/0!</v>
      </c>
      <c r="Q2773" s="1" t="str">
        <f t="shared" si="303"/>
        <v>publishing</v>
      </c>
      <c r="R2773" s="1" t="str">
        <f t="shared" si="307"/>
        <v>children's books</v>
      </c>
      <c r="S2773" s="2">
        <f t="shared" si="304"/>
        <v>41257.531712962962</v>
      </c>
      <c r="T2773" s="2">
        <f t="shared" si="305"/>
        <v>41306.708333333336</v>
      </c>
      <c r="U2773" s="1">
        <f t="shared" si="306"/>
        <v>50</v>
      </c>
    </row>
    <row r="2774" spans="1:21" ht="95" customHeight="1">
      <c r="A2774" s="1">
        <v>2772</v>
      </c>
      <c r="B2774" s="1" t="s">
        <v>2772</v>
      </c>
      <c r="C2774" s="1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4">
        <f t="shared" si="301"/>
        <v>0</v>
      </c>
      <c r="P2774" s="1" t="e">
        <f t="shared" si="302"/>
        <v>#DIV/0!</v>
      </c>
      <c r="Q2774" s="1" t="str">
        <f t="shared" si="303"/>
        <v>publishing</v>
      </c>
      <c r="R2774" s="1" t="str">
        <f t="shared" si="307"/>
        <v>children's books</v>
      </c>
      <c r="S2774" s="2">
        <f t="shared" si="304"/>
        <v>41537.869143518517</v>
      </c>
      <c r="T2774" s="2">
        <f t="shared" si="305"/>
        <v>41552.869143518517</v>
      </c>
      <c r="U2774" s="1">
        <f t="shared" si="306"/>
        <v>15</v>
      </c>
    </row>
    <row r="2775" spans="1:21" ht="95" customHeight="1">
      <c r="A2775" s="1">
        <v>2773</v>
      </c>
      <c r="B2775" s="1" t="s">
        <v>2773</v>
      </c>
      <c r="C2775" s="1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4">
        <f t="shared" si="301"/>
        <v>0.18867924528301888</v>
      </c>
      <c r="P2775" s="1">
        <f t="shared" si="302"/>
        <v>1</v>
      </c>
      <c r="Q2775" s="1" t="str">
        <f t="shared" si="303"/>
        <v>publishing</v>
      </c>
      <c r="R2775" s="1" t="str">
        <f t="shared" si="307"/>
        <v>children's books</v>
      </c>
      <c r="S2775" s="2">
        <f t="shared" si="304"/>
        <v>42474.86482638889</v>
      </c>
      <c r="T2775" s="2">
        <f t="shared" si="305"/>
        <v>42484.86482638889</v>
      </c>
      <c r="U2775" s="1">
        <f t="shared" si="306"/>
        <v>10</v>
      </c>
    </row>
    <row r="2776" spans="1:21" ht="95" customHeight="1">
      <c r="A2776" s="1">
        <v>2774</v>
      </c>
      <c r="B2776" s="1" t="s">
        <v>2774</v>
      </c>
      <c r="C2776" s="1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4">
        <f t="shared" si="301"/>
        <v>14.249999999999998</v>
      </c>
      <c r="P2776" s="1">
        <f t="shared" si="302"/>
        <v>43.846153846153847</v>
      </c>
      <c r="Q2776" s="1" t="str">
        <f t="shared" si="303"/>
        <v>publishing</v>
      </c>
      <c r="R2776" s="1" t="str">
        <f t="shared" si="307"/>
        <v>children's books</v>
      </c>
      <c r="S2776" s="2">
        <f t="shared" si="304"/>
        <v>41311.126481481479</v>
      </c>
      <c r="T2776" s="2">
        <f t="shared" si="305"/>
        <v>41341.126481481479</v>
      </c>
      <c r="U2776" s="1">
        <f t="shared" si="306"/>
        <v>30</v>
      </c>
    </row>
    <row r="2777" spans="1:21" ht="95" customHeight="1">
      <c r="A2777" s="1">
        <v>2775</v>
      </c>
      <c r="B2777" s="1" t="s">
        <v>2775</v>
      </c>
      <c r="C2777" s="1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4">
        <f t="shared" si="301"/>
        <v>3</v>
      </c>
      <c r="P2777" s="1">
        <f t="shared" si="302"/>
        <v>75</v>
      </c>
      <c r="Q2777" s="1" t="str">
        <f t="shared" si="303"/>
        <v>publishing</v>
      </c>
      <c r="R2777" s="1" t="str">
        <f t="shared" si="307"/>
        <v>children's books</v>
      </c>
      <c r="S2777" s="2">
        <f t="shared" si="304"/>
        <v>40863.013356481482</v>
      </c>
      <c r="T2777" s="2">
        <f t="shared" si="305"/>
        <v>40893.013356481482</v>
      </c>
      <c r="U2777" s="1">
        <f t="shared" si="306"/>
        <v>30</v>
      </c>
    </row>
    <row r="2778" spans="1:21" ht="95" customHeight="1">
      <c r="A2778" s="1">
        <v>2776</v>
      </c>
      <c r="B2778" s="1" t="s">
        <v>2776</v>
      </c>
      <c r="C2778" s="1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4">
        <f t="shared" si="301"/>
        <v>7.8809523809523814</v>
      </c>
      <c r="P2778" s="1">
        <f t="shared" si="302"/>
        <v>45.972222222222221</v>
      </c>
      <c r="Q2778" s="1" t="str">
        <f t="shared" si="303"/>
        <v>publishing</v>
      </c>
      <c r="R2778" s="1" t="str">
        <f t="shared" si="307"/>
        <v>children's books</v>
      </c>
      <c r="S2778" s="2">
        <f t="shared" si="304"/>
        <v>42136.297175925924</v>
      </c>
      <c r="T2778" s="2">
        <f t="shared" si="305"/>
        <v>42167.297175925924</v>
      </c>
      <c r="U2778" s="1">
        <f t="shared" si="306"/>
        <v>31</v>
      </c>
    </row>
    <row r="2779" spans="1:21" ht="95" customHeight="1">
      <c r="A2779" s="1">
        <v>2777</v>
      </c>
      <c r="B2779" s="1" t="s">
        <v>2777</v>
      </c>
      <c r="C2779" s="1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4">
        <f t="shared" si="301"/>
        <v>0.33333333333333337</v>
      </c>
      <c r="P2779" s="1">
        <f t="shared" si="302"/>
        <v>10</v>
      </c>
      <c r="Q2779" s="1" t="str">
        <f t="shared" si="303"/>
        <v>publishing</v>
      </c>
      <c r="R2779" s="1" t="str">
        <f t="shared" si="307"/>
        <v>children's books</v>
      </c>
      <c r="S2779" s="2">
        <f t="shared" si="304"/>
        <v>42172.669027777782</v>
      </c>
      <c r="T2779" s="2">
        <f t="shared" si="305"/>
        <v>42202.669027777782</v>
      </c>
      <c r="U2779" s="1">
        <f t="shared" si="306"/>
        <v>30</v>
      </c>
    </row>
    <row r="2780" spans="1:21" ht="95" customHeight="1">
      <c r="A2780" s="1">
        <v>2778</v>
      </c>
      <c r="B2780" s="1" t="s">
        <v>2778</v>
      </c>
      <c r="C2780" s="1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4">
        <f t="shared" si="301"/>
        <v>25.545454545454543</v>
      </c>
      <c r="P2780" s="1">
        <f t="shared" si="302"/>
        <v>93.666666666666671</v>
      </c>
      <c r="Q2780" s="1" t="str">
        <f t="shared" si="303"/>
        <v>publishing</v>
      </c>
      <c r="R2780" s="1" t="str">
        <f t="shared" si="307"/>
        <v>children's books</v>
      </c>
      <c r="S2780" s="2">
        <f t="shared" si="304"/>
        <v>41846.978078703702</v>
      </c>
      <c r="T2780" s="2">
        <f t="shared" si="305"/>
        <v>41876.978078703702</v>
      </c>
      <c r="U2780" s="1">
        <f t="shared" si="306"/>
        <v>30</v>
      </c>
    </row>
    <row r="2781" spans="1:21" ht="95" customHeight="1">
      <c r="A2781" s="1">
        <v>2779</v>
      </c>
      <c r="B2781" s="1" t="s">
        <v>2779</v>
      </c>
      <c r="C2781" s="1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4">
        <f t="shared" si="301"/>
        <v>2.12</v>
      </c>
      <c r="P2781" s="1">
        <f t="shared" si="302"/>
        <v>53</v>
      </c>
      <c r="Q2781" s="1" t="str">
        <f t="shared" si="303"/>
        <v>publishing</v>
      </c>
      <c r="R2781" s="1" t="str">
        <f t="shared" si="307"/>
        <v>children's books</v>
      </c>
      <c r="S2781" s="2">
        <f t="shared" si="304"/>
        <v>42300.585891203707</v>
      </c>
      <c r="T2781" s="2">
        <f t="shared" si="305"/>
        <v>42330.627557870372</v>
      </c>
      <c r="U2781" s="1">
        <f t="shared" si="306"/>
        <v>31</v>
      </c>
    </row>
    <row r="2782" spans="1:21" ht="95" customHeight="1">
      <c r="A2782" s="1">
        <v>2780</v>
      </c>
      <c r="B2782" s="1" t="s">
        <v>2780</v>
      </c>
      <c r="C2782" s="1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4">
        <f t="shared" si="301"/>
        <v>0</v>
      </c>
      <c r="P2782" s="1" t="e">
        <f t="shared" si="302"/>
        <v>#DIV/0!</v>
      </c>
      <c r="Q2782" s="1" t="str">
        <f t="shared" si="303"/>
        <v>publishing</v>
      </c>
      <c r="R2782" s="1" t="str">
        <f t="shared" si="307"/>
        <v>children's books</v>
      </c>
      <c r="S2782" s="2">
        <f t="shared" si="304"/>
        <v>42774.447777777779</v>
      </c>
      <c r="T2782" s="2">
        <f t="shared" si="305"/>
        <v>42804.447777777779</v>
      </c>
      <c r="U2782" s="1">
        <f t="shared" si="306"/>
        <v>30</v>
      </c>
    </row>
    <row r="2783" spans="1:21" ht="95" customHeight="1">
      <c r="A2783" s="1">
        <v>2781</v>
      </c>
      <c r="B2783" s="1" t="s">
        <v>2781</v>
      </c>
      <c r="C2783" s="1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O2783" s="4">
        <f t="shared" si="301"/>
        <v>105.28</v>
      </c>
      <c r="P2783" s="1">
        <f t="shared" si="302"/>
        <v>47</v>
      </c>
      <c r="Q2783" s="1" t="str">
        <f t="shared" si="303"/>
        <v>theater</v>
      </c>
      <c r="R2783" s="1" t="str">
        <f t="shared" si="307"/>
        <v>plays</v>
      </c>
      <c r="S2783" s="2">
        <f t="shared" si="304"/>
        <v>42018.94159722222</v>
      </c>
      <c r="T2783" s="2">
        <f t="shared" si="305"/>
        <v>42047.291666666672</v>
      </c>
      <c r="U2783" s="1">
        <f t="shared" si="306"/>
        <v>29</v>
      </c>
    </row>
    <row r="2784" spans="1:21" ht="95" customHeight="1">
      <c r="A2784" s="1">
        <v>2782</v>
      </c>
      <c r="B2784" s="1" t="s">
        <v>2782</v>
      </c>
      <c r="C2784" s="1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O2784" s="4">
        <f t="shared" si="301"/>
        <v>120</v>
      </c>
      <c r="P2784" s="1">
        <f t="shared" si="302"/>
        <v>66.666666666666671</v>
      </c>
      <c r="Q2784" s="1" t="str">
        <f t="shared" si="303"/>
        <v>theater</v>
      </c>
      <c r="R2784" s="1" t="str">
        <f t="shared" si="307"/>
        <v>plays</v>
      </c>
      <c r="S2784" s="2">
        <f t="shared" si="304"/>
        <v>42026.924976851849</v>
      </c>
      <c r="T2784" s="2">
        <f t="shared" si="305"/>
        <v>42052.207638888889</v>
      </c>
      <c r="U2784" s="1">
        <f t="shared" si="306"/>
        <v>26</v>
      </c>
    </row>
    <row r="2785" spans="1:21" ht="95" customHeight="1">
      <c r="A2785" s="1">
        <v>2783</v>
      </c>
      <c r="B2785" s="1" t="s">
        <v>2783</v>
      </c>
      <c r="C2785" s="1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O2785" s="4">
        <f t="shared" si="301"/>
        <v>114.5</v>
      </c>
      <c r="P2785" s="1">
        <f t="shared" si="302"/>
        <v>18.770491803278688</v>
      </c>
      <c r="Q2785" s="1" t="str">
        <f t="shared" si="303"/>
        <v>theater</v>
      </c>
      <c r="R2785" s="1" t="str">
        <f t="shared" si="307"/>
        <v>plays</v>
      </c>
      <c r="S2785" s="2">
        <f t="shared" si="304"/>
        <v>42103.535254629634</v>
      </c>
      <c r="T2785" s="2">
        <f t="shared" si="305"/>
        <v>42117.535254629634</v>
      </c>
      <c r="U2785" s="1">
        <f t="shared" si="306"/>
        <v>14</v>
      </c>
    </row>
    <row r="2786" spans="1:21" ht="95" customHeight="1">
      <c r="A2786" s="1">
        <v>2784</v>
      </c>
      <c r="B2786" s="1" t="s">
        <v>2784</v>
      </c>
      <c r="C2786" s="1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O2786" s="4">
        <f t="shared" si="301"/>
        <v>119</v>
      </c>
      <c r="P2786" s="1">
        <f t="shared" si="302"/>
        <v>66.111111111111114</v>
      </c>
      <c r="Q2786" s="1" t="str">
        <f t="shared" si="303"/>
        <v>theater</v>
      </c>
      <c r="R2786" s="1" t="str">
        <f t="shared" si="307"/>
        <v>plays</v>
      </c>
      <c r="S2786" s="2">
        <f t="shared" si="304"/>
        <v>41920.787534722222</v>
      </c>
      <c r="T2786" s="2">
        <f t="shared" si="305"/>
        <v>41941.787534722222</v>
      </c>
      <c r="U2786" s="1">
        <f t="shared" si="306"/>
        <v>21</v>
      </c>
    </row>
    <row r="2787" spans="1:21" ht="95" customHeight="1">
      <c r="A2787" s="1">
        <v>2785</v>
      </c>
      <c r="B2787" s="1" t="s">
        <v>2785</v>
      </c>
      <c r="C2787" s="1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O2787" s="4">
        <f t="shared" si="301"/>
        <v>104.67999999999999</v>
      </c>
      <c r="P2787" s="1">
        <f t="shared" si="302"/>
        <v>36.859154929577464</v>
      </c>
      <c r="Q2787" s="1" t="str">
        <f t="shared" si="303"/>
        <v>theater</v>
      </c>
      <c r="R2787" s="1" t="str">
        <f t="shared" si="307"/>
        <v>plays</v>
      </c>
      <c r="S2787" s="2">
        <f t="shared" si="304"/>
        <v>42558.189432870371</v>
      </c>
      <c r="T2787" s="2">
        <f t="shared" si="305"/>
        <v>42587.875</v>
      </c>
      <c r="U2787" s="1">
        <f t="shared" si="306"/>
        <v>30</v>
      </c>
    </row>
    <row r="2788" spans="1:21" ht="95" customHeight="1">
      <c r="A2788" s="1">
        <v>2786</v>
      </c>
      <c r="B2788" s="1" t="s">
        <v>2786</v>
      </c>
      <c r="C2788" s="1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O2788" s="4">
        <f t="shared" si="301"/>
        <v>117.83999999999999</v>
      </c>
      <c r="P2788" s="1">
        <f t="shared" si="302"/>
        <v>39.810810810810814</v>
      </c>
      <c r="Q2788" s="1" t="str">
        <f t="shared" si="303"/>
        <v>theater</v>
      </c>
      <c r="R2788" s="1" t="str">
        <f t="shared" si="307"/>
        <v>plays</v>
      </c>
      <c r="S2788" s="2">
        <f t="shared" si="304"/>
        <v>41815.569212962961</v>
      </c>
      <c r="T2788" s="2">
        <f t="shared" si="305"/>
        <v>41829.569212962961</v>
      </c>
      <c r="U2788" s="1">
        <f t="shared" si="306"/>
        <v>14</v>
      </c>
    </row>
    <row r="2789" spans="1:21" ht="95" customHeight="1">
      <c r="A2789" s="1">
        <v>2787</v>
      </c>
      <c r="B2789" s="1" t="s">
        <v>2787</v>
      </c>
      <c r="C2789" s="1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O2789" s="4">
        <f t="shared" si="301"/>
        <v>119.7</v>
      </c>
      <c r="P2789" s="1">
        <f t="shared" si="302"/>
        <v>31.5</v>
      </c>
      <c r="Q2789" s="1" t="str">
        <f t="shared" si="303"/>
        <v>theater</v>
      </c>
      <c r="R2789" s="1" t="str">
        <f t="shared" si="307"/>
        <v>plays</v>
      </c>
      <c r="S2789" s="2">
        <f t="shared" si="304"/>
        <v>41808.198518518519</v>
      </c>
      <c r="T2789" s="2">
        <f t="shared" si="305"/>
        <v>41838.198518518519</v>
      </c>
      <c r="U2789" s="1">
        <f t="shared" si="306"/>
        <v>30</v>
      </c>
    </row>
    <row r="2790" spans="1:21" ht="95" customHeight="1">
      <c r="A2790" s="1">
        <v>2788</v>
      </c>
      <c r="B2790" s="1" t="s">
        <v>2788</v>
      </c>
      <c r="C2790" s="1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O2790" s="4">
        <f t="shared" si="301"/>
        <v>102.49999999999999</v>
      </c>
      <c r="P2790" s="1">
        <f t="shared" si="302"/>
        <v>102.5</v>
      </c>
      <c r="Q2790" s="1" t="str">
        <f t="shared" si="303"/>
        <v>theater</v>
      </c>
      <c r="R2790" s="1" t="str">
        <f t="shared" si="307"/>
        <v>plays</v>
      </c>
      <c r="S2790" s="2">
        <f t="shared" si="304"/>
        <v>42550.701886574068</v>
      </c>
      <c r="T2790" s="2">
        <f t="shared" si="305"/>
        <v>42580.701886574068</v>
      </c>
      <c r="U2790" s="1">
        <f t="shared" si="306"/>
        <v>30</v>
      </c>
    </row>
    <row r="2791" spans="1:21" ht="95" customHeight="1">
      <c r="A2791" s="1">
        <v>2789</v>
      </c>
      <c r="B2791" s="1" t="s">
        <v>2789</v>
      </c>
      <c r="C2791" s="1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O2791" s="4">
        <f t="shared" si="301"/>
        <v>101.16666666666667</v>
      </c>
      <c r="P2791" s="1">
        <f t="shared" si="302"/>
        <v>126.45833333333333</v>
      </c>
      <c r="Q2791" s="1" t="str">
        <f t="shared" si="303"/>
        <v>theater</v>
      </c>
      <c r="R2791" s="1" t="str">
        <f t="shared" si="307"/>
        <v>plays</v>
      </c>
      <c r="S2791" s="2">
        <f t="shared" si="304"/>
        <v>42056.013124999998</v>
      </c>
      <c r="T2791" s="2">
        <f t="shared" si="305"/>
        <v>42075.166666666672</v>
      </c>
      <c r="U2791" s="1">
        <f t="shared" si="306"/>
        <v>20</v>
      </c>
    </row>
    <row r="2792" spans="1:21" ht="95" customHeight="1">
      <c r="A2792" s="1">
        <v>2790</v>
      </c>
      <c r="B2792" s="1" t="s">
        <v>2790</v>
      </c>
      <c r="C2792" s="1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O2792" s="4">
        <f t="shared" si="301"/>
        <v>105.33333333333333</v>
      </c>
      <c r="P2792" s="1">
        <f t="shared" si="302"/>
        <v>47.878787878787875</v>
      </c>
      <c r="Q2792" s="1" t="str">
        <f t="shared" si="303"/>
        <v>theater</v>
      </c>
      <c r="R2792" s="1" t="str">
        <f t="shared" si="307"/>
        <v>plays</v>
      </c>
      <c r="S2792" s="2">
        <f t="shared" si="304"/>
        <v>42016.938692129625</v>
      </c>
      <c r="T2792" s="2">
        <f t="shared" si="305"/>
        <v>42046.938692129625</v>
      </c>
      <c r="U2792" s="1">
        <f t="shared" si="306"/>
        <v>30</v>
      </c>
    </row>
    <row r="2793" spans="1:21" ht="95" customHeight="1">
      <c r="A2793" s="1">
        <v>2791</v>
      </c>
      <c r="B2793" s="1" t="s">
        <v>2791</v>
      </c>
      <c r="C2793" s="1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O2793" s="4">
        <f t="shared" si="301"/>
        <v>102.49999999999999</v>
      </c>
      <c r="P2793" s="1">
        <f t="shared" si="302"/>
        <v>73.214285714285708</v>
      </c>
      <c r="Q2793" s="1" t="str">
        <f t="shared" si="303"/>
        <v>theater</v>
      </c>
      <c r="R2793" s="1" t="str">
        <f t="shared" si="307"/>
        <v>plays</v>
      </c>
      <c r="S2793" s="2">
        <f t="shared" si="304"/>
        <v>42591.899988425925</v>
      </c>
      <c r="T2793" s="2">
        <f t="shared" si="305"/>
        <v>42622.166666666672</v>
      </c>
      <c r="U2793" s="1">
        <f t="shared" si="306"/>
        <v>31</v>
      </c>
    </row>
    <row r="2794" spans="1:21" ht="95" customHeight="1">
      <c r="A2794" s="1">
        <v>2792</v>
      </c>
      <c r="B2794" s="1" t="s">
        <v>2792</v>
      </c>
      <c r="C2794" s="1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O2794" s="4">
        <f t="shared" si="301"/>
        <v>107.60000000000001</v>
      </c>
      <c r="P2794" s="1">
        <f t="shared" si="302"/>
        <v>89.666666666666671</v>
      </c>
      <c r="Q2794" s="1" t="str">
        <f t="shared" si="303"/>
        <v>theater</v>
      </c>
      <c r="R2794" s="1" t="str">
        <f t="shared" si="307"/>
        <v>plays</v>
      </c>
      <c r="S2794" s="2">
        <f t="shared" si="304"/>
        <v>42183.231006944443</v>
      </c>
      <c r="T2794" s="2">
        <f t="shared" si="305"/>
        <v>42228.231006944443</v>
      </c>
      <c r="U2794" s="1">
        <f t="shared" si="306"/>
        <v>45</v>
      </c>
    </row>
    <row r="2795" spans="1:21" ht="95" customHeight="1">
      <c r="A2795" s="1">
        <v>2793</v>
      </c>
      <c r="B2795" s="1" t="s">
        <v>2793</v>
      </c>
      <c r="C2795" s="1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O2795" s="4">
        <f t="shared" si="301"/>
        <v>110.5675</v>
      </c>
      <c r="P2795" s="1">
        <f t="shared" si="302"/>
        <v>151.4623287671233</v>
      </c>
      <c r="Q2795" s="1" t="str">
        <f t="shared" si="303"/>
        <v>theater</v>
      </c>
      <c r="R2795" s="1" t="str">
        <f t="shared" si="307"/>
        <v>plays</v>
      </c>
      <c r="S2795" s="2">
        <f t="shared" si="304"/>
        <v>42176.419039351851</v>
      </c>
      <c r="T2795" s="2">
        <f t="shared" si="305"/>
        <v>42206.419039351851</v>
      </c>
      <c r="U2795" s="1">
        <f t="shared" si="306"/>
        <v>30</v>
      </c>
    </row>
    <row r="2796" spans="1:21" ht="95" customHeight="1">
      <c r="A2796" s="1">
        <v>2794</v>
      </c>
      <c r="B2796" s="1" t="s">
        <v>2794</v>
      </c>
      <c r="C2796" s="1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O2796" s="4">
        <f t="shared" si="301"/>
        <v>150</v>
      </c>
      <c r="P2796" s="1">
        <f t="shared" si="302"/>
        <v>25</v>
      </c>
      <c r="Q2796" s="1" t="str">
        <f t="shared" si="303"/>
        <v>theater</v>
      </c>
      <c r="R2796" s="1" t="str">
        <f t="shared" si="307"/>
        <v>plays</v>
      </c>
      <c r="S2796" s="2">
        <f t="shared" si="304"/>
        <v>42416.691655092596</v>
      </c>
      <c r="T2796" s="2">
        <f t="shared" si="305"/>
        <v>42432.791666666672</v>
      </c>
      <c r="U2796" s="1">
        <f t="shared" si="306"/>
        <v>17</v>
      </c>
    </row>
    <row r="2797" spans="1:21" ht="95" customHeight="1">
      <c r="A2797" s="1">
        <v>2795</v>
      </c>
      <c r="B2797" s="1" t="s">
        <v>2795</v>
      </c>
      <c r="C2797" s="1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O2797" s="4">
        <f t="shared" si="301"/>
        <v>104.28571428571429</v>
      </c>
      <c r="P2797" s="1">
        <f t="shared" si="302"/>
        <v>36.5</v>
      </c>
      <c r="Q2797" s="1" t="str">
        <f t="shared" si="303"/>
        <v>theater</v>
      </c>
      <c r="R2797" s="1" t="str">
        <f t="shared" si="307"/>
        <v>plays</v>
      </c>
      <c r="S2797" s="2">
        <f t="shared" si="304"/>
        <v>41780.525937500002</v>
      </c>
      <c r="T2797" s="2">
        <f t="shared" si="305"/>
        <v>41796.958333333336</v>
      </c>
      <c r="U2797" s="1">
        <f t="shared" si="306"/>
        <v>17</v>
      </c>
    </row>
    <row r="2798" spans="1:21" ht="95" customHeight="1">
      <c r="A2798" s="1">
        <v>2796</v>
      </c>
      <c r="B2798" s="1" t="s">
        <v>2796</v>
      </c>
      <c r="C2798" s="1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O2798" s="4">
        <f t="shared" si="301"/>
        <v>115.5</v>
      </c>
      <c r="P2798" s="1">
        <f t="shared" si="302"/>
        <v>44</v>
      </c>
      <c r="Q2798" s="1" t="str">
        <f t="shared" si="303"/>
        <v>theater</v>
      </c>
      <c r="R2798" s="1" t="str">
        <f t="shared" si="307"/>
        <v>plays</v>
      </c>
      <c r="S2798" s="2">
        <f t="shared" si="304"/>
        <v>41795.528101851851</v>
      </c>
      <c r="T2798" s="2">
        <f t="shared" si="305"/>
        <v>41825.528101851851</v>
      </c>
      <c r="U2798" s="1">
        <f t="shared" si="306"/>
        <v>30</v>
      </c>
    </row>
    <row r="2799" spans="1:21" ht="95" customHeight="1">
      <c r="A2799" s="1">
        <v>2797</v>
      </c>
      <c r="B2799" s="1" t="s">
        <v>2797</v>
      </c>
      <c r="C2799" s="1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O2799" s="4">
        <f t="shared" si="301"/>
        <v>102.64512500000001</v>
      </c>
      <c r="P2799" s="1">
        <f t="shared" si="302"/>
        <v>87.357553191489373</v>
      </c>
      <c r="Q2799" s="1" t="str">
        <f t="shared" si="303"/>
        <v>theater</v>
      </c>
      <c r="R2799" s="1" t="str">
        <f t="shared" si="307"/>
        <v>plays</v>
      </c>
      <c r="S2799" s="2">
        <f t="shared" si="304"/>
        <v>41798.94027777778</v>
      </c>
      <c r="T2799" s="2">
        <f t="shared" si="305"/>
        <v>41828.94027777778</v>
      </c>
      <c r="U2799" s="1">
        <f t="shared" si="306"/>
        <v>30</v>
      </c>
    </row>
    <row r="2800" spans="1:21" ht="95" customHeight="1">
      <c r="A2800" s="1">
        <v>2798</v>
      </c>
      <c r="B2800" s="1" t="s">
        <v>2798</v>
      </c>
      <c r="C2800" s="1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O2800" s="4">
        <f t="shared" si="301"/>
        <v>101.4</v>
      </c>
      <c r="P2800" s="1">
        <f t="shared" si="302"/>
        <v>36.474820143884891</v>
      </c>
      <c r="Q2800" s="1" t="str">
        <f t="shared" si="303"/>
        <v>theater</v>
      </c>
      <c r="R2800" s="1" t="str">
        <f t="shared" si="307"/>
        <v>plays</v>
      </c>
      <c r="S2800" s="2">
        <f t="shared" si="304"/>
        <v>42201.675011574072</v>
      </c>
      <c r="T2800" s="2">
        <f t="shared" si="305"/>
        <v>42216.666666666672</v>
      </c>
      <c r="U2800" s="1">
        <f t="shared" si="306"/>
        <v>15</v>
      </c>
    </row>
    <row r="2801" spans="1:21" ht="95" customHeight="1">
      <c r="A2801" s="1">
        <v>2799</v>
      </c>
      <c r="B2801" s="1" t="s">
        <v>2799</v>
      </c>
      <c r="C2801" s="1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O2801" s="4">
        <f t="shared" si="301"/>
        <v>116.6348</v>
      </c>
      <c r="P2801" s="1">
        <f t="shared" si="302"/>
        <v>44.859538461538463</v>
      </c>
      <c r="Q2801" s="1" t="str">
        <f t="shared" si="303"/>
        <v>theater</v>
      </c>
      <c r="R2801" s="1" t="str">
        <f t="shared" si="307"/>
        <v>plays</v>
      </c>
      <c r="S2801" s="2">
        <f t="shared" si="304"/>
        <v>42507.264699074076</v>
      </c>
      <c r="T2801" s="2">
        <f t="shared" si="305"/>
        <v>42538.666666666672</v>
      </c>
      <c r="U2801" s="1">
        <f t="shared" si="306"/>
        <v>32</v>
      </c>
    </row>
    <row r="2802" spans="1:21" ht="95" customHeight="1">
      <c r="A2802" s="1">
        <v>2800</v>
      </c>
      <c r="B2802" s="1" t="s">
        <v>2800</v>
      </c>
      <c r="C2802" s="1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O2802" s="4">
        <f t="shared" si="301"/>
        <v>133</v>
      </c>
      <c r="P2802" s="1">
        <f t="shared" si="302"/>
        <v>42.903225806451616</v>
      </c>
      <c r="Q2802" s="1" t="str">
        <f t="shared" si="303"/>
        <v>theater</v>
      </c>
      <c r="R2802" s="1" t="str">
        <f t="shared" si="307"/>
        <v>plays</v>
      </c>
      <c r="S2802" s="2">
        <f t="shared" si="304"/>
        <v>41948.552847222221</v>
      </c>
      <c r="T2802" s="2">
        <f t="shared" si="305"/>
        <v>42008.552847222221</v>
      </c>
      <c r="U2802" s="1">
        <f t="shared" si="306"/>
        <v>60</v>
      </c>
    </row>
    <row r="2803" spans="1:21" ht="95" customHeight="1">
      <c r="A2803" s="1">
        <v>2801</v>
      </c>
      <c r="B2803" s="1" t="s">
        <v>2801</v>
      </c>
      <c r="C2803" s="1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O2803" s="4">
        <f t="shared" si="301"/>
        <v>133.20000000000002</v>
      </c>
      <c r="P2803" s="1">
        <f t="shared" si="302"/>
        <v>51.230769230769234</v>
      </c>
      <c r="Q2803" s="1" t="str">
        <f t="shared" si="303"/>
        <v>theater</v>
      </c>
      <c r="R2803" s="1" t="str">
        <f t="shared" si="307"/>
        <v>plays</v>
      </c>
      <c r="S2803" s="2">
        <f t="shared" si="304"/>
        <v>41900.243159722224</v>
      </c>
      <c r="T2803" s="2">
        <f t="shared" si="305"/>
        <v>41922.458333333336</v>
      </c>
      <c r="U2803" s="1">
        <f t="shared" si="306"/>
        <v>23</v>
      </c>
    </row>
    <row r="2804" spans="1:21" ht="95" customHeight="1">
      <c r="A2804" s="1">
        <v>2802</v>
      </c>
      <c r="B2804" s="1" t="s">
        <v>2802</v>
      </c>
      <c r="C2804" s="1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O2804" s="4">
        <f t="shared" si="301"/>
        <v>101.83333333333333</v>
      </c>
      <c r="P2804" s="1">
        <f t="shared" si="302"/>
        <v>33.944444444444443</v>
      </c>
      <c r="Q2804" s="1" t="str">
        <f t="shared" si="303"/>
        <v>theater</v>
      </c>
      <c r="R2804" s="1" t="str">
        <f t="shared" si="307"/>
        <v>plays</v>
      </c>
      <c r="S2804" s="2">
        <f t="shared" si="304"/>
        <v>42192.64707175926</v>
      </c>
      <c r="T2804" s="2">
        <f t="shared" si="305"/>
        <v>42222.64707175926</v>
      </c>
      <c r="U2804" s="1">
        <f t="shared" si="306"/>
        <v>30</v>
      </c>
    </row>
    <row r="2805" spans="1:21" ht="95" customHeight="1">
      <c r="A2805" s="1">
        <v>2803</v>
      </c>
      <c r="B2805" s="1" t="s">
        <v>2803</v>
      </c>
      <c r="C2805" s="1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O2805" s="4">
        <f t="shared" si="301"/>
        <v>127.95</v>
      </c>
      <c r="P2805" s="1">
        <f t="shared" si="302"/>
        <v>90.744680851063833</v>
      </c>
      <c r="Q2805" s="1" t="str">
        <f t="shared" si="303"/>
        <v>theater</v>
      </c>
      <c r="R2805" s="1" t="str">
        <f t="shared" si="307"/>
        <v>plays</v>
      </c>
      <c r="S2805" s="2">
        <f t="shared" si="304"/>
        <v>42158.065694444449</v>
      </c>
      <c r="T2805" s="2">
        <f t="shared" si="305"/>
        <v>42201</v>
      </c>
      <c r="U2805" s="1">
        <f t="shared" si="306"/>
        <v>43</v>
      </c>
    </row>
    <row r="2806" spans="1:21" ht="95" customHeight="1">
      <c r="A2806" s="1">
        <v>2804</v>
      </c>
      <c r="B2806" s="1" t="s">
        <v>2804</v>
      </c>
      <c r="C2806" s="1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O2806" s="4">
        <f t="shared" si="301"/>
        <v>114.99999999999999</v>
      </c>
      <c r="P2806" s="1">
        <f t="shared" si="302"/>
        <v>50</v>
      </c>
      <c r="Q2806" s="1" t="str">
        <f t="shared" si="303"/>
        <v>theater</v>
      </c>
      <c r="R2806" s="1" t="str">
        <f t="shared" si="307"/>
        <v>plays</v>
      </c>
      <c r="S2806" s="2">
        <f t="shared" si="304"/>
        <v>41881.453587962962</v>
      </c>
      <c r="T2806" s="2">
        <f t="shared" si="305"/>
        <v>41911.453587962962</v>
      </c>
      <c r="U2806" s="1">
        <f t="shared" si="306"/>
        <v>30</v>
      </c>
    </row>
    <row r="2807" spans="1:21" ht="95" customHeight="1">
      <c r="A2807" s="1">
        <v>2805</v>
      </c>
      <c r="B2807" s="1" t="s">
        <v>2805</v>
      </c>
      <c r="C2807" s="1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O2807" s="4">
        <f t="shared" si="301"/>
        <v>110.00000000000001</v>
      </c>
      <c r="P2807" s="1">
        <f t="shared" si="302"/>
        <v>24.444444444444443</v>
      </c>
      <c r="Q2807" s="1" t="str">
        <f t="shared" si="303"/>
        <v>theater</v>
      </c>
      <c r="R2807" s="1" t="str">
        <f t="shared" si="307"/>
        <v>plays</v>
      </c>
      <c r="S2807" s="2">
        <f t="shared" si="304"/>
        <v>42213.505474537036</v>
      </c>
      <c r="T2807" s="2">
        <f t="shared" si="305"/>
        <v>42238.505474537036</v>
      </c>
      <c r="U2807" s="1">
        <f t="shared" si="306"/>
        <v>25</v>
      </c>
    </row>
    <row r="2808" spans="1:21" ht="95" customHeight="1">
      <c r="A2808" s="1">
        <v>2806</v>
      </c>
      <c r="B2808" s="1" t="s">
        <v>2806</v>
      </c>
      <c r="C2808" s="1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O2808" s="4">
        <f t="shared" si="301"/>
        <v>112.1</v>
      </c>
      <c r="P2808" s="1">
        <f t="shared" si="302"/>
        <v>44.25</v>
      </c>
      <c r="Q2808" s="1" t="str">
        <f t="shared" si="303"/>
        <v>theater</v>
      </c>
      <c r="R2808" s="1" t="str">
        <f t="shared" si="307"/>
        <v>plays</v>
      </c>
      <c r="S2808" s="2">
        <f t="shared" si="304"/>
        <v>42185.267245370371</v>
      </c>
      <c r="T2808" s="2">
        <f t="shared" si="305"/>
        <v>42221.458333333328</v>
      </c>
      <c r="U2808" s="1">
        <f t="shared" si="306"/>
        <v>37</v>
      </c>
    </row>
    <row r="2809" spans="1:21" ht="95" customHeight="1">
      <c r="A2809" s="1">
        <v>2807</v>
      </c>
      <c r="B2809" s="1" t="s">
        <v>2807</v>
      </c>
      <c r="C2809" s="1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O2809" s="4">
        <f t="shared" si="301"/>
        <v>126</v>
      </c>
      <c r="P2809" s="1">
        <f t="shared" si="302"/>
        <v>67.741935483870961</v>
      </c>
      <c r="Q2809" s="1" t="str">
        <f t="shared" si="303"/>
        <v>theater</v>
      </c>
      <c r="R2809" s="1" t="str">
        <f t="shared" si="307"/>
        <v>plays</v>
      </c>
      <c r="S2809" s="2">
        <f t="shared" si="304"/>
        <v>42154.873124999998</v>
      </c>
      <c r="T2809" s="2">
        <f t="shared" si="305"/>
        <v>42184.873124999998</v>
      </c>
      <c r="U2809" s="1">
        <f t="shared" si="306"/>
        <v>30</v>
      </c>
    </row>
    <row r="2810" spans="1:21" ht="95" customHeight="1">
      <c r="A2810" s="1">
        <v>2808</v>
      </c>
      <c r="B2810" s="1" t="s">
        <v>2808</v>
      </c>
      <c r="C2810" s="1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O2810" s="4">
        <f t="shared" si="301"/>
        <v>100.24444444444444</v>
      </c>
      <c r="P2810" s="1">
        <f t="shared" si="302"/>
        <v>65.376811594202906</v>
      </c>
      <c r="Q2810" s="1" t="str">
        <f t="shared" si="303"/>
        <v>theater</v>
      </c>
      <c r="R2810" s="1" t="str">
        <f t="shared" si="307"/>
        <v>plays</v>
      </c>
      <c r="S2810" s="2">
        <f t="shared" si="304"/>
        <v>42208.84646990741</v>
      </c>
      <c r="T2810" s="2">
        <f t="shared" si="305"/>
        <v>42238.84646990741</v>
      </c>
      <c r="U2810" s="1">
        <f t="shared" si="306"/>
        <v>30</v>
      </c>
    </row>
    <row r="2811" spans="1:21" ht="95" customHeight="1">
      <c r="A2811" s="1">
        <v>2809</v>
      </c>
      <c r="B2811" s="1" t="s">
        <v>2809</v>
      </c>
      <c r="C2811" s="1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O2811" s="4">
        <f t="shared" si="301"/>
        <v>102.4</v>
      </c>
      <c r="P2811" s="1">
        <f t="shared" si="302"/>
        <v>121.9047619047619</v>
      </c>
      <c r="Q2811" s="1" t="str">
        <f t="shared" si="303"/>
        <v>theater</v>
      </c>
      <c r="R2811" s="1" t="str">
        <f t="shared" si="307"/>
        <v>plays</v>
      </c>
      <c r="S2811" s="2">
        <f t="shared" si="304"/>
        <v>42451.496817129635</v>
      </c>
      <c r="T2811" s="2">
        <f t="shared" si="305"/>
        <v>42459.610416666663</v>
      </c>
      <c r="U2811" s="1">
        <f t="shared" si="306"/>
        <v>9</v>
      </c>
    </row>
    <row r="2812" spans="1:21" ht="95" customHeight="1">
      <c r="A2812" s="1">
        <v>2810</v>
      </c>
      <c r="B2812" s="1" t="s">
        <v>2810</v>
      </c>
      <c r="C2812" s="1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O2812" s="4">
        <f t="shared" si="301"/>
        <v>108.2</v>
      </c>
      <c r="P2812" s="1">
        <f t="shared" si="302"/>
        <v>47.456140350877192</v>
      </c>
      <c r="Q2812" s="1" t="str">
        <f t="shared" si="303"/>
        <v>theater</v>
      </c>
      <c r="R2812" s="1" t="str">
        <f t="shared" si="307"/>
        <v>plays</v>
      </c>
      <c r="S2812" s="2">
        <f t="shared" si="304"/>
        <v>41759.13962962963</v>
      </c>
      <c r="T2812" s="2">
        <f t="shared" si="305"/>
        <v>41791.165972222225</v>
      </c>
      <c r="U2812" s="1">
        <f t="shared" si="306"/>
        <v>33</v>
      </c>
    </row>
    <row r="2813" spans="1:21" ht="95" customHeight="1">
      <c r="A2813" s="1">
        <v>2811</v>
      </c>
      <c r="B2813" s="1" t="s">
        <v>2811</v>
      </c>
      <c r="C2813" s="1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O2813" s="4">
        <f t="shared" si="301"/>
        <v>100.27</v>
      </c>
      <c r="P2813" s="1">
        <f t="shared" si="302"/>
        <v>92.842592592592595</v>
      </c>
      <c r="Q2813" s="1" t="str">
        <f t="shared" si="303"/>
        <v>theater</v>
      </c>
      <c r="R2813" s="1" t="str">
        <f t="shared" si="307"/>
        <v>plays</v>
      </c>
      <c r="S2813" s="2">
        <f t="shared" si="304"/>
        <v>42028.496562500004</v>
      </c>
      <c r="T2813" s="2">
        <f t="shared" si="305"/>
        <v>42058.496562500004</v>
      </c>
      <c r="U2813" s="1">
        <f t="shared" si="306"/>
        <v>30</v>
      </c>
    </row>
    <row r="2814" spans="1:21" ht="95" customHeight="1">
      <c r="A2814" s="1">
        <v>2812</v>
      </c>
      <c r="B2814" s="1" t="s">
        <v>2812</v>
      </c>
      <c r="C2814" s="1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O2814" s="4">
        <f t="shared" si="301"/>
        <v>113.3</v>
      </c>
      <c r="P2814" s="1">
        <f t="shared" si="302"/>
        <v>68.253012048192772</v>
      </c>
      <c r="Q2814" s="1" t="str">
        <f t="shared" si="303"/>
        <v>theater</v>
      </c>
      <c r="R2814" s="1" t="str">
        <f t="shared" si="307"/>
        <v>plays</v>
      </c>
      <c r="S2814" s="2">
        <f t="shared" si="304"/>
        <v>42054.74418981481</v>
      </c>
      <c r="T2814" s="2">
        <f t="shared" si="305"/>
        <v>42100.166666666672</v>
      </c>
      <c r="U2814" s="1">
        <f t="shared" si="306"/>
        <v>46</v>
      </c>
    </row>
    <row r="2815" spans="1:21" ht="95" customHeight="1">
      <c r="A2815" s="1">
        <v>2813</v>
      </c>
      <c r="B2815" s="1" t="s">
        <v>2813</v>
      </c>
      <c r="C2815" s="1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O2815" s="4">
        <f t="shared" si="301"/>
        <v>127.57571428571428</v>
      </c>
      <c r="P2815" s="1">
        <f t="shared" si="302"/>
        <v>37.209583333333335</v>
      </c>
      <c r="Q2815" s="1" t="str">
        <f t="shared" si="303"/>
        <v>theater</v>
      </c>
      <c r="R2815" s="1" t="str">
        <f t="shared" si="307"/>
        <v>plays</v>
      </c>
      <c r="S2815" s="2">
        <f t="shared" si="304"/>
        <v>42693.742604166662</v>
      </c>
      <c r="T2815" s="2">
        <f t="shared" si="305"/>
        <v>42718.742604166662</v>
      </c>
      <c r="U2815" s="1">
        <f t="shared" si="306"/>
        <v>25</v>
      </c>
    </row>
    <row r="2816" spans="1:21" ht="95" customHeight="1">
      <c r="A2816" s="1">
        <v>2814</v>
      </c>
      <c r="B2816" s="1" t="s">
        <v>2814</v>
      </c>
      <c r="C2816" s="1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O2816" s="4">
        <f t="shared" si="301"/>
        <v>107.73333333333332</v>
      </c>
      <c r="P2816" s="1">
        <f t="shared" si="302"/>
        <v>25.25</v>
      </c>
      <c r="Q2816" s="1" t="str">
        <f t="shared" si="303"/>
        <v>theater</v>
      </c>
      <c r="R2816" s="1" t="str">
        <f t="shared" si="307"/>
        <v>plays</v>
      </c>
      <c r="S2816" s="2">
        <f t="shared" si="304"/>
        <v>42103.399479166663</v>
      </c>
      <c r="T2816" s="2">
        <f t="shared" si="305"/>
        <v>42133.399479166663</v>
      </c>
      <c r="U2816" s="1">
        <f t="shared" si="306"/>
        <v>30</v>
      </c>
    </row>
    <row r="2817" spans="1:21" ht="95" customHeight="1">
      <c r="A2817" s="1">
        <v>2815</v>
      </c>
      <c r="B2817" s="1" t="s">
        <v>2815</v>
      </c>
      <c r="C2817" s="1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O2817" s="4">
        <f t="shared" si="301"/>
        <v>242</v>
      </c>
      <c r="P2817" s="1">
        <f t="shared" si="302"/>
        <v>43.214285714285715</v>
      </c>
      <c r="Q2817" s="1" t="str">
        <f t="shared" si="303"/>
        <v>theater</v>
      </c>
      <c r="R2817" s="1" t="str">
        <f t="shared" si="307"/>
        <v>plays</v>
      </c>
      <c r="S2817" s="2">
        <f t="shared" si="304"/>
        <v>42559.776724537034</v>
      </c>
      <c r="T2817" s="2">
        <f t="shared" si="305"/>
        <v>42589.776724537034</v>
      </c>
      <c r="U2817" s="1">
        <f t="shared" si="306"/>
        <v>30</v>
      </c>
    </row>
    <row r="2818" spans="1:21" ht="95" customHeight="1">
      <c r="A2818" s="1">
        <v>2816</v>
      </c>
      <c r="B2818" s="1" t="s">
        <v>2816</v>
      </c>
      <c r="C2818" s="1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O2818" s="4">
        <f t="shared" si="301"/>
        <v>141.56666666666666</v>
      </c>
      <c r="P2818" s="1">
        <f t="shared" si="302"/>
        <v>25.130177514792898</v>
      </c>
      <c r="Q2818" s="1" t="str">
        <f t="shared" si="303"/>
        <v>theater</v>
      </c>
      <c r="R2818" s="1" t="str">
        <f t="shared" si="307"/>
        <v>plays</v>
      </c>
      <c r="S2818" s="2">
        <f t="shared" si="304"/>
        <v>42188.467499999999</v>
      </c>
      <c r="T2818" s="2">
        <f t="shared" si="305"/>
        <v>42218.666666666672</v>
      </c>
      <c r="U2818" s="1">
        <f t="shared" si="306"/>
        <v>31</v>
      </c>
    </row>
    <row r="2819" spans="1:21" ht="95" customHeight="1">
      <c r="A2819" s="1">
        <v>2817</v>
      </c>
      <c r="B2819" s="1" t="s">
        <v>2817</v>
      </c>
      <c r="C2819" s="1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O2819" s="4">
        <f t="shared" ref="O2819:O2882" si="308">E2819/D2819*100</f>
        <v>130</v>
      </c>
      <c r="P2819" s="1">
        <f t="shared" ref="P2819:P2882" si="309">E2819/L2819</f>
        <v>23.636363636363637</v>
      </c>
      <c r="Q2819" s="1" t="str">
        <f t="shared" ref="Q2819:Q2882" si="310">LEFT(N2819,FIND("/",N2819)-1)</f>
        <v>theater</v>
      </c>
      <c r="R2819" s="1" t="str">
        <f t="shared" si="307"/>
        <v>plays</v>
      </c>
      <c r="S2819" s="2">
        <f t="shared" ref="S2819:S2882" si="311">(((J2819/60)/60)/24)+DATE(1970,1,1)</f>
        <v>42023.634976851856</v>
      </c>
      <c r="T2819" s="2">
        <f t="shared" ref="T2819:T2882" si="312">(((I2819/60)/60)/24)+DATE(1970,1,1)</f>
        <v>42063.634976851856</v>
      </c>
      <c r="U2819" s="1">
        <f t="shared" ref="U2819:U2882" si="313">ROUNDUP(T2819-S2819,0)</f>
        <v>40</v>
      </c>
    </row>
    <row r="2820" spans="1:21" ht="95" customHeight="1">
      <c r="A2820" s="1">
        <v>2818</v>
      </c>
      <c r="B2820" s="1" t="s">
        <v>2818</v>
      </c>
      <c r="C2820" s="1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O2820" s="4">
        <f t="shared" si="308"/>
        <v>106.03</v>
      </c>
      <c r="P2820" s="1">
        <f t="shared" si="309"/>
        <v>103.95098039215686</v>
      </c>
      <c r="Q2820" s="1" t="str">
        <f t="shared" si="310"/>
        <v>theater</v>
      </c>
      <c r="R2820" s="1" t="str">
        <f t="shared" ref="R2820:R2883" si="314">RIGHT(N2820,LEN(N2820)-FIND("/",N2820))</f>
        <v>plays</v>
      </c>
      <c r="S2820" s="2">
        <f t="shared" si="311"/>
        <v>42250.598217592589</v>
      </c>
      <c r="T2820" s="2">
        <f t="shared" si="312"/>
        <v>42270.598217592589</v>
      </c>
      <c r="U2820" s="1">
        <f t="shared" si="313"/>
        <v>20</v>
      </c>
    </row>
    <row r="2821" spans="1:21" ht="95" customHeight="1">
      <c r="A2821" s="1">
        <v>2819</v>
      </c>
      <c r="B2821" s="1" t="s">
        <v>2819</v>
      </c>
      <c r="C2821" s="1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O2821" s="4">
        <f t="shared" si="308"/>
        <v>104.80000000000001</v>
      </c>
      <c r="P2821" s="1">
        <f t="shared" si="309"/>
        <v>50.384615384615387</v>
      </c>
      <c r="Q2821" s="1" t="str">
        <f t="shared" si="310"/>
        <v>theater</v>
      </c>
      <c r="R2821" s="1" t="str">
        <f t="shared" si="314"/>
        <v>plays</v>
      </c>
      <c r="S2821" s="2">
        <f t="shared" si="311"/>
        <v>42139.525567129633</v>
      </c>
      <c r="T2821" s="2">
        <f t="shared" si="312"/>
        <v>42169.525567129633</v>
      </c>
      <c r="U2821" s="1">
        <f t="shared" si="313"/>
        <v>30</v>
      </c>
    </row>
    <row r="2822" spans="1:21" ht="95" customHeight="1">
      <c r="A2822" s="1">
        <v>2820</v>
      </c>
      <c r="B2822" s="1" t="s">
        <v>2820</v>
      </c>
      <c r="C2822" s="1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O2822" s="4">
        <f t="shared" si="308"/>
        <v>136</v>
      </c>
      <c r="P2822" s="1">
        <f t="shared" si="309"/>
        <v>13.6</v>
      </c>
      <c r="Q2822" s="1" t="str">
        <f t="shared" si="310"/>
        <v>theater</v>
      </c>
      <c r="R2822" s="1" t="str">
        <f t="shared" si="314"/>
        <v>plays</v>
      </c>
      <c r="S2822" s="2">
        <f t="shared" si="311"/>
        <v>42401.610983796301</v>
      </c>
      <c r="T2822" s="2">
        <f t="shared" si="312"/>
        <v>42426</v>
      </c>
      <c r="U2822" s="1">
        <f t="shared" si="313"/>
        <v>25</v>
      </c>
    </row>
    <row r="2823" spans="1:21" ht="95" customHeight="1">
      <c r="A2823" s="1">
        <v>2821</v>
      </c>
      <c r="B2823" s="1" t="s">
        <v>2821</v>
      </c>
      <c r="C2823" s="1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O2823" s="4">
        <f t="shared" si="308"/>
        <v>100</v>
      </c>
      <c r="P2823" s="1">
        <f t="shared" si="309"/>
        <v>28.571428571428573</v>
      </c>
      <c r="Q2823" s="1" t="str">
        <f t="shared" si="310"/>
        <v>theater</v>
      </c>
      <c r="R2823" s="1" t="str">
        <f t="shared" si="314"/>
        <v>plays</v>
      </c>
      <c r="S2823" s="2">
        <f t="shared" si="311"/>
        <v>41875.922858796301</v>
      </c>
      <c r="T2823" s="2">
        <f t="shared" si="312"/>
        <v>41905.922858796301</v>
      </c>
      <c r="U2823" s="1">
        <f t="shared" si="313"/>
        <v>30</v>
      </c>
    </row>
    <row r="2824" spans="1:21" ht="95" customHeight="1">
      <c r="A2824" s="1">
        <v>2822</v>
      </c>
      <c r="B2824" s="1" t="s">
        <v>2822</v>
      </c>
      <c r="C2824" s="1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O2824" s="4">
        <f t="shared" si="308"/>
        <v>100</v>
      </c>
      <c r="P2824" s="1">
        <f t="shared" si="309"/>
        <v>63.829787234042556</v>
      </c>
      <c r="Q2824" s="1" t="str">
        <f t="shared" si="310"/>
        <v>theater</v>
      </c>
      <c r="R2824" s="1" t="str">
        <f t="shared" si="314"/>
        <v>plays</v>
      </c>
      <c r="S2824" s="2">
        <f t="shared" si="311"/>
        <v>42060.683935185181</v>
      </c>
      <c r="T2824" s="2">
        <f t="shared" si="312"/>
        <v>42090.642268518524</v>
      </c>
      <c r="U2824" s="1">
        <f t="shared" si="313"/>
        <v>30</v>
      </c>
    </row>
    <row r="2825" spans="1:21" ht="95" customHeight="1">
      <c r="A2825" s="1">
        <v>2823</v>
      </c>
      <c r="B2825" s="1" t="s">
        <v>2823</v>
      </c>
      <c r="C2825" s="1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O2825" s="4">
        <f t="shared" si="308"/>
        <v>124</v>
      </c>
      <c r="P2825" s="1">
        <f t="shared" si="309"/>
        <v>8.8571428571428577</v>
      </c>
      <c r="Q2825" s="1" t="str">
        <f t="shared" si="310"/>
        <v>theater</v>
      </c>
      <c r="R2825" s="1" t="str">
        <f t="shared" si="314"/>
        <v>plays</v>
      </c>
      <c r="S2825" s="2">
        <f t="shared" si="311"/>
        <v>42067.011643518519</v>
      </c>
      <c r="T2825" s="2">
        <f t="shared" si="312"/>
        <v>42094.957638888889</v>
      </c>
      <c r="U2825" s="1">
        <f t="shared" si="313"/>
        <v>28</v>
      </c>
    </row>
    <row r="2826" spans="1:21" ht="95" customHeight="1">
      <c r="A2826" s="1">
        <v>2824</v>
      </c>
      <c r="B2826" s="1" t="s">
        <v>2824</v>
      </c>
      <c r="C2826" s="1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O2826" s="4">
        <f t="shared" si="308"/>
        <v>116.92307692307693</v>
      </c>
      <c r="P2826" s="1">
        <f t="shared" si="309"/>
        <v>50.666666666666664</v>
      </c>
      <c r="Q2826" s="1" t="str">
        <f t="shared" si="310"/>
        <v>theater</v>
      </c>
      <c r="R2826" s="1" t="str">
        <f t="shared" si="314"/>
        <v>plays</v>
      </c>
      <c r="S2826" s="2">
        <f t="shared" si="311"/>
        <v>42136.270787037036</v>
      </c>
      <c r="T2826" s="2">
        <f t="shared" si="312"/>
        <v>42168.071527777778</v>
      </c>
      <c r="U2826" s="1">
        <f t="shared" si="313"/>
        <v>32</v>
      </c>
    </row>
    <row r="2827" spans="1:21" ht="95" customHeight="1">
      <c r="A2827" s="1">
        <v>2825</v>
      </c>
      <c r="B2827" s="1" t="s">
        <v>2825</v>
      </c>
      <c r="C2827" s="1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O2827" s="4">
        <f t="shared" si="308"/>
        <v>103.33333333333334</v>
      </c>
      <c r="P2827" s="1">
        <f t="shared" si="309"/>
        <v>60.784313725490193</v>
      </c>
      <c r="Q2827" s="1" t="str">
        <f t="shared" si="310"/>
        <v>theater</v>
      </c>
      <c r="R2827" s="1" t="str">
        <f t="shared" si="314"/>
        <v>plays</v>
      </c>
      <c r="S2827" s="2">
        <f t="shared" si="311"/>
        <v>42312.792662037042</v>
      </c>
      <c r="T2827" s="2">
        <f t="shared" si="312"/>
        <v>42342.792662037042</v>
      </c>
      <c r="U2827" s="1">
        <f t="shared" si="313"/>
        <v>30</v>
      </c>
    </row>
    <row r="2828" spans="1:21" ht="95" customHeight="1">
      <c r="A2828" s="1">
        <v>2826</v>
      </c>
      <c r="B2828" s="1" t="s">
        <v>2826</v>
      </c>
      <c r="C2828" s="1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O2828" s="4">
        <f t="shared" si="308"/>
        <v>107.74999999999999</v>
      </c>
      <c r="P2828" s="1">
        <f t="shared" si="309"/>
        <v>113.42105263157895</v>
      </c>
      <c r="Q2828" s="1" t="str">
        <f t="shared" si="310"/>
        <v>theater</v>
      </c>
      <c r="R2828" s="1" t="str">
        <f t="shared" si="314"/>
        <v>plays</v>
      </c>
      <c r="S2828" s="2">
        <f t="shared" si="311"/>
        <v>42171.034861111111</v>
      </c>
      <c r="T2828" s="2">
        <f t="shared" si="312"/>
        <v>42195.291666666672</v>
      </c>
      <c r="U2828" s="1">
        <f t="shared" si="313"/>
        <v>25</v>
      </c>
    </row>
    <row r="2829" spans="1:21" ht="95" customHeight="1">
      <c r="A2829" s="1">
        <v>2827</v>
      </c>
      <c r="B2829" s="1" t="s">
        <v>2827</v>
      </c>
      <c r="C2829" s="1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O2829" s="4">
        <f t="shared" si="308"/>
        <v>120.24999999999999</v>
      </c>
      <c r="P2829" s="1">
        <f t="shared" si="309"/>
        <v>104.56521739130434</v>
      </c>
      <c r="Q2829" s="1" t="str">
        <f t="shared" si="310"/>
        <v>theater</v>
      </c>
      <c r="R2829" s="1" t="str">
        <f t="shared" si="314"/>
        <v>plays</v>
      </c>
      <c r="S2829" s="2">
        <f t="shared" si="311"/>
        <v>42494.683634259258</v>
      </c>
      <c r="T2829" s="2">
        <f t="shared" si="312"/>
        <v>42524.6875</v>
      </c>
      <c r="U2829" s="1">
        <f t="shared" si="313"/>
        <v>31</v>
      </c>
    </row>
    <row r="2830" spans="1:21" ht="95" customHeight="1">
      <c r="A2830" s="1">
        <v>2828</v>
      </c>
      <c r="B2830" s="1" t="s">
        <v>2828</v>
      </c>
      <c r="C2830" s="1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O2830" s="4">
        <f t="shared" si="308"/>
        <v>100.37894736842105</v>
      </c>
      <c r="P2830" s="1">
        <f t="shared" si="309"/>
        <v>98.30927835051547</v>
      </c>
      <c r="Q2830" s="1" t="str">
        <f t="shared" si="310"/>
        <v>theater</v>
      </c>
      <c r="R2830" s="1" t="str">
        <f t="shared" si="314"/>
        <v>plays</v>
      </c>
      <c r="S2830" s="2">
        <f t="shared" si="311"/>
        <v>42254.264687499999</v>
      </c>
      <c r="T2830" s="2">
        <f t="shared" si="312"/>
        <v>42279.958333333328</v>
      </c>
      <c r="U2830" s="1">
        <f t="shared" si="313"/>
        <v>26</v>
      </c>
    </row>
    <row r="2831" spans="1:21" ht="95" customHeight="1">
      <c r="A2831" s="1">
        <v>2829</v>
      </c>
      <c r="B2831" s="1" t="s">
        <v>2829</v>
      </c>
      <c r="C2831" s="1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O2831" s="4">
        <f t="shared" si="308"/>
        <v>106.52</v>
      </c>
      <c r="P2831" s="1">
        <f t="shared" si="309"/>
        <v>35.039473684210527</v>
      </c>
      <c r="Q2831" s="1" t="str">
        <f t="shared" si="310"/>
        <v>theater</v>
      </c>
      <c r="R2831" s="1" t="str">
        <f t="shared" si="314"/>
        <v>plays</v>
      </c>
      <c r="S2831" s="2">
        <f t="shared" si="311"/>
        <v>42495.434236111112</v>
      </c>
      <c r="T2831" s="2">
        <f t="shared" si="312"/>
        <v>42523.434236111112</v>
      </c>
      <c r="U2831" s="1">
        <f t="shared" si="313"/>
        <v>28</v>
      </c>
    </row>
    <row r="2832" spans="1:21" ht="95" customHeight="1">
      <c r="A2832" s="1">
        <v>2830</v>
      </c>
      <c r="B2832" s="1" t="s">
        <v>2830</v>
      </c>
      <c r="C2832" s="1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O2832" s="4">
        <f t="shared" si="308"/>
        <v>100</v>
      </c>
      <c r="P2832" s="1">
        <f t="shared" si="309"/>
        <v>272.72727272727275</v>
      </c>
      <c r="Q2832" s="1" t="str">
        <f t="shared" si="310"/>
        <v>theater</v>
      </c>
      <c r="R2832" s="1" t="str">
        <f t="shared" si="314"/>
        <v>plays</v>
      </c>
      <c r="S2832" s="2">
        <f t="shared" si="311"/>
        <v>41758.839675925927</v>
      </c>
      <c r="T2832" s="2">
        <f t="shared" si="312"/>
        <v>41771.165972222225</v>
      </c>
      <c r="U2832" s="1">
        <f t="shared" si="313"/>
        <v>13</v>
      </c>
    </row>
    <row r="2833" spans="1:21" ht="95" customHeight="1">
      <c r="A2833" s="1">
        <v>2831</v>
      </c>
      <c r="B2833" s="1" t="s">
        <v>2831</v>
      </c>
      <c r="C2833" s="1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O2833" s="4">
        <f t="shared" si="308"/>
        <v>110.66666666666667</v>
      </c>
      <c r="P2833" s="1">
        <f t="shared" si="309"/>
        <v>63.846153846153847</v>
      </c>
      <c r="Q2833" s="1" t="str">
        <f t="shared" si="310"/>
        <v>theater</v>
      </c>
      <c r="R2833" s="1" t="str">
        <f t="shared" si="314"/>
        <v>plays</v>
      </c>
      <c r="S2833" s="2">
        <f t="shared" si="311"/>
        <v>42171.824884259258</v>
      </c>
      <c r="T2833" s="2">
        <f t="shared" si="312"/>
        <v>42201.824884259258</v>
      </c>
      <c r="U2833" s="1">
        <f t="shared" si="313"/>
        <v>30</v>
      </c>
    </row>
    <row r="2834" spans="1:21" ht="95" customHeight="1">
      <c r="A2834" s="1">
        <v>2832</v>
      </c>
      <c r="B2834" s="1" t="s">
        <v>2832</v>
      </c>
      <c r="C2834" s="1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O2834" s="4">
        <f t="shared" si="308"/>
        <v>114.71959999999999</v>
      </c>
      <c r="P2834" s="1">
        <f t="shared" si="309"/>
        <v>30.189368421052631</v>
      </c>
      <c r="Q2834" s="1" t="str">
        <f t="shared" si="310"/>
        <v>theater</v>
      </c>
      <c r="R2834" s="1" t="str">
        <f t="shared" si="314"/>
        <v>plays</v>
      </c>
      <c r="S2834" s="2">
        <f t="shared" si="311"/>
        <v>41938.709421296298</v>
      </c>
      <c r="T2834" s="2">
        <f t="shared" si="312"/>
        <v>41966.916666666672</v>
      </c>
      <c r="U2834" s="1">
        <f t="shared" si="313"/>
        <v>29</v>
      </c>
    </row>
    <row r="2835" spans="1:21" ht="95" customHeight="1">
      <c r="A2835" s="1">
        <v>2833</v>
      </c>
      <c r="B2835" s="1" t="s">
        <v>2833</v>
      </c>
      <c r="C2835" s="1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O2835" s="4">
        <f t="shared" si="308"/>
        <v>108.25925925925925</v>
      </c>
      <c r="P2835" s="1">
        <f t="shared" si="309"/>
        <v>83.51428571428572</v>
      </c>
      <c r="Q2835" s="1" t="str">
        <f t="shared" si="310"/>
        <v>theater</v>
      </c>
      <c r="R2835" s="1" t="str">
        <f t="shared" si="314"/>
        <v>plays</v>
      </c>
      <c r="S2835" s="2">
        <f t="shared" si="311"/>
        <v>42268.127696759257</v>
      </c>
      <c r="T2835" s="2">
        <f t="shared" si="312"/>
        <v>42288.083333333328</v>
      </c>
      <c r="U2835" s="1">
        <f t="shared" si="313"/>
        <v>20</v>
      </c>
    </row>
    <row r="2836" spans="1:21" ht="95" customHeight="1">
      <c r="A2836" s="1">
        <v>2834</v>
      </c>
      <c r="B2836" s="1" t="s">
        <v>2834</v>
      </c>
      <c r="C2836" s="1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O2836" s="4">
        <f t="shared" si="308"/>
        <v>170</v>
      </c>
      <c r="P2836" s="1">
        <f t="shared" si="309"/>
        <v>64.761904761904759</v>
      </c>
      <c r="Q2836" s="1" t="str">
        <f t="shared" si="310"/>
        <v>theater</v>
      </c>
      <c r="R2836" s="1" t="str">
        <f t="shared" si="314"/>
        <v>plays</v>
      </c>
      <c r="S2836" s="2">
        <f t="shared" si="311"/>
        <v>42019.959837962961</v>
      </c>
      <c r="T2836" s="2">
        <f t="shared" si="312"/>
        <v>42034.959837962961</v>
      </c>
      <c r="U2836" s="1">
        <f t="shared" si="313"/>
        <v>15</v>
      </c>
    </row>
    <row r="2837" spans="1:21" ht="95" customHeight="1">
      <c r="A2837" s="1">
        <v>2835</v>
      </c>
      <c r="B2837" s="1" t="s">
        <v>2835</v>
      </c>
      <c r="C2837" s="1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O2837" s="4">
        <f t="shared" si="308"/>
        <v>187.09899999999999</v>
      </c>
      <c r="P2837" s="1">
        <f t="shared" si="309"/>
        <v>20.118172043010752</v>
      </c>
      <c r="Q2837" s="1" t="str">
        <f t="shared" si="310"/>
        <v>theater</v>
      </c>
      <c r="R2837" s="1" t="str">
        <f t="shared" si="314"/>
        <v>plays</v>
      </c>
      <c r="S2837" s="2">
        <f t="shared" si="311"/>
        <v>42313.703900462962</v>
      </c>
      <c r="T2837" s="2">
        <f t="shared" si="312"/>
        <v>42343</v>
      </c>
      <c r="U2837" s="1">
        <f t="shared" si="313"/>
        <v>30</v>
      </c>
    </row>
    <row r="2838" spans="1:21" ht="95" customHeight="1">
      <c r="A2838" s="1">
        <v>2836</v>
      </c>
      <c r="B2838" s="1" t="s">
        <v>2836</v>
      </c>
      <c r="C2838" s="1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O2838" s="4">
        <f t="shared" si="308"/>
        <v>107.77777777777777</v>
      </c>
      <c r="P2838" s="1">
        <f t="shared" si="309"/>
        <v>44.090909090909093</v>
      </c>
      <c r="Q2838" s="1" t="str">
        <f t="shared" si="310"/>
        <v>theater</v>
      </c>
      <c r="R2838" s="1" t="str">
        <f t="shared" si="314"/>
        <v>plays</v>
      </c>
      <c r="S2838" s="2">
        <f t="shared" si="311"/>
        <v>42746.261782407411</v>
      </c>
      <c r="T2838" s="2">
        <f t="shared" si="312"/>
        <v>42784.207638888889</v>
      </c>
      <c r="U2838" s="1">
        <f t="shared" si="313"/>
        <v>38</v>
      </c>
    </row>
    <row r="2839" spans="1:21" ht="95" customHeight="1">
      <c r="A2839" s="1">
        <v>2837</v>
      </c>
      <c r="B2839" s="1" t="s">
        <v>2837</v>
      </c>
      <c r="C2839" s="1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O2839" s="4">
        <f t="shared" si="308"/>
        <v>100</v>
      </c>
      <c r="P2839" s="1">
        <f t="shared" si="309"/>
        <v>40.476190476190474</v>
      </c>
      <c r="Q2839" s="1" t="str">
        <f t="shared" si="310"/>
        <v>theater</v>
      </c>
      <c r="R2839" s="1" t="str">
        <f t="shared" si="314"/>
        <v>plays</v>
      </c>
      <c r="S2839" s="2">
        <f t="shared" si="311"/>
        <v>42307.908379629633</v>
      </c>
      <c r="T2839" s="2">
        <f t="shared" si="312"/>
        <v>42347.950046296297</v>
      </c>
      <c r="U2839" s="1">
        <f t="shared" si="313"/>
        <v>41</v>
      </c>
    </row>
    <row r="2840" spans="1:21" ht="95" customHeight="1">
      <c r="A2840" s="1">
        <v>2838</v>
      </c>
      <c r="B2840" s="1" t="s">
        <v>2838</v>
      </c>
      <c r="C2840" s="1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O2840" s="4">
        <f t="shared" si="308"/>
        <v>120.24999999999999</v>
      </c>
      <c r="P2840" s="1">
        <f t="shared" si="309"/>
        <v>44.537037037037038</v>
      </c>
      <c r="Q2840" s="1" t="str">
        <f t="shared" si="310"/>
        <v>theater</v>
      </c>
      <c r="R2840" s="1" t="str">
        <f t="shared" si="314"/>
        <v>plays</v>
      </c>
      <c r="S2840" s="2">
        <f t="shared" si="311"/>
        <v>41842.607592592591</v>
      </c>
      <c r="T2840" s="2">
        <f t="shared" si="312"/>
        <v>41864.916666666664</v>
      </c>
      <c r="U2840" s="1">
        <f t="shared" si="313"/>
        <v>23</v>
      </c>
    </row>
    <row r="2841" spans="1:21" ht="95" customHeight="1">
      <c r="A2841" s="1">
        <v>2839</v>
      </c>
      <c r="B2841" s="1" t="s">
        <v>2839</v>
      </c>
      <c r="C2841" s="1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O2841" s="4">
        <f t="shared" si="308"/>
        <v>111.42857142857143</v>
      </c>
      <c r="P2841" s="1">
        <f t="shared" si="309"/>
        <v>125.80645161290323</v>
      </c>
      <c r="Q2841" s="1" t="str">
        <f t="shared" si="310"/>
        <v>theater</v>
      </c>
      <c r="R2841" s="1" t="str">
        <f t="shared" si="314"/>
        <v>plays</v>
      </c>
      <c r="S2841" s="2">
        <f t="shared" si="311"/>
        <v>41853.240208333329</v>
      </c>
      <c r="T2841" s="2">
        <f t="shared" si="312"/>
        <v>41876.207638888889</v>
      </c>
      <c r="U2841" s="1">
        <f t="shared" si="313"/>
        <v>23</v>
      </c>
    </row>
    <row r="2842" spans="1:21" ht="95" customHeight="1">
      <c r="A2842" s="1">
        <v>2840</v>
      </c>
      <c r="B2842" s="1" t="s">
        <v>2840</v>
      </c>
      <c r="C2842" s="1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O2842" s="4">
        <f t="shared" si="308"/>
        <v>104</v>
      </c>
      <c r="P2842" s="1">
        <f t="shared" si="309"/>
        <v>19.696969696969695</v>
      </c>
      <c r="Q2842" s="1" t="str">
        <f t="shared" si="310"/>
        <v>theater</v>
      </c>
      <c r="R2842" s="1" t="str">
        <f t="shared" si="314"/>
        <v>plays</v>
      </c>
      <c r="S2842" s="2">
        <f t="shared" si="311"/>
        <v>42060.035636574074</v>
      </c>
      <c r="T2842" s="2">
        <f t="shared" si="312"/>
        <v>42081.708333333328</v>
      </c>
      <c r="U2842" s="1">
        <f t="shared" si="313"/>
        <v>22</v>
      </c>
    </row>
    <row r="2843" spans="1:21" ht="95" customHeight="1">
      <c r="A2843" s="1">
        <v>2841</v>
      </c>
      <c r="B2843" s="1" t="s">
        <v>2841</v>
      </c>
      <c r="C2843" s="1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4">
        <f t="shared" si="308"/>
        <v>1</v>
      </c>
      <c r="P2843" s="1">
        <f t="shared" si="309"/>
        <v>10</v>
      </c>
      <c r="Q2843" s="1" t="str">
        <f t="shared" si="310"/>
        <v>theater</v>
      </c>
      <c r="R2843" s="1" t="str">
        <f t="shared" si="314"/>
        <v>plays</v>
      </c>
      <c r="S2843" s="2">
        <f t="shared" si="311"/>
        <v>42291.739548611105</v>
      </c>
      <c r="T2843" s="2">
        <f t="shared" si="312"/>
        <v>42351.781215277777</v>
      </c>
      <c r="U2843" s="1">
        <f t="shared" si="313"/>
        <v>61</v>
      </c>
    </row>
    <row r="2844" spans="1:21" ht="95" customHeight="1">
      <c r="A2844" s="1">
        <v>2842</v>
      </c>
      <c r="B2844" s="1" t="s">
        <v>2842</v>
      </c>
      <c r="C2844" s="1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4">
        <f t="shared" si="308"/>
        <v>0</v>
      </c>
      <c r="P2844" s="1" t="e">
        <f t="shared" si="309"/>
        <v>#DIV/0!</v>
      </c>
      <c r="Q2844" s="1" t="str">
        <f t="shared" si="310"/>
        <v>theater</v>
      </c>
      <c r="R2844" s="1" t="str">
        <f t="shared" si="314"/>
        <v>plays</v>
      </c>
      <c r="S2844" s="2">
        <f t="shared" si="311"/>
        <v>41784.952488425923</v>
      </c>
      <c r="T2844" s="2">
        <f t="shared" si="312"/>
        <v>41811.458333333336</v>
      </c>
      <c r="U2844" s="1">
        <f t="shared" si="313"/>
        <v>27</v>
      </c>
    </row>
    <row r="2845" spans="1:21" ht="95" customHeight="1">
      <c r="A2845" s="1">
        <v>2843</v>
      </c>
      <c r="B2845" s="1" t="s">
        <v>2843</v>
      </c>
      <c r="C2845" s="1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4">
        <f t="shared" si="308"/>
        <v>0</v>
      </c>
      <c r="P2845" s="1" t="e">
        <f t="shared" si="309"/>
        <v>#DIV/0!</v>
      </c>
      <c r="Q2845" s="1" t="str">
        <f t="shared" si="310"/>
        <v>theater</v>
      </c>
      <c r="R2845" s="1" t="str">
        <f t="shared" si="314"/>
        <v>plays</v>
      </c>
      <c r="S2845" s="2">
        <f t="shared" si="311"/>
        <v>42492.737847222219</v>
      </c>
      <c r="T2845" s="2">
        <f t="shared" si="312"/>
        <v>42534.166666666672</v>
      </c>
      <c r="U2845" s="1">
        <f t="shared" si="313"/>
        <v>42</v>
      </c>
    </row>
    <row r="2846" spans="1:21" ht="95" customHeight="1">
      <c r="A2846" s="1">
        <v>2844</v>
      </c>
      <c r="B2846" s="1" t="s">
        <v>2844</v>
      </c>
      <c r="C2846" s="1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4">
        <f t="shared" si="308"/>
        <v>5.4545454545454541</v>
      </c>
      <c r="P2846" s="1">
        <f t="shared" si="309"/>
        <v>30</v>
      </c>
      <c r="Q2846" s="1" t="str">
        <f t="shared" si="310"/>
        <v>theater</v>
      </c>
      <c r="R2846" s="1" t="str">
        <f t="shared" si="314"/>
        <v>plays</v>
      </c>
      <c r="S2846" s="2">
        <f t="shared" si="311"/>
        <v>42709.546064814815</v>
      </c>
      <c r="T2846" s="2">
        <f t="shared" si="312"/>
        <v>42739.546064814815</v>
      </c>
      <c r="U2846" s="1">
        <f t="shared" si="313"/>
        <v>30</v>
      </c>
    </row>
    <row r="2847" spans="1:21" ht="95" customHeight="1">
      <c r="A2847" s="1">
        <v>2845</v>
      </c>
      <c r="B2847" s="1" t="s">
        <v>2845</v>
      </c>
      <c r="C2847" s="1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4">
        <f t="shared" si="308"/>
        <v>31.546666666666667</v>
      </c>
      <c r="P2847" s="1">
        <f t="shared" si="309"/>
        <v>60.666666666666664</v>
      </c>
      <c r="Q2847" s="1" t="str">
        <f t="shared" si="310"/>
        <v>theater</v>
      </c>
      <c r="R2847" s="1" t="str">
        <f t="shared" si="314"/>
        <v>plays</v>
      </c>
      <c r="S2847" s="2">
        <f t="shared" si="311"/>
        <v>42103.016585648147</v>
      </c>
      <c r="T2847" s="2">
        <f t="shared" si="312"/>
        <v>42163.016585648147</v>
      </c>
      <c r="U2847" s="1">
        <f t="shared" si="313"/>
        <v>60</v>
      </c>
    </row>
    <row r="2848" spans="1:21" ht="95" customHeight="1">
      <c r="A2848" s="1">
        <v>2846</v>
      </c>
      <c r="B2848" s="1" t="s">
        <v>2846</v>
      </c>
      <c r="C2848" s="1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4">
        <f t="shared" si="308"/>
        <v>0</v>
      </c>
      <c r="P2848" s="1" t="e">
        <f t="shared" si="309"/>
        <v>#DIV/0!</v>
      </c>
      <c r="Q2848" s="1" t="str">
        <f t="shared" si="310"/>
        <v>theater</v>
      </c>
      <c r="R2848" s="1" t="str">
        <f t="shared" si="314"/>
        <v>plays</v>
      </c>
      <c r="S2848" s="2">
        <f t="shared" si="311"/>
        <v>42108.692060185189</v>
      </c>
      <c r="T2848" s="2">
        <f t="shared" si="312"/>
        <v>42153.692060185189</v>
      </c>
      <c r="U2848" s="1">
        <f t="shared" si="313"/>
        <v>45</v>
      </c>
    </row>
    <row r="2849" spans="1:21" ht="95" customHeight="1">
      <c r="A2849" s="1">
        <v>2847</v>
      </c>
      <c r="B2849" s="1" t="s">
        <v>2847</v>
      </c>
      <c r="C2849" s="1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4">
        <f t="shared" si="308"/>
        <v>0</v>
      </c>
      <c r="P2849" s="1" t="e">
        <f t="shared" si="309"/>
        <v>#DIV/0!</v>
      </c>
      <c r="Q2849" s="1" t="str">
        <f t="shared" si="310"/>
        <v>theater</v>
      </c>
      <c r="R2849" s="1" t="str">
        <f t="shared" si="314"/>
        <v>plays</v>
      </c>
      <c r="S2849" s="2">
        <f t="shared" si="311"/>
        <v>42453.806307870371</v>
      </c>
      <c r="T2849" s="2">
        <f t="shared" si="312"/>
        <v>42513.806307870371</v>
      </c>
      <c r="U2849" s="1">
        <f t="shared" si="313"/>
        <v>60</v>
      </c>
    </row>
    <row r="2850" spans="1:21" ht="95" customHeight="1">
      <c r="A2850" s="1">
        <v>2848</v>
      </c>
      <c r="B2850" s="1" t="s">
        <v>2848</v>
      </c>
      <c r="C2850" s="1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4">
        <f t="shared" si="308"/>
        <v>0.2</v>
      </c>
      <c r="P2850" s="1">
        <f t="shared" si="309"/>
        <v>23.333333333333332</v>
      </c>
      <c r="Q2850" s="1" t="str">
        <f t="shared" si="310"/>
        <v>theater</v>
      </c>
      <c r="R2850" s="1" t="str">
        <f t="shared" si="314"/>
        <v>plays</v>
      </c>
      <c r="S2850" s="2">
        <f t="shared" si="311"/>
        <v>42123.648831018523</v>
      </c>
      <c r="T2850" s="2">
        <f t="shared" si="312"/>
        <v>42153.648831018523</v>
      </c>
      <c r="U2850" s="1">
        <f t="shared" si="313"/>
        <v>30</v>
      </c>
    </row>
    <row r="2851" spans="1:21" ht="95" customHeight="1">
      <c r="A2851" s="1">
        <v>2849</v>
      </c>
      <c r="B2851" s="1" t="s">
        <v>2849</v>
      </c>
      <c r="C2851" s="1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4">
        <f t="shared" si="308"/>
        <v>1</v>
      </c>
      <c r="P2851" s="1">
        <f t="shared" si="309"/>
        <v>5</v>
      </c>
      <c r="Q2851" s="1" t="str">
        <f t="shared" si="310"/>
        <v>theater</v>
      </c>
      <c r="R2851" s="1" t="str">
        <f t="shared" si="314"/>
        <v>plays</v>
      </c>
      <c r="S2851" s="2">
        <f t="shared" si="311"/>
        <v>42453.428240740745</v>
      </c>
      <c r="T2851" s="2">
        <f t="shared" si="312"/>
        <v>42483.428240740745</v>
      </c>
      <c r="U2851" s="1">
        <f t="shared" si="313"/>
        <v>30</v>
      </c>
    </row>
    <row r="2852" spans="1:21" ht="95" customHeight="1">
      <c r="A2852" s="1">
        <v>2850</v>
      </c>
      <c r="B2852" s="1" t="s">
        <v>2850</v>
      </c>
      <c r="C2852" s="1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4">
        <f t="shared" si="308"/>
        <v>3.8875000000000002</v>
      </c>
      <c r="P2852" s="1">
        <f t="shared" si="309"/>
        <v>23.923076923076923</v>
      </c>
      <c r="Q2852" s="1" t="str">
        <f t="shared" si="310"/>
        <v>theater</v>
      </c>
      <c r="R2852" s="1" t="str">
        <f t="shared" si="314"/>
        <v>plays</v>
      </c>
      <c r="S2852" s="2">
        <f t="shared" si="311"/>
        <v>41858.007071759261</v>
      </c>
      <c r="T2852" s="2">
        <f t="shared" si="312"/>
        <v>41888.007071759261</v>
      </c>
      <c r="U2852" s="1">
        <f t="shared" si="313"/>
        <v>30</v>
      </c>
    </row>
    <row r="2853" spans="1:21" ht="95" customHeight="1">
      <c r="A2853" s="1">
        <v>2851</v>
      </c>
      <c r="B2853" s="1" t="s">
        <v>2851</v>
      </c>
      <c r="C2853" s="1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4">
        <f t="shared" si="308"/>
        <v>0</v>
      </c>
      <c r="P2853" s="1" t="e">
        <f t="shared" si="309"/>
        <v>#DIV/0!</v>
      </c>
      <c r="Q2853" s="1" t="str">
        <f t="shared" si="310"/>
        <v>theater</v>
      </c>
      <c r="R2853" s="1" t="str">
        <f t="shared" si="314"/>
        <v>plays</v>
      </c>
      <c r="S2853" s="2">
        <f t="shared" si="311"/>
        <v>42390.002650462964</v>
      </c>
      <c r="T2853" s="2">
        <f t="shared" si="312"/>
        <v>42398.970138888893</v>
      </c>
      <c r="U2853" s="1">
        <f t="shared" si="313"/>
        <v>9</v>
      </c>
    </row>
    <row r="2854" spans="1:21" ht="95" customHeight="1">
      <c r="A2854" s="1">
        <v>2852</v>
      </c>
      <c r="B2854" s="1" t="s">
        <v>2852</v>
      </c>
      <c r="C2854" s="1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4">
        <f t="shared" si="308"/>
        <v>1.9</v>
      </c>
      <c r="P2854" s="1">
        <f t="shared" si="309"/>
        <v>15.833333333333334</v>
      </c>
      <c r="Q2854" s="1" t="str">
        <f t="shared" si="310"/>
        <v>theater</v>
      </c>
      <c r="R2854" s="1" t="str">
        <f t="shared" si="314"/>
        <v>plays</v>
      </c>
      <c r="S2854" s="2">
        <f t="shared" si="311"/>
        <v>41781.045173611114</v>
      </c>
      <c r="T2854" s="2">
        <f t="shared" si="312"/>
        <v>41811.045173611114</v>
      </c>
      <c r="U2854" s="1">
        <f t="shared" si="313"/>
        <v>30</v>
      </c>
    </row>
    <row r="2855" spans="1:21" ht="95" customHeight="1">
      <c r="A2855" s="1">
        <v>2853</v>
      </c>
      <c r="B2855" s="1" t="s">
        <v>2853</v>
      </c>
      <c r="C2855" s="1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4">
        <f t="shared" si="308"/>
        <v>0</v>
      </c>
      <c r="P2855" s="1" t="e">
        <f t="shared" si="309"/>
        <v>#DIV/0!</v>
      </c>
      <c r="Q2855" s="1" t="str">
        <f t="shared" si="310"/>
        <v>theater</v>
      </c>
      <c r="R2855" s="1" t="str">
        <f t="shared" si="314"/>
        <v>plays</v>
      </c>
      <c r="S2855" s="2">
        <f t="shared" si="311"/>
        <v>41836.190937499996</v>
      </c>
      <c r="T2855" s="2">
        <f t="shared" si="312"/>
        <v>41896.190937499996</v>
      </c>
      <c r="U2855" s="1">
        <f t="shared" si="313"/>
        <v>60</v>
      </c>
    </row>
    <row r="2856" spans="1:21" ht="95" customHeight="1">
      <c r="A2856" s="1">
        <v>2854</v>
      </c>
      <c r="B2856" s="1" t="s">
        <v>2854</v>
      </c>
      <c r="C2856" s="1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4">
        <f t="shared" si="308"/>
        <v>41.699999999999996</v>
      </c>
      <c r="P2856" s="1">
        <f t="shared" si="309"/>
        <v>29.785714285714285</v>
      </c>
      <c r="Q2856" s="1" t="str">
        <f t="shared" si="310"/>
        <v>theater</v>
      </c>
      <c r="R2856" s="1" t="str">
        <f t="shared" si="314"/>
        <v>plays</v>
      </c>
      <c r="S2856" s="2">
        <f t="shared" si="311"/>
        <v>42111.71665509259</v>
      </c>
      <c r="T2856" s="2">
        <f t="shared" si="312"/>
        <v>42131.71665509259</v>
      </c>
      <c r="U2856" s="1">
        <f t="shared" si="313"/>
        <v>20</v>
      </c>
    </row>
    <row r="2857" spans="1:21" ht="95" customHeight="1">
      <c r="A2857" s="1">
        <v>2855</v>
      </c>
      <c r="B2857" s="1" t="s">
        <v>2855</v>
      </c>
      <c r="C2857" s="1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4">
        <f t="shared" si="308"/>
        <v>50</v>
      </c>
      <c r="P2857" s="1">
        <f t="shared" si="309"/>
        <v>60</v>
      </c>
      <c r="Q2857" s="1" t="str">
        <f t="shared" si="310"/>
        <v>theater</v>
      </c>
      <c r="R2857" s="1" t="str">
        <f t="shared" si="314"/>
        <v>plays</v>
      </c>
      <c r="S2857" s="2">
        <f t="shared" si="311"/>
        <v>42370.007766203707</v>
      </c>
      <c r="T2857" s="2">
        <f t="shared" si="312"/>
        <v>42398.981944444444</v>
      </c>
      <c r="U2857" s="1">
        <f t="shared" si="313"/>
        <v>29</v>
      </c>
    </row>
    <row r="2858" spans="1:21" ht="95" customHeight="1">
      <c r="A2858" s="1">
        <v>2856</v>
      </c>
      <c r="B2858" s="1" t="s">
        <v>2856</v>
      </c>
      <c r="C2858" s="1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4">
        <f t="shared" si="308"/>
        <v>4.8666666666666663</v>
      </c>
      <c r="P2858" s="1">
        <f t="shared" si="309"/>
        <v>24.333333333333332</v>
      </c>
      <c r="Q2858" s="1" t="str">
        <f t="shared" si="310"/>
        <v>theater</v>
      </c>
      <c r="R2858" s="1" t="str">
        <f t="shared" si="314"/>
        <v>plays</v>
      </c>
      <c r="S2858" s="2">
        <f t="shared" si="311"/>
        <v>42165.037581018521</v>
      </c>
      <c r="T2858" s="2">
        <f t="shared" si="312"/>
        <v>42224.898611111115</v>
      </c>
      <c r="U2858" s="1">
        <f t="shared" si="313"/>
        <v>60</v>
      </c>
    </row>
    <row r="2859" spans="1:21" ht="95" customHeight="1">
      <c r="A2859" s="1">
        <v>2857</v>
      </c>
      <c r="B2859" s="1" t="s">
        <v>2857</v>
      </c>
      <c r="C2859" s="1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4">
        <f t="shared" si="308"/>
        <v>19.736842105263158</v>
      </c>
      <c r="P2859" s="1">
        <f t="shared" si="309"/>
        <v>500</v>
      </c>
      <c r="Q2859" s="1" t="str">
        <f t="shared" si="310"/>
        <v>theater</v>
      </c>
      <c r="R2859" s="1" t="str">
        <f t="shared" si="314"/>
        <v>plays</v>
      </c>
      <c r="S2859" s="2">
        <f t="shared" si="311"/>
        <v>42726.920081018514</v>
      </c>
      <c r="T2859" s="2">
        <f t="shared" si="312"/>
        <v>42786.75</v>
      </c>
      <c r="U2859" s="1">
        <f t="shared" si="313"/>
        <v>60</v>
      </c>
    </row>
    <row r="2860" spans="1:21" ht="95" customHeight="1">
      <c r="A2860" s="1">
        <v>2858</v>
      </c>
      <c r="B2860" s="1" t="s">
        <v>2858</v>
      </c>
      <c r="C2860" s="1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4">
        <f t="shared" si="308"/>
        <v>0</v>
      </c>
      <c r="P2860" s="1" t="e">
        <f t="shared" si="309"/>
        <v>#DIV/0!</v>
      </c>
      <c r="Q2860" s="1" t="str">
        <f t="shared" si="310"/>
        <v>theater</v>
      </c>
      <c r="R2860" s="1" t="str">
        <f t="shared" si="314"/>
        <v>plays</v>
      </c>
      <c r="S2860" s="2">
        <f t="shared" si="311"/>
        <v>41954.545081018514</v>
      </c>
      <c r="T2860" s="2">
        <f t="shared" si="312"/>
        <v>41978.477777777778</v>
      </c>
      <c r="U2860" s="1">
        <f t="shared" si="313"/>
        <v>24</v>
      </c>
    </row>
    <row r="2861" spans="1:21" ht="95" customHeight="1">
      <c r="A2861" s="1">
        <v>2859</v>
      </c>
      <c r="B2861" s="1" t="s">
        <v>2859</v>
      </c>
      <c r="C2861" s="1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4">
        <f t="shared" si="308"/>
        <v>1.7500000000000002</v>
      </c>
      <c r="P2861" s="1">
        <f t="shared" si="309"/>
        <v>35</v>
      </c>
      <c r="Q2861" s="1" t="str">
        <f t="shared" si="310"/>
        <v>theater</v>
      </c>
      <c r="R2861" s="1" t="str">
        <f t="shared" si="314"/>
        <v>plays</v>
      </c>
      <c r="S2861" s="2">
        <f t="shared" si="311"/>
        <v>42233.362314814818</v>
      </c>
      <c r="T2861" s="2">
        <f t="shared" si="312"/>
        <v>42293.362314814818</v>
      </c>
      <c r="U2861" s="1">
        <f t="shared" si="313"/>
        <v>60</v>
      </c>
    </row>
    <row r="2862" spans="1:21" ht="95" customHeight="1">
      <c r="A2862" s="1">
        <v>2860</v>
      </c>
      <c r="B2862" s="1" t="s">
        <v>2860</v>
      </c>
      <c r="C2862" s="1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4">
        <f t="shared" si="308"/>
        <v>6.65</v>
      </c>
      <c r="P2862" s="1">
        <f t="shared" si="309"/>
        <v>29.555555555555557</v>
      </c>
      <c r="Q2862" s="1" t="str">
        <f t="shared" si="310"/>
        <v>theater</v>
      </c>
      <c r="R2862" s="1" t="str">
        <f t="shared" si="314"/>
        <v>plays</v>
      </c>
      <c r="S2862" s="2">
        <f t="shared" si="311"/>
        <v>42480.800648148142</v>
      </c>
      <c r="T2862" s="2">
        <f t="shared" si="312"/>
        <v>42540.800648148142</v>
      </c>
      <c r="U2862" s="1">
        <f t="shared" si="313"/>
        <v>60</v>
      </c>
    </row>
    <row r="2863" spans="1:21" ht="95" customHeight="1">
      <c r="A2863" s="1">
        <v>2861</v>
      </c>
      <c r="B2863" s="1" t="s">
        <v>2861</v>
      </c>
      <c r="C2863" s="1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4">
        <f t="shared" si="308"/>
        <v>32</v>
      </c>
      <c r="P2863" s="1">
        <f t="shared" si="309"/>
        <v>26.666666666666668</v>
      </c>
      <c r="Q2863" s="1" t="str">
        <f t="shared" si="310"/>
        <v>theater</v>
      </c>
      <c r="R2863" s="1" t="str">
        <f t="shared" si="314"/>
        <v>plays</v>
      </c>
      <c r="S2863" s="2">
        <f t="shared" si="311"/>
        <v>42257.590833333335</v>
      </c>
      <c r="T2863" s="2">
        <f t="shared" si="312"/>
        <v>42271.590833333335</v>
      </c>
      <c r="U2863" s="1">
        <f t="shared" si="313"/>
        <v>14</v>
      </c>
    </row>
    <row r="2864" spans="1:21" ht="95" customHeight="1">
      <c r="A2864" s="1">
        <v>2862</v>
      </c>
      <c r="B2864" s="1" t="s">
        <v>2862</v>
      </c>
      <c r="C2864" s="1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4">
        <f t="shared" si="308"/>
        <v>0.43307086614173229</v>
      </c>
      <c r="P2864" s="1">
        <f t="shared" si="309"/>
        <v>18.333333333333332</v>
      </c>
      <c r="Q2864" s="1" t="str">
        <f t="shared" si="310"/>
        <v>theater</v>
      </c>
      <c r="R2864" s="1" t="str">
        <f t="shared" si="314"/>
        <v>plays</v>
      </c>
      <c r="S2864" s="2">
        <f t="shared" si="311"/>
        <v>41784.789687500001</v>
      </c>
      <c r="T2864" s="2">
        <f t="shared" si="312"/>
        <v>41814.789687500001</v>
      </c>
      <c r="U2864" s="1">
        <f t="shared" si="313"/>
        <v>30</v>
      </c>
    </row>
    <row r="2865" spans="1:21" ht="95" customHeight="1">
      <c r="A2865" s="1">
        <v>2863</v>
      </c>
      <c r="B2865" s="1" t="s">
        <v>2863</v>
      </c>
      <c r="C2865" s="1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4">
        <f t="shared" si="308"/>
        <v>0.04</v>
      </c>
      <c r="P2865" s="1">
        <f t="shared" si="309"/>
        <v>20</v>
      </c>
      <c r="Q2865" s="1" t="str">
        <f t="shared" si="310"/>
        <v>theater</v>
      </c>
      <c r="R2865" s="1" t="str">
        <f t="shared" si="314"/>
        <v>plays</v>
      </c>
      <c r="S2865" s="2">
        <f t="shared" si="311"/>
        <v>41831.675034722226</v>
      </c>
      <c r="T2865" s="2">
        <f t="shared" si="312"/>
        <v>41891.675034722226</v>
      </c>
      <c r="U2865" s="1">
        <f t="shared" si="313"/>
        <v>60</v>
      </c>
    </row>
    <row r="2866" spans="1:21" ht="95" customHeight="1">
      <c r="A2866" s="1">
        <v>2864</v>
      </c>
      <c r="B2866" s="1" t="s">
        <v>2864</v>
      </c>
      <c r="C2866" s="1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4">
        <f t="shared" si="308"/>
        <v>1.6</v>
      </c>
      <c r="P2866" s="1">
        <f t="shared" si="309"/>
        <v>13.333333333333334</v>
      </c>
      <c r="Q2866" s="1" t="str">
        <f t="shared" si="310"/>
        <v>theater</v>
      </c>
      <c r="R2866" s="1" t="str">
        <f t="shared" si="314"/>
        <v>plays</v>
      </c>
      <c r="S2866" s="2">
        <f t="shared" si="311"/>
        <v>42172.613506944443</v>
      </c>
      <c r="T2866" s="2">
        <f t="shared" si="312"/>
        <v>42202.554166666669</v>
      </c>
      <c r="U2866" s="1">
        <f t="shared" si="313"/>
        <v>30</v>
      </c>
    </row>
    <row r="2867" spans="1:21" ht="95" customHeight="1">
      <c r="A2867" s="1">
        <v>2865</v>
      </c>
      <c r="B2867" s="1" t="s">
        <v>2865</v>
      </c>
      <c r="C2867" s="1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4">
        <f t="shared" si="308"/>
        <v>0</v>
      </c>
      <c r="P2867" s="1" t="e">
        <f t="shared" si="309"/>
        <v>#DIV/0!</v>
      </c>
      <c r="Q2867" s="1" t="str">
        <f t="shared" si="310"/>
        <v>theater</v>
      </c>
      <c r="R2867" s="1" t="str">
        <f t="shared" si="314"/>
        <v>plays</v>
      </c>
      <c r="S2867" s="2">
        <f t="shared" si="311"/>
        <v>41950.114108796297</v>
      </c>
      <c r="T2867" s="2">
        <f t="shared" si="312"/>
        <v>42010.114108796297</v>
      </c>
      <c r="U2867" s="1">
        <f t="shared" si="313"/>
        <v>60</v>
      </c>
    </row>
    <row r="2868" spans="1:21" ht="95" customHeight="1">
      <c r="A2868" s="1">
        <v>2866</v>
      </c>
      <c r="B2868" s="1" t="s">
        <v>2866</v>
      </c>
      <c r="C2868" s="1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4">
        <f t="shared" si="308"/>
        <v>0.89999999999999991</v>
      </c>
      <c r="P2868" s="1">
        <f t="shared" si="309"/>
        <v>22.5</v>
      </c>
      <c r="Q2868" s="1" t="str">
        <f t="shared" si="310"/>
        <v>theater</v>
      </c>
      <c r="R2868" s="1" t="str">
        <f t="shared" si="314"/>
        <v>plays</v>
      </c>
      <c r="S2868" s="2">
        <f t="shared" si="311"/>
        <v>42627.955104166671</v>
      </c>
      <c r="T2868" s="2">
        <f t="shared" si="312"/>
        <v>42657.916666666672</v>
      </c>
      <c r="U2868" s="1">
        <f t="shared" si="313"/>
        <v>30</v>
      </c>
    </row>
    <row r="2869" spans="1:21" ht="95" customHeight="1">
      <c r="A2869" s="1">
        <v>2867</v>
      </c>
      <c r="B2869" s="1" t="s">
        <v>2867</v>
      </c>
      <c r="C2869" s="1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4">
        <f t="shared" si="308"/>
        <v>20.16</v>
      </c>
      <c r="P2869" s="1">
        <f t="shared" si="309"/>
        <v>50.4</v>
      </c>
      <c r="Q2869" s="1" t="str">
        <f t="shared" si="310"/>
        <v>theater</v>
      </c>
      <c r="R2869" s="1" t="str">
        <f t="shared" si="314"/>
        <v>plays</v>
      </c>
      <c r="S2869" s="2">
        <f t="shared" si="311"/>
        <v>42531.195277777777</v>
      </c>
      <c r="T2869" s="2">
        <f t="shared" si="312"/>
        <v>42555.166666666672</v>
      </c>
      <c r="U2869" s="1">
        <f t="shared" si="313"/>
        <v>24</v>
      </c>
    </row>
    <row r="2870" spans="1:21" ht="95" customHeight="1">
      <c r="A2870" s="1">
        <v>2868</v>
      </c>
      <c r="B2870" s="1" t="s">
        <v>2868</v>
      </c>
      <c r="C2870" s="1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4">
        <f t="shared" si="308"/>
        <v>42.011733333333332</v>
      </c>
      <c r="P2870" s="1">
        <f t="shared" si="309"/>
        <v>105.02933333333334</v>
      </c>
      <c r="Q2870" s="1" t="str">
        <f t="shared" si="310"/>
        <v>theater</v>
      </c>
      <c r="R2870" s="1" t="str">
        <f t="shared" si="314"/>
        <v>plays</v>
      </c>
      <c r="S2870" s="2">
        <f t="shared" si="311"/>
        <v>42618.827013888891</v>
      </c>
      <c r="T2870" s="2">
        <f t="shared" si="312"/>
        <v>42648.827013888891</v>
      </c>
      <c r="U2870" s="1">
        <f t="shared" si="313"/>
        <v>30</v>
      </c>
    </row>
    <row r="2871" spans="1:21" ht="95" customHeight="1">
      <c r="A2871" s="1">
        <v>2869</v>
      </c>
      <c r="B2871" s="1" t="s">
        <v>2869</v>
      </c>
      <c r="C2871" s="1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4">
        <f t="shared" si="308"/>
        <v>0.88500000000000001</v>
      </c>
      <c r="P2871" s="1">
        <f t="shared" si="309"/>
        <v>35.4</v>
      </c>
      <c r="Q2871" s="1" t="str">
        <f t="shared" si="310"/>
        <v>theater</v>
      </c>
      <c r="R2871" s="1" t="str">
        <f t="shared" si="314"/>
        <v>plays</v>
      </c>
      <c r="S2871" s="2">
        <f t="shared" si="311"/>
        <v>42540.593530092592</v>
      </c>
      <c r="T2871" s="2">
        <f t="shared" si="312"/>
        <v>42570.593530092592</v>
      </c>
      <c r="U2871" s="1">
        <f t="shared" si="313"/>
        <v>30</v>
      </c>
    </row>
    <row r="2872" spans="1:21" ht="95" customHeight="1">
      <c r="A2872" s="1">
        <v>2870</v>
      </c>
      <c r="B2872" s="1" t="s">
        <v>2870</v>
      </c>
      <c r="C2872" s="1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4">
        <f t="shared" si="308"/>
        <v>15</v>
      </c>
      <c r="P2872" s="1">
        <f t="shared" si="309"/>
        <v>83.333333333333329</v>
      </c>
      <c r="Q2872" s="1" t="str">
        <f t="shared" si="310"/>
        <v>theater</v>
      </c>
      <c r="R2872" s="1" t="str">
        <f t="shared" si="314"/>
        <v>plays</v>
      </c>
      <c r="S2872" s="2">
        <f t="shared" si="311"/>
        <v>41746.189409722225</v>
      </c>
      <c r="T2872" s="2">
        <f t="shared" si="312"/>
        <v>41776.189409722225</v>
      </c>
      <c r="U2872" s="1">
        <f t="shared" si="313"/>
        <v>30</v>
      </c>
    </row>
    <row r="2873" spans="1:21" ht="95" customHeight="1">
      <c r="A2873" s="1">
        <v>2871</v>
      </c>
      <c r="B2873" s="1" t="s">
        <v>2871</v>
      </c>
      <c r="C2873" s="1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4">
        <f t="shared" si="308"/>
        <v>4.67</v>
      </c>
      <c r="P2873" s="1">
        <f t="shared" si="309"/>
        <v>35.92307692307692</v>
      </c>
      <c r="Q2873" s="1" t="str">
        <f t="shared" si="310"/>
        <v>theater</v>
      </c>
      <c r="R2873" s="1" t="str">
        <f t="shared" si="314"/>
        <v>plays</v>
      </c>
      <c r="S2873" s="2">
        <f t="shared" si="311"/>
        <v>41974.738576388889</v>
      </c>
      <c r="T2873" s="2">
        <f t="shared" si="312"/>
        <v>41994.738576388889</v>
      </c>
      <c r="U2873" s="1">
        <f t="shared" si="313"/>
        <v>20</v>
      </c>
    </row>
    <row r="2874" spans="1:21" ht="95" customHeight="1">
      <c r="A2874" s="1">
        <v>2872</v>
      </c>
      <c r="B2874" s="1" t="s">
        <v>2872</v>
      </c>
      <c r="C2874" s="1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4">
        <f t="shared" si="308"/>
        <v>0</v>
      </c>
      <c r="P2874" s="1" t="e">
        <f t="shared" si="309"/>
        <v>#DIV/0!</v>
      </c>
      <c r="Q2874" s="1" t="str">
        <f t="shared" si="310"/>
        <v>theater</v>
      </c>
      <c r="R2874" s="1" t="str">
        <f t="shared" si="314"/>
        <v>plays</v>
      </c>
      <c r="S2874" s="2">
        <f t="shared" si="311"/>
        <v>42115.11618055556</v>
      </c>
      <c r="T2874" s="2">
        <f t="shared" si="312"/>
        <v>42175.11618055556</v>
      </c>
      <c r="U2874" s="1">
        <f t="shared" si="313"/>
        <v>60</v>
      </c>
    </row>
    <row r="2875" spans="1:21" ht="95" customHeight="1">
      <c r="A2875" s="1">
        <v>2873</v>
      </c>
      <c r="B2875" s="1" t="s">
        <v>2873</v>
      </c>
      <c r="C2875" s="1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4">
        <f t="shared" si="308"/>
        <v>38.119999999999997</v>
      </c>
      <c r="P2875" s="1">
        <f t="shared" si="309"/>
        <v>119.125</v>
      </c>
      <c r="Q2875" s="1" t="str">
        <f t="shared" si="310"/>
        <v>theater</v>
      </c>
      <c r="R2875" s="1" t="str">
        <f t="shared" si="314"/>
        <v>plays</v>
      </c>
      <c r="S2875" s="2">
        <f t="shared" si="311"/>
        <v>42002.817488425921</v>
      </c>
      <c r="T2875" s="2">
        <f t="shared" si="312"/>
        <v>42032.817488425921</v>
      </c>
      <c r="U2875" s="1">
        <f t="shared" si="313"/>
        <v>30</v>
      </c>
    </row>
    <row r="2876" spans="1:21" ht="95" customHeight="1">
      <c r="A2876" s="1">
        <v>2874</v>
      </c>
      <c r="B2876" s="1" t="s">
        <v>2874</v>
      </c>
      <c r="C2876" s="1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4">
        <f t="shared" si="308"/>
        <v>5.42</v>
      </c>
      <c r="P2876" s="1">
        <f t="shared" si="309"/>
        <v>90.333333333333329</v>
      </c>
      <c r="Q2876" s="1" t="str">
        <f t="shared" si="310"/>
        <v>theater</v>
      </c>
      <c r="R2876" s="1" t="str">
        <f t="shared" si="314"/>
        <v>plays</v>
      </c>
      <c r="S2876" s="2">
        <f t="shared" si="311"/>
        <v>42722.84474537037</v>
      </c>
      <c r="T2876" s="2">
        <f t="shared" si="312"/>
        <v>42752.84474537037</v>
      </c>
      <c r="U2876" s="1">
        <f t="shared" si="313"/>
        <v>30</v>
      </c>
    </row>
    <row r="2877" spans="1:21" ht="95" customHeight="1">
      <c r="A2877" s="1">
        <v>2875</v>
      </c>
      <c r="B2877" s="1" t="s">
        <v>2875</v>
      </c>
      <c r="C2877" s="1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4">
        <f t="shared" si="308"/>
        <v>3.4999999999999996E-2</v>
      </c>
      <c r="P2877" s="1">
        <f t="shared" si="309"/>
        <v>2.3333333333333335</v>
      </c>
      <c r="Q2877" s="1" t="str">
        <f t="shared" si="310"/>
        <v>theater</v>
      </c>
      <c r="R2877" s="1" t="str">
        <f t="shared" si="314"/>
        <v>plays</v>
      </c>
      <c r="S2877" s="2">
        <f t="shared" si="311"/>
        <v>42465.128391203703</v>
      </c>
      <c r="T2877" s="2">
        <f t="shared" si="312"/>
        <v>42495.128391203703</v>
      </c>
      <c r="U2877" s="1">
        <f t="shared" si="313"/>
        <v>30</v>
      </c>
    </row>
    <row r="2878" spans="1:21" ht="95" customHeight="1">
      <c r="A2878" s="1">
        <v>2876</v>
      </c>
      <c r="B2878" s="1" t="s">
        <v>2876</v>
      </c>
      <c r="C2878" s="1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4">
        <f t="shared" si="308"/>
        <v>0</v>
      </c>
      <c r="P2878" s="1" t="e">
        <f t="shared" si="309"/>
        <v>#DIV/0!</v>
      </c>
      <c r="Q2878" s="1" t="str">
        <f t="shared" si="310"/>
        <v>theater</v>
      </c>
      <c r="R2878" s="1" t="str">
        <f t="shared" si="314"/>
        <v>plays</v>
      </c>
      <c r="S2878" s="2">
        <f t="shared" si="311"/>
        <v>42171.743969907402</v>
      </c>
      <c r="T2878" s="2">
        <f t="shared" si="312"/>
        <v>42201.743969907402</v>
      </c>
      <c r="U2878" s="1">
        <f t="shared" si="313"/>
        <v>30</v>
      </c>
    </row>
    <row r="2879" spans="1:21" ht="95" customHeight="1">
      <c r="A2879" s="1">
        <v>2877</v>
      </c>
      <c r="B2879" s="1" t="s">
        <v>2877</v>
      </c>
      <c r="C2879" s="1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4">
        <f t="shared" si="308"/>
        <v>10.833333333333334</v>
      </c>
      <c r="P2879" s="1">
        <f t="shared" si="309"/>
        <v>108.33333333333333</v>
      </c>
      <c r="Q2879" s="1" t="str">
        <f t="shared" si="310"/>
        <v>theater</v>
      </c>
      <c r="R2879" s="1" t="str">
        <f t="shared" si="314"/>
        <v>plays</v>
      </c>
      <c r="S2879" s="2">
        <f t="shared" si="311"/>
        <v>42672.955138888887</v>
      </c>
      <c r="T2879" s="2">
        <f t="shared" si="312"/>
        <v>42704.708333333328</v>
      </c>
      <c r="U2879" s="1">
        <f t="shared" si="313"/>
        <v>32</v>
      </c>
    </row>
    <row r="2880" spans="1:21" ht="95" customHeight="1">
      <c r="A2880" s="1">
        <v>2878</v>
      </c>
      <c r="B2880" s="1" t="s">
        <v>2878</v>
      </c>
      <c r="C2880" s="1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4">
        <f t="shared" si="308"/>
        <v>2.1</v>
      </c>
      <c r="P2880" s="1">
        <f t="shared" si="309"/>
        <v>15.75</v>
      </c>
      <c r="Q2880" s="1" t="str">
        <f t="shared" si="310"/>
        <v>theater</v>
      </c>
      <c r="R2880" s="1" t="str">
        <f t="shared" si="314"/>
        <v>plays</v>
      </c>
      <c r="S2880" s="2">
        <f t="shared" si="311"/>
        <v>42128.615682870368</v>
      </c>
      <c r="T2880" s="2">
        <f t="shared" si="312"/>
        <v>42188.615682870368</v>
      </c>
      <c r="U2880" s="1">
        <f t="shared" si="313"/>
        <v>60</v>
      </c>
    </row>
    <row r="2881" spans="1:21" ht="95" customHeight="1">
      <c r="A2881" s="1">
        <v>2879</v>
      </c>
      <c r="B2881" s="1" t="s">
        <v>2879</v>
      </c>
      <c r="C2881" s="1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4">
        <f t="shared" si="308"/>
        <v>0.2589285714285714</v>
      </c>
      <c r="P2881" s="1">
        <f t="shared" si="309"/>
        <v>29</v>
      </c>
      <c r="Q2881" s="1" t="str">
        <f t="shared" si="310"/>
        <v>theater</v>
      </c>
      <c r="R2881" s="1" t="str">
        <f t="shared" si="314"/>
        <v>plays</v>
      </c>
      <c r="S2881" s="2">
        <f t="shared" si="311"/>
        <v>42359.725243055553</v>
      </c>
      <c r="T2881" s="2">
        <f t="shared" si="312"/>
        <v>42389.725243055553</v>
      </c>
      <c r="U2881" s="1">
        <f t="shared" si="313"/>
        <v>30</v>
      </c>
    </row>
    <row r="2882" spans="1:21" ht="95" customHeight="1">
      <c r="A2882" s="1">
        <v>2880</v>
      </c>
      <c r="B2882" s="1" t="s">
        <v>2880</v>
      </c>
      <c r="C2882" s="1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4">
        <f t="shared" si="308"/>
        <v>23.333333333333332</v>
      </c>
      <c r="P2882" s="1">
        <f t="shared" si="309"/>
        <v>96.551724137931032</v>
      </c>
      <c r="Q2882" s="1" t="str">
        <f t="shared" si="310"/>
        <v>theater</v>
      </c>
      <c r="R2882" s="1" t="str">
        <f t="shared" si="314"/>
        <v>plays</v>
      </c>
      <c r="S2882" s="2">
        <f t="shared" si="311"/>
        <v>42192.905694444446</v>
      </c>
      <c r="T2882" s="2">
        <f t="shared" si="312"/>
        <v>42236.711805555555</v>
      </c>
      <c r="U2882" s="1">
        <f t="shared" si="313"/>
        <v>44</v>
      </c>
    </row>
    <row r="2883" spans="1:21" ht="95" customHeight="1">
      <c r="A2883" s="1">
        <v>2881</v>
      </c>
      <c r="B2883" s="1" t="s">
        <v>2881</v>
      </c>
      <c r="C2883" s="1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4">
        <f t="shared" ref="O2883:O2946" si="315">E2883/D2883*100</f>
        <v>0</v>
      </c>
      <c r="P2883" s="1" t="e">
        <f t="shared" ref="P2883:P2946" si="316">E2883/L2883</f>
        <v>#DIV/0!</v>
      </c>
      <c r="Q2883" s="1" t="str">
        <f t="shared" ref="Q2883:Q2946" si="317">LEFT(N2883,FIND("/",N2883)-1)</f>
        <v>theater</v>
      </c>
      <c r="R2883" s="1" t="str">
        <f t="shared" si="314"/>
        <v>plays</v>
      </c>
      <c r="S2883" s="2">
        <f t="shared" ref="S2883:S2946" si="318">(((J2883/60)/60)/24)+DATE(1970,1,1)</f>
        <v>41916.597638888888</v>
      </c>
      <c r="T2883" s="2">
        <f t="shared" ref="T2883:T2946" si="319">(((I2883/60)/60)/24)+DATE(1970,1,1)</f>
        <v>41976.639305555553</v>
      </c>
      <c r="U2883" s="1">
        <f t="shared" ref="U2883:U2946" si="320">ROUNDUP(T2883-S2883,0)</f>
        <v>61</v>
      </c>
    </row>
    <row r="2884" spans="1:21" ht="95" customHeight="1">
      <c r="A2884" s="1">
        <v>2882</v>
      </c>
      <c r="B2884" s="1" t="s">
        <v>2882</v>
      </c>
      <c r="C2884" s="1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4">
        <f t="shared" si="315"/>
        <v>33.6</v>
      </c>
      <c r="P2884" s="1">
        <f t="shared" si="316"/>
        <v>63</v>
      </c>
      <c r="Q2884" s="1" t="str">
        <f t="shared" si="317"/>
        <v>theater</v>
      </c>
      <c r="R2884" s="1" t="str">
        <f t="shared" ref="R2884:R2947" si="321">RIGHT(N2884,LEN(N2884)-FIND("/",N2884))</f>
        <v>plays</v>
      </c>
      <c r="S2884" s="2">
        <f t="shared" si="318"/>
        <v>42461.596273148149</v>
      </c>
      <c r="T2884" s="2">
        <f t="shared" si="319"/>
        <v>42491.596273148149</v>
      </c>
      <c r="U2884" s="1">
        <f t="shared" si="320"/>
        <v>30</v>
      </c>
    </row>
    <row r="2885" spans="1:21" ht="95" customHeight="1">
      <c r="A2885" s="1">
        <v>2883</v>
      </c>
      <c r="B2885" s="1" t="s">
        <v>2883</v>
      </c>
      <c r="C2885" s="1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4">
        <f t="shared" si="315"/>
        <v>19.079999999999998</v>
      </c>
      <c r="P2885" s="1">
        <f t="shared" si="316"/>
        <v>381.6</v>
      </c>
      <c r="Q2885" s="1" t="str">
        <f t="shared" si="317"/>
        <v>theater</v>
      </c>
      <c r="R2885" s="1" t="str">
        <f t="shared" si="321"/>
        <v>plays</v>
      </c>
      <c r="S2885" s="2">
        <f t="shared" si="318"/>
        <v>42370.90320601852</v>
      </c>
      <c r="T2885" s="2">
        <f t="shared" si="319"/>
        <v>42406.207638888889</v>
      </c>
      <c r="U2885" s="1">
        <f t="shared" si="320"/>
        <v>36</v>
      </c>
    </row>
    <row r="2886" spans="1:21" ht="95" customHeight="1">
      <c r="A2886" s="1">
        <v>2884</v>
      </c>
      <c r="B2886" s="1" t="s">
        <v>2884</v>
      </c>
      <c r="C2886" s="1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4">
        <f t="shared" si="315"/>
        <v>0.41111111111111115</v>
      </c>
      <c r="P2886" s="1">
        <f t="shared" si="316"/>
        <v>46.25</v>
      </c>
      <c r="Q2886" s="1" t="str">
        <f t="shared" si="317"/>
        <v>theater</v>
      </c>
      <c r="R2886" s="1" t="str">
        <f t="shared" si="321"/>
        <v>plays</v>
      </c>
      <c r="S2886" s="2">
        <f t="shared" si="318"/>
        <v>41948.727256944447</v>
      </c>
      <c r="T2886" s="2">
        <f t="shared" si="319"/>
        <v>41978.727256944447</v>
      </c>
      <c r="U2886" s="1">
        <f t="shared" si="320"/>
        <v>30</v>
      </c>
    </row>
    <row r="2887" spans="1:21" ht="95" customHeight="1">
      <c r="A2887" s="1">
        <v>2885</v>
      </c>
      <c r="B2887" s="1" t="s">
        <v>2885</v>
      </c>
      <c r="C2887" s="1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4">
        <f t="shared" si="315"/>
        <v>32.5</v>
      </c>
      <c r="P2887" s="1">
        <f t="shared" si="316"/>
        <v>26</v>
      </c>
      <c r="Q2887" s="1" t="str">
        <f t="shared" si="317"/>
        <v>theater</v>
      </c>
      <c r="R2887" s="1" t="str">
        <f t="shared" si="321"/>
        <v>plays</v>
      </c>
      <c r="S2887" s="2">
        <f t="shared" si="318"/>
        <v>42047.07640046296</v>
      </c>
      <c r="T2887" s="2">
        <f t="shared" si="319"/>
        <v>42077.034733796296</v>
      </c>
      <c r="U2887" s="1">
        <f t="shared" si="320"/>
        <v>30</v>
      </c>
    </row>
    <row r="2888" spans="1:21" ht="95" customHeight="1">
      <c r="A2888" s="1">
        <v>2886</v>
      </c>
      <c r="B2888" s="1" t="s">
        <v>2886</v>
      </c>
      <c r="C2888" s="1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4">
        <f t="shared" si="315"/>
        <v>5</v>
      </c>
      <c r="P2888" s="1">
        <f t="shared" si="316"/>
        <v>10</v>
      </c>
      <c r="Q2888" s="1" t="str">
        <f t="shared" si="317"/>
        <v>theater</v>
      </c>
      <c r="R2888" s="1" t="str">
        <f t="shared" si="321"/>
        <v>plays</v>
      </c>
      <c r="S2888" s="2">
        <f t="shared" si="318"/>
        <v>42261.632916666669</v>
      </c>
      <c r="T2888" s="2">
        <f t="shared" si="319"/>
        <v>42266.165972222225</v>
      </c>
      <c r="U2888" s="1">
        <f t="shared" si="320"/>
        <v>5</v>
      </c>
    </row>
    <row r="2889" spans="1:21" ht="95" customHeight="1">
      <c r="A2889" s="1">
        <v>2887</v>
      </c>
      <c r="B2889" s="1" t="s">
        <v>2887</v>
      </c>
      <c r="C2889" s="1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4">
        <f t="shared" si="315"/>
        <v>0.16666666666666669</v>
      </c>
      <c r="P2889" s="1">
        <f t="shared" si="316"/>
        <v>5</v>
      </c>
      <c r="Q2889" s="1" t="str">
        <f t="shared" si="317"/>
        <v>theater</v>
      </c>
      <c r="R2889" s="1" t="str">
        <f t="shared" si="321"/>
        <v>plays</v>
      </c>
      <c r="S2889" s="2">
        <f t="shared" si="318"/>
        <v>41985.427361111113</v>
      </c>
      <c r="T2889" s="2">
        <f t="shared" si="319"/>
        <v>42015.427361111113</v>
      </c>
      <c r="U2889" s="1">
        <f t="shared" si="320"/>
        <v>30</v>
      </c>
    </row>
    <row r="2890" spans="1:21" ht="95" customHeight="1">
      <c r="A2890" s="1">
        <v>2888</v>
      </c>
      <c r="B2890" s="1" t="s">
        <v>2888</v>
      </c>
      <c r="C2890" s="1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4">
        <f t="shared" si="315"/>
        <v>0</v>
      </c>
      <c r="P2890" s="1" t="e">
        <f t="shared" si="316"/>
        <v>#DIV/0!</v>
      </c>
      <c r="Q2890" s="1" t="str">
        <f t="shared" si="317"/>
        <v>theater</v>
      </c>
      <c r="R2890" s="1" t="str">
        <f t="shared" si="321"/>
        <v>plays</v>
      </c>
      <c r="S2890" s="2">
        <f t="shared" si="318"/>
        <v>41922.535185185188</v>
      </c>
      <c r="T2890" s="2">
        <f t="shared" si="319"/>
        <v>41930.207638888889</v>
      </c>
      <c r="U2890" s="1">
        <f t="shared" si="320"/>
        <v>8</v>
      </c>
    </row>
    <row r="2891" spans="1:21" ht="95" customHeight="1">
      <c r="A2891" s="1">
        <v>2889</v>
      </c>
      <c r="B2891" s="1" t="s">
        <v>2889</v>
      </c>
      <c r="C2891" s="1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4">
        <f t="shared" si="315"/>
        <v>38.066666666666663</v>
      </c>
      <c r="P2891" s="1">
        <f t="shared" si="316"/>
        <v>81.571428571428569</v>
      </c>
      <c r="Q2891" s="1" t="str">
        <f t="shared" si="317"/>
        <v>theater</v>
      </c>
      <c r="R2891" s="1" t="str">
        <f t="shared" si="321"/>
        <v>plays</v>
      </c>
      <c r="S2891" s="2">
        <f t="shared" si="318"/>
        <v>41850.863252314812</v>
      </c>
      <c r="T2891" s="2">
        <f t="shared" si="319"/>
        <v>41880.863252314812</v>
      </c>
      <c r="U2891" s="1">
        <f t="shared" si="320"/>
        <v>30</v>
      </c>
    </row>
    <row r="2892" spans="1:21" ht="95" customHeight="1">
      <c r="A2892" s="1">
        <v>2890</v>
      </c>
      <c r="B2892" s="1" t="s">
        <v>2890</v>
      </c>
      <c r="C2892" s="1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4">
        <f t="shared" si="315"/>
        <v>1.05</v>
      </c>
      <c r="P2892" s="1">
        <f t="shared" si="316"/>
        <v>7</v>
      </c>
      <c r="Q2892" s="1" t="str">
        <f t="shared" si="317"/>
        <v>theater</v>
      </c>
      <c r="R2892" s="1" t="str">
        <f t="shared" si="321"/>
        <v>plays</v>
      </c>
      <c r="S2892" s="2">
        <f t="shared" si="318"/>
        <v>41831.742962962962</v>
      </c>
      <c r="T2892" s="2">
        <f t="shared" si="319"/>
        <v>41860.125</v>
      </c>
      <c r="U2892" s="1">
        <f t="shared" si="320"/>
        <v>29</v>
      </c>
    </row>
    <row r="2893" spans="1:21" ht="95" customHeight="1">
      <c r="A2893" s="1">
        <v>2891</v>
      </c>
      <c r="B2893" s="1" t="s">
        <v>2891</v>
      </c>
      <c r="C2893" s="1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4">
        <f t="shared" si="315"/>
        <v>2.73</v>
      </c>
      <c r="P2893" s="1">
        <f t="shared" si="316"/>
        <v>27.3</v>
      </c>
      <c r="Q2893" s="1" t="str">
        <f t="shared" si="317"/>
        <v>theater</v>
      </c>
      <c r="R2893" s="1" t="str">
        <f t="shared" si="321"/>
        <v>plays</v>
      </c>
      <c r="S2893" s="2">
        <f t="shared" si="318"/>
        <v>42415.883425925931</v>
      </c>
      <c r="T2893" s="2">
        <f t="shared" si="319"/>
        <v>42475.84175925926</v>
      </c>
      <c r="U2893" s="1">
        <f t="shared" si="320"/>
        <v>60</v>
      </c>
    </row>
    <row r="2894" spans="1:21" ht="95" customHeight="1">
      <c r="A2894" s="1">
        <v>2892</v>
      </c>
      <c r="B2894" s="1" t="s">
        <v>2892</v>
      </c>
      <c r="C2894" s="1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4">
        <f t="shared" si="315"/>
        <v>9.0909090909090917</v>
      </c>
      <c r="P2894" s="1">
        <f t="shared" si="316"/>
        <v>29.411764705882351</v>
      </c>
      <c r="Q2894" s="1" t="str">
        <f t="shared" si="317"/>
        <v>theater</v>
      </c>
      <c r="R2894" s="1" t="str">
        <f t="shared" si="321"/>
        <v>plays</v>
      </c>
      <c r="S2894" s="2">
        <f t="shared" si="318"/>
        <v>41869.714166666665</v>
      </c>
      <c r="T2894" s="2">
        <f t="shared" si="319"/>
        <v>41876.875</v>
      </c>
      <c r="U2894" s="1">
        <f t="shared" si="320"/>
        <v>8</v>
      </c>
    </row>
    <row r="2895" spans="1:21" ht="95" customHeight="1">
      <c r="A2895" s="1">
        <v>2893</v>
      </c>
      <c r="B2895" s="1" t="s">
        <v>2893</v>
      </c>
      <c r="C2895" s="1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4">
        <f t="shared" si="315"/>
        <v>0.5</v>
      </c>
      <c r="P2895" s="1">
        <f t="shared" si="316"/>
        <v>12.5</v>
      </c>
      <c r="Q2895" s="1" t="str">
        <f t="shared" si="317"/>
        <v>theater</v>
      </c>
      <c r="R2895" s="1" t="str">
        <f t="shared" si="321"/>
        <v>plays</v>
      </c>
      <c r="S2895" s="2">
        <f t="shared" si="318"/>
        <v>41953.773090277777</v>
      </c>
      <c r="T2895" s="2">
        <f t="shared" si="319"/>
        <v>42013.083333333328</v>
      </c>
      <c r="U2895" s="1">
        <f t="shared" si="320"/>
        <v>60</v>
      </c>
    </row>
    <row r="2896" spans="1:21" ht="95" customHeight="1">
      <c r="A2896" s="1">
        <v>2894</v>
      </c>
      <c r="B2896" s="1" t="s">
        <v>2894</v>
      </c>
      <c r="C2896" s="1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4">
        <f t="shared" si="315"/>
        <v>0</v>
      </c>
      <c r="P2896" s="1" t="e">
        <f t="shared" si="316"/>
        <v>#DIV/0!</v>
      </c>
      <c r="Q2896" s="1" t="str">
        <f t="shared" si="317"/>
        <v>theater</v>
      </c>
      <c r="R2896" s="1" t="str">
        <f t="shared" si="321"/>
        <v>plays</v>
      </c>
      <c r="S2896" s="2">
        <f t="shared" si="318"/>
        <v>42037.986284722225</v>
      </c>
      <c r="T2896" s="2">
        <f t="shared" si="319"/>
        <v>42097.944618055553</v>
      </c>
      <c r="U2896" s="1">
        <f t="shared" si="320"/>
        <v>60</v>
      </c>
    </row>
    <row r="2897" spans="1:21" ht="95" customHeight="1">
      <c r="A2897" s="1">
        <v>2895</v>
      </c>
      <c r="B2897" s="1" t="s">
        <v>2895</v>
      </c>
      <c r="C2897" s="1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4">
        <f t="shared" si="315"/>
        <v>4.5999999999999996</v>
      </c>
      <c r="P2897" s="1">
        <f t="shared" si="316"/>
        <v>5.75</v>
      </c>
      <c r="Q2897" s="1" t="str">
        <f t="shared" si="317"/>
        <v>theater</v>
      </c>
      <c r="R2897" s="1" t="str">
        <f t="shared" si="321"/>
        <v>plays</v>
      </c>
      <c r="S2897" s="2">
        <f t="shared" si="318"/>
        <v>41811.555462962962</v>
      </c>
      <c r="T2897" s="2">
        <f t="shared" si="319"/>
        <v>41812.875</v>
      </c>
      <c r="U2897" s="1">
        <f t="shared" si="320"/>
        <v>2</v>
      </c>
    </row>
    <row r="2898" spans="1:21" ht="95" customHeight="1">
      <c r="A2898" s="1">
        <v>2896</v>
      </c>
      <c r="B2898" s="1" t="s">
        <v>2896</v>
      </c>
      <c r="C2898" s="1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4">
        <f t="shared" si="315"/>
        <v>20.833333333333336</v>
      </c>
      <c r="P2898" s="1">
        <f t="shared" si="316"/>
        <v>52.083333333333336</v>
      </c>
      <c r="Q2898" s="1" t="str">
        <f t="shared" si="317"/>
        <v>theater</v>
      </c>
      <c r="R2898" s="1" t="str">
        <f t="shared" si="321"/>
        <v>plays</v>
      </c>
      <c r="S2898" s="2">
        <f t="shared" si="318"/>
        <v>42701.908807870372</v>
      </c>
      <c r="T2898" s="2">
        <f t="shared" si="319"/>
        <v>42716.25</v>
      </c>
      <c r="U2898" s="1">
        <f t="shared" si="320"/>
        <v>15</v>
      </c>
    </row>
    <row r="2899" spans="1:21" ht="95" customHeight="1">
      <c r="A2899" s="1">
        <v>2897</v>
      </c>
      <c r="B2899" s="1" t="s">
        <v>2897</v>
      </c>
      <c r="C2899" s="1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4">
        <f t="shared" si="315"/>
        <v>4.583333333333333</v>
      </c>
      <c r="P2899" s="1">
        <f t="shared" si="316"/>
        <v>183.33333333333334</v>
      </c>
      <c r="Q2899" s="1" t="str">
        <f t="shared" si="317"/>
        <v>theater</v>
      </c>
      <c r="R2899" s="1" t="str">
        <f t="shared" si="321"/>
        <v>plays</v>
      </c>
      <c r="S2899" s="2">
        <f t="shared" si="318"/>
        <v>42258.646504629629</v>
      </c>
      <c r="T2899" s="2">
        <f t="shared" si="319"/>
        <v>42288.645196759258</v>
      </c>
      <c r="U2899" s="1">
        <f t="shared" si="320"/>
        <v>30</v>
      </c>
    </row>
    <row r="2900" spans="1:21" ht="95" customHeight="1">
      <c r="A2900" s="1">
        <v>2898</v>
      </c>
      <c r="B2900" s="1" t="s">
        <v>2898</v>
      </c>
      <c r="C2900" s="1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4">
        <f t="shared" si="315"/>
        <v>4.2133333333333338</v>
      </c>
      <c r="P2900" s="1">
        <f t="shared" si="316"/>
        <v>26.333333333333332</v>
      </c>
      <c r="Q2900" s="1" t="str">
        <f t="shared" si="317"/>
        <v>theater</v>
      </c>
      <c r="R2900" s="1" t="str">
        <f t="shared" si="321"/>
        <v>plays</v>
      </c>
      <c r="S2900" s="2">
        <f t="shared" si="318"/>
        <v>42278.664965277778</v>
      </c>
      <c r="T2900" s="2">
        <f t="shared" si="319"/>
        <v>42308.664965277778</v>
      </c>
      <c r="U2900" s="1">
        <f t="shared" si="320"/>
        <v>30</v>
      </c>
    </row>
    <row r="2901" spans="1:21" ht="95" customHeight="1">
      <c r="A2901" s="1">
        <v>2899</v>
      </c>
      <c r="B2901" s="1" t="s">
        <v>2899</v>
      </c>
      <c r="C2901" s="1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4">
        <f t="shared" si="315"/>
        <v>0</v>
      </c>
      <c r="P2901" s="1" t="e">
        <f t="shared" si="316"/>
        <v>#DIV/0!</v>
      </c>
      <c r="Q2901" s="1" t="str">
        <f t="shared" si="317"/>
        <v>theater</v>
      </c>
      <c r="R2901" s="1" t="str">
        <f t="shared" si="321"/>
        <v>plays</v>
      </c>
      <c r="S2901" s="2">
        <f t="shared" si="318"/>
        <v>42515.078217592592</v>
      </c>
      <c r="T2901" s="2">
        <f t="shared" si="319"/>
        <v>42575.078217592592</v>
      </c>
      <c r="U2901" s="1">
        <f t="shared" si="320"/>
        <v>60</v>
      </c>
    </row>
    <row r="2902" spans="1:21" ht="95" customHeight="1">
      <c r="A2902" s="1">
        <v>2900</v>
      </c>
      <c r="B2902" s="1" t="s">
        <v>2900</v>
      </c>
      <c r="C2902" s="1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4">
        <f t="shared" si="315"/>
        <v>61.909090909090914</v>
      </c>
      <c r="P2902" s="1">
        <f t="shared" si="316"/>
        <v>486.42857142857144</v>
      </c>
      <c r="Q2902" s="1" t="str">
        <f t="shared" si="317"/>
        <v>theater</v>
      </c>
      <c r="R2902" s="1" t="str">
        <f t="shared" si="321"/>
        <v>plays</v>
      </c>
      <c r="S2902" s="2">
        <f t="shared" si="318"/>
        <v>41830.234166666669</v>
      </c>
      <c r="T2902" s="2">
        <f t="shared" si="319"/>
        <v>41860.234166666669</v>
      </c>
      <c r="U2902" s="1">
        <f t="shared" si="320"/>
        <v>30</v>
      </c>
    </row>
    <row r="2903" spans="1:21" ht="95" customHeight="1">
      <c r="A2903" s="1">
        <v>2901</v>
      </c>
      <c r="B2903" s="1" t="s">
        <v>2901</v>
      </c>
      <c r="C2903" s="1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4">
        <f t="shared" si="315"/>
        <v>0.8</v>
      </c>
      <c r="P2903" s="1">
        <f t="shared" si="316"/>
        <v>3</v>
      </c>
      <c r="Q2903" s="1" t="str">
        <f t="shared" si="317"/>
        <v>theater</v>
      </c>
      <c r="R2903" s="1" t="str">
        <f t="shared" si="321"/>
        <v>plays</v>
      </c>
      <c r="S2903" s="2">
        <f t="shared" si="318"/>
        <v>41982.904386574075</v>
      </c>
      <c r="T2903" s="2">
        <f t="shared" si="319"/>
        <v>42042.904386574075</v>
      </c>
      <c r="U2903" s="1">
        <f t="shared" si="320"/>
        <v>60</v>
      </c>
    </row>
    <row r="2904" spans="1:21" ht="95" customHeight="1">
      <c r="A2904" s="1">
        <v>2902</v>
      </c>
      <c r="B2904" s="1" t="s">
        <v>2902</v>
      </c>
      <c r="C2904" s="1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4">
        <f t="shared" si="315"/>
        <v>1.6666666666666666E-2</v>
      </c>
      <c r="P2904" s="1">
        <f t="shared" si="316"/>
        <v>25</v>
      </c>
      <c r="Q2904" s="1" t="str">
        <f t="shared" si="317"/>
        <v>theater</v>
      </c>
      <c r="R2904" s="1" t="str">
        <f t="shared" si="321"/>
        <v>plays</v>
      </c>
      <c r="S2904" s="2">
        <f t="shared" si="318"/>
        <v>42210.439768518518</v>
      </c>
      <c r="T2904" s="2">
        <f t="shared" si="319"/>
        <v>42240.439768518518</v>
      </c>
      <c r="U2904" s="1">
        <f t="shared" si="320"/>
        <v>30</v>
      </c>
    </row>
    <row r="2905" spans="1:21" ht="95" customHeight="1">
      <c r="A2905" s="1">
        <v>2903</v>
      </c>
      <c r="B2905" s="1" t="s">
        <v>2903</v>
      </c>
      <c r="C2905" s="1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4">
        <f t="shared" si="315"/>
        <v>0.77999999999999992</v>
      </c>
      <c r="P2905" s="1">
        <f t="shared" si="316"/>
        <v>9.75</v>
      </c>
      <c r="Q2905" s="1" t="str">
        <f t="shared" si="317"/>
        <v>theater</v>
      </c>
      <c r="R2905" s="1" t="str">
        <f t="shared" si="321"/>
        <v>plays</v>
      </c>
      <c r="S2905" s="2">
        <f t="shared" si="318"/>
        <v>42196.166874999995</v>
      </c>
      <c r="T2905" s="2">
        <f t="shared" si="319"/>
        <v>42256.166874999995</v>
      </c>
      <c r="U2905" s="1">
        <f t="shared" si="320"/>
        <v>60</v>
      </c>
    </row>
    <row r="2906" spans="1:21" ht="95" customHeight="1">
      <c r="A2906" s="1">
        <v>2904</v>
      </c>
      <c r="B2906" s="1" t="s">
        <v>2904</v>
      </c>
      <c r="C2906" s="1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4">
        <f t="shared" si="315"/>
        <v>5</v>
      </c>
      <c r="P2906" s="1">
        <f t="shared" si="316"/>
        <v>18.75</v>
      </c>
      <c r="Q2906" s="1" t="str">
        <f t="shared" si="317"/>
        <v>theater</v>
      </c>
      <c r="R2906" s="1" t="str">
        <f t="shared" si="321"/>
        <v>plays</v>
      </c>
      <c r="S2906" s="2">
        <f t="shared" si="318"/>
        <v>41940.967951388891</v>
      </c>
      <c r="T2906" s="2">
        <f t="shared" si="319"/>
        <v>41952.5</v>
      </c>
      <c r="U2906" s="1">
        <f t="shared" si="320"/>
        <v>12</v>
      </c>
    </row>
    <row r="2907" spans="1:21" ht="95" customHeight="1">
      <c r="A2907" s="1">
        <v>2905</v>
      </c>
      <c r="B2907" s="1" t="s">
        <v>2905</v>
      </c>
      <c r="C2907" s="1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4">
        <f t="shared" si="315"/>
        <v>17.771428571428572</v>
      </c>
      <c r="P2907" s="1">
        <f t="shared" si="316"/>
        <v>36.588235294117645</v>
      </c>
      <c r="Q2907" s="1" t="str">
        <f t="shared" si="317"/>
        <v>theater</v>
      </c>
      <c r="R2907" s="1" t="str">
        <f t="shared" si="321"/>
        <v>plays</v>
      </c>
      <c r="S2907" s="2">
        <f t="shared" si="318"/>
        <v>42606.056863425925</v>
      </c>
      <c r="T2907" s="2">
        <f t="shared" si="319"/>
        <v>42620.056863425925</v>
      </c>
      <c r="U2907" s="1">
        <f t="shared" si="320"/>
        <v>14</v>
      </c>
    </row>
    <row r="2908" spans="1:21" ht="95" customHeight="1">
      <c r="A2908" s="1">
        <v>2906</v>
      </c>
      <c r="B2908" s="1" t="s">
        <v>2906</v>
      </c>
      <c r="C2908" s="1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4">
        <f t="shared" si="315"/>
        <v>9.4166666666666661</v>
      </c>
      <c r="P2908" s="1">
        <f t="shared" si="316"/>
        <v>80.714285714285708</v>
      </c>
      <c r="Q2908" s="1" t="str">
        <f t="shared" si="317"/>
        <v>theater</v>
      </c>
      <c r="R2908" s="1" t="str">
        <f t="shared" si="321"/>
        <v>plays</v>
      </c>
      <c r="S2908" s="2">
        <f t="shared" si="318"/>
        <v>42199.648912037039</v>
      </c>
      <c r="T2908" s="2">
        <f t="shared" si="319"/>
        <v>42217.041666666672</v>
      </c>
      <c r="U2908" s="1">
        <f t="shared" si="320"/>
        <v>18</v>
      </c>
    </row>
    <row r="2909" spans="1:21" ht="95" customHeight="1">
      <c r="A2909" s="1">
        <v>2907</v>
      </c>
      <c r="B2909" s="1" t="s">
        <v>2907</v>
      </c>
      <c r="C2909" s="1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4">
        <f t="shared" si="315"/>
        <v>0.08</v>
      </c>
      <c r="P2909" s="1">
        <f t="shared" si="316"/>
        <v>1</v>
      </c>
      <c r="Q2909" s="1" t="str">
        <f t="shared" si="317"/>
        <v>theater</v>
      </c>
      <c r="R2909" s="1" t="str">
        <f t="shared" si="321"/>
        <v>plays</v>
      </c>
      <c r="S2909" s="2">
        <f t="shared" si="318"/>
        <v>42444.877743055549</v>
      </c>
      <c r="T2909" s="2">
        <f t="shared" si="319"/>
        <v>42504.877743055549</v>
      </c>
      <c r="U2909" s="1">
        <f t="shared" si="320"/>
        <v>60</v>
      </c>
    </row>
    <row r="2910" spans="1:21" ht="95" customHeight="1">
      <c r="A2910" s="1">
        <v>2908</v>
      </c>
      <c r="B2910" s="1" t="s">
        <v>2908</v>
      </c>
      <c r="C2910" s="1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4">
        <f t="shared" si="315"/>
        <v>2.75</v>
      </c>
      <c r="P2910" s="1">
        <f t="shared" si="316"/>
        <v>52.8</v>
      </c>
      <c r="Q2910" s="1" t="str">
        <f t="shared" si="317"/>
        <v>theater</v>
      </c>
      <c r="R2910" s="1" t="str">
        <f t="shared" si="321"/>
        <v>plays</v>
      </c>
      <c r="S2910" s="2">
        <f t="shared" si="318"/>
        <v>42499.731701388882</v>
      </c>
      <c r="T2910" s="2">
        <f t="shared" si="319"/>
        <v>42529.731701388882</v>
      </c>
      <c r="U2910" s="1">
        <f t="shared" si="320"/>
        <v>30</v>
      </c>
    </row>
    <row r="2911" spans="1:21" ht="95" customHeight="1">
      <c r="A2911" s="1">
        <v>2909</v>
      </c>
      <c r="B2911" s="1" t="s">
        <v>2909</v>
      </c>
      <c r="C2911" s="1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4">
        <f t="shared" si="315"/>
        <v>1.1111111111111112E-2</v>
      </c>
      <c r="P2911" s="1">
        <f t="shared" si="316"/>
        <v>20</v>
      </c>
      <c r="Q2911" s="1" t="str">
        <f t="shared" si="317"/>
        <v>theater</v>
      </c>
      <c r="R2911" s="1" t="str">
        <f t="shared" si="321"/>
        <v>plays</v>
      </c>
      <c r="S2911" s="2">
        <f t="shared" si="318"/>
        <v>41929.266215277778</v>
      </c>
      <c r="T2911" s="2">
        <f t="shared" si="319"/>
        <v>41968.823611111111</v>
      </c>
      <c r="U2911" s="1">
        <f t="shared" si="320"/>
        <v>40</v>
      </c>
    </row>
    <row r="2912" spans="1:21" ht="95" customHeight="1">
      <c r="A2912" s="1">
        <v>2910</v>
      </c>
      <c r="B2912" s="1" t="s">
        <v>2910</v>
      </c>
      <c r="C2912" s="1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4">
        <f t="shared" si="315"/>
        <v>3.3333333333333335E-3</v>
      </c>
      <c r="P2912" s="1">
        <f t="shared" si="316"/>
        <v>1</v>
      </c>
      <c r="Q2912" s="1" t="str">
        <f t="shared" si="317"/>
        <v>theater</v>
      </c>
      <c r="R2912" s="1" t="str">
        <f t="shared" si="321"/>
        <v>plays</v>
      </c>
      <c r="S2912" s="2">
        <f t="shared" si="318"/>
        <v>42107.841284722221</v>
      </c>
      <c r="T2912" s="2">
        <f t="shared" si="319"/>
        <v>42167.841284722221</v>
      </c>
      <c r="U2912" s="1">
        <f t="shared" si="320"/>
        <v>60</v>
      </c>
    </row>
    <row r="2913" spans="1:21" ht="95" customHeight="1">
      <c r="A2913" s="1">
        <v>2911</v>
      </c>
      <c r="B2913" s="1" t="s">
        <v>2911</v>
      </c>
      <c r="C2913" s="1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4">
        <f t="shared" si="315"/>
        <v>36.5</v>
      </c>
      <c r="P2913" s="1">
        <f t="shared" si="316"/>
        <v>46.928571428571431</v>
      </c>
      <c r="Q2913" s="1" t="str">
        <f t="shared" si="317"/>
        <v>theater</v>
      </c>
      <c r="R2913" s="1" t="str">
        <f t="shared" si="321"/>
        <v>plays</v>
      </c>
      <c r="S2913" s="2">
        <f t="shared" si="318"/>
        <v>42142.768819444449</v>
      </c>
      <c r="T2913" s="2">
        <f t="shared" si="319"/>
        <v>42182.768819444449</v>
      </c>
      <c r="U2913" s="1">
        <f t="shared" si="320"/>
        <v>40</v>
      </c>
    </row>
    <row r="2914" spans="1:21" ht="95" customHeight="1">
      <c r="A2914" s="1">
        <v>2912</v>
      </c>
      <c r="B2914" s="1" t="s">
        <v>2912</v>
      </c>
      <c r="C2914" s="1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4">
        <f t="shared" si="315"/>
        <v>14.058171745152354</v>
      </c>
      <c r="P2914" s="1">
        <f t="shared" si="316"/>
        <v>78.07692307692308</v>
      </c>
      <c r="Q2914" s="1" t="str">
        <f t="shared" si="317"/>
        <v>theater</v>
      </c>
      <c r="R2914" s="1" t="str">
        <f t="shared" si="321"/>
        <v>plays</v>
      </c>
      <c r="S2914" s="2">
        <f t="shared" si="318"/>
        <v>42354.131643518514</v>
      </c>
      <c r="T2914" s="2">
        <f t="shared" si="319"/>
        <v>42384.131643518514</v>
      </c>
      <c r="U2914" s="1">
        <f t="shared" si="320"/>
        <v>30</v>
      </c>
    </row>
    <row r="2915" spans="1:21" ht="95" customHeight="1">
      <c r="A2915" s="1">
        <v>2913</v>
      </c>
      <c r="B2915" s="1" t="s">
        <v>2913</v>
      </c>
      <c r="C2915" s="1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4">
        <f t="shared" si="315"/>
        <v>0.02</v>
      </c>
      <c r="P2915" s="1">
        <f t="shared" si="316"/>
        <v>1</v>
      </c>
      <c r="Q2915" s="1" t="str">
        <f t="shared" si="317"/>
        <v>theater</v>
      </c>
      <c r="R2915" s="1" t="str">
        <f t="shared" si="321"/>
        <v>plays</v>
      </c>
      <c r="S2915" s="2">
        <f t="shared" si="318"/>
        <v>41828.922905092593</v>
      </c>
      <c r="T2915" s="2">
        <f t="shared" si="319"/>
        <v>41888.922905092593</v>
      </c>
      <c r="U2915" s="1">
        <f t="shared" si="320"/>
        <v>60</v>
      </c>
    </row>
    <row r="2916" spans="1:21" ht="95" customHeight="1">
      <c r="A2916" s="1">
        <v>2914</v>
      </c>
      <c r="B2916" s="1" t="s">
        <v>2914</v>
      </c>
      <c r="C2916" s="1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4">
        <f t="shared" si="315"/>
        <v>4.0000000000000001E-3</v>
      </c>
      <c r="P2916" s="1">
        <f t="shared" si="316"/>
        <v>1</v>
      </c>
      <c r="Q2916" s="1" t="str">
        <f t="shared" si="317"/>
        <v>theater</v>
      </c>
      <c r="R2916" s="1" t="str">
        <f t="shared" si="321"/>
        <v>plays</v>
      </c>
      <c r="S2916" s="2">
        <f t="shared" si="318"/>
        <v>42017.907337962963</v>
      </c>
      <c r="T2916" s="2">
        <f t="shared" si="319"/>
        <v>42077.865671296298</v>
      </c>
      <c r="U2916" s="1">
        <f t="shared" si="320"/>
        <v>60</v>
      </c>
    </row>
    <row r="2917" spans="1:21" ht="95" customHeight="1">
      <c r="A2917" s="1">
        <v>2915</v>
      </c>
      <c r="B2917" s="1" t="s">
        <v>2915</v>
      </c>
      <c r="C2917" s="1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4">
        <f t="shared" si="315"/>
        <v>61.1</v>
      </c>
      <c r="P2917" s="1">
        <f t="shared" si="316"/>
        <v>203.66666666666666</v>
      </c>
      <c r="Q2917" s="1" t="str">
        <f t="shared" si="317"/>
        <v>theater</v>
      </c>
      <c r="R2917" s="1" t="str">
        <f t="shared" si="321"/>
        <v>plays</v>
      </c>
      <c r="S2917" s="2">
        <f t="shared" si="318"/>
        <v>42415.398032407407</v>
      </c>
      <c r="T2917" s="2">
        <f t="shared" si="319"/>
        <v>42445.356365740736</v>
      </c>
      <c r="U2917" s="1">
        <f t="shared" si="320"/>
        <v>30</v>
      </c>
    </row>
    <row r="2918" spans="1:21" ht="95" customHeight="1">
      <c r="A2918" s="1">
        <v>2916</v>
      </c>
      <c r="B2918" s="1" t="s">
        <v>2916</v>
      </c>
      <c r="C2918" s="1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4">
        <f t="shared" si="315"/>
        <v>7.8378378378378386</v>
      </c>
      <c r="P2918" s="1">
        <f t="shared" si="316"/>
        <v>20.714285714285715</v>
      </c>
      <c r="Q2918" s="1" t="str">
        <f t="shared" si="317"/>
        <v>theater</v>
      </c>
      <c r="R2918" s="1" t="str">
        <f t="shared" si="321"/>
        <v>plays</v>
      </c>
      <c r="S2918" s="2">
        <f t="shared" si="318"/>
        <v>41755.476724537039</v>
      </c>
      <c r="T2918" s="2">
        <f t="shared" si="319"/>
        <v>41778.476724537039</v>
      </c>
      <c r="U2918" s="1">
        <f t="shared" si="320"/>
        <v>23</v>
      </c>
    </row>
    <row r="2919" spans="1:21" ht="95" customHeight="1">
      <c r="A2919" s="1">
        <v>2917</v>
      </c>
      <c r="B2919" s="1" t="s">
        <v>2917</v>
      </c>
      <c r="C2919" s="1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4">
        <f t="shared" si="315"/>
        <v>21.85</v>
      </c>
      <c r="P2919" s="1">
        <f t="shared" si="316"/>
        <v>48.555555555555557</v>
      </c>
      <c r="Q2919" s="1" t="str">
        <f t="shared" si="317"/>
        <v>theater</v>
      </c>
      <c r="R2919" s="1" t="str">
        <f t="shared" si="321"/>
        <v>plays</v>
      </c>
      <c r="S2919" s="2">
        <f t="shared" si="318"/>
        <v>42245.234340277777</v>
      </c>
      <c r="T2919" s="2">
        <f t="shared" si="319"/>
        <v>42263.234340277777</v>
      </c>
      <c r="U2919" s="1">
        <f t="shared" si="320"/>
        <v>18</v>
      </c>
    </row>
    <row r="2920" spans="1:21" ht="95" customHeight="1">
      <c r="A2920" s="1">
        <v>2918</v>
      </c>
      <c r="B2920" s="1" t="s">
        <v>2918</v>
      </c>
      <c r="C2920" s="1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4">
        <f t="shared" si="315"/>
        <v>27.24</v>
      </c>
      <c r="P2920" s="1">
        <f t="shared" si="316"/>
        <v>68.099999999999994</v>
      </c>
      <c r="Q2920" s="1" t="str">
        <f t="shared" si="317"/>
        <v>theater</v>
      </c>
      <c r="R2920" s="1" t="str">
        <f t="shared" si="321"/>
        <v>plays</v>
      </c>
      <c r="S2920" s="2">
        <f t="shared" si="318"/>
        <v>42278.629710648151</v>
      </c>
      <c r="T2920" s="2">
        <f t="shared" si="319"/>
        <v>42306.629710648151</v>
      </c>
      <c r="U2920" s="1">
        <f t="shared" si="320"/>
        <v>28</v>
      </c>
    </row>
    <row r="2921" spans="1:21" ht="95" customHeight="1">
      <c r="A2921" s="1">
        <v>2919</v>
      </c>
      <c r="B2921" s="1" t="s">
        <v>2919</v>
      </c>
      <c r="C2921" s="1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4">
        <f t="shared" si="315"/>
        <v>8.5</v>
      </c>
      <c r="P2921" s="1">
        <f t="shared" si="316"/>
        <v>8.5</v>
      </c>
      <c r="Q2921" s="1" t="str">
        <f t="shared" si="317"/>
        <v>theater</v>
      </c>
      <c r="R2921" s="1" t="str">
        <f t="shared" si="321"/>
        <v>plays</v>
      </c>
      <c r="S2921" s="2">
        <f t="shared" si="318"/>
        <v>41826.61954861111</v>
      </c>
      <c r="T2921" s="2">
        <f t="shared" si="319"/>
        <v>41856.61954861111</v>
      </c>
      <c r="U2921" s="1">
        <f t="shared" si="320"/>
        <v>30</v>
      </c>
    </row>
    <row r="2922" spans="1:21" ht="95" customHeight="1">
      <c r="A2922" s="1">
        <v>2920</v>
      </c>
      <c r="B2922" s="1" t="s">
        <v>2920</v>
      </c>
      <c r="C2922" s="1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4">
        <f t="shared" si="315"/>
        <v>26.840000000000003</v>
      </c>
      <c r="P2922" s="1">
        <f t="shared" si="316"/>
        <v>51.615384615384613</v>
      </c>
      <c r="Q2922" s="1" t="str">
        <f t="shared" si="317"/>
        <v>theater</v>
      </c>
      <c r="R2922" s="1" t="str">
        <f t="shared" si="321"/>
        <v>plays</v>
      </c>
      <c r="S2922" s="2">
        <f t="shared" si="318"/>
        <v>42058.792476851857</v>
      </c>
      <c r="T2922" s="2">
        <f t="shared" si="319"/>
        <v>42088.750810185185</v>
      </c>
      <c r="U2922" s="1">
        <f t="shared" si="320"/>
        <v>30</v>
      </c>
    </row>
    <row r="2923" spans="1:21" ht="95" customHeight="1">
      <c r="A2923" s="1">
        <v>2921</v>
      </c>
      <c r="B2923" s="1" t="s">
        <v>2921</v>
      </c>
      <c r="C2923" s="1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O2923" s="4">
        <f t="shared" si="315"/>
        <v>129</v>
      </c>
      <c r="P2923" s="1">
        <f t="shared" si="316"/>
        <v>43</v>
      </c>
      <c r="Q2923" s="1" t="str">
        <f t="shared" si="317"/>
        <v>theater</v>
      </c>
      <c r="R2923" s="1" t="str">
        <f t="shared" si="321"/>
        <v>musical</v>
      </c>
      <c r="S2923" s="2">
        <f t="shared" si="318"/>
        <v>41877.886620370373</v>
      </c>
      <c r="T2923" s="2">
        <f t="shared" si="319"/>
        <v>41907.886620370373</v>
      </c>
      <c r="U2923" s="1">
        <f t="shared" si="320"/>
        <v>30</v>
      </c>
    </row>
    <row r="2924" spans="1:21" ht="95" customHeight="1">
      <c r="A2924" s="1">
        <v>2922</v>
      </c>
      <c r="B2924" s="1" t="s">
        <v>2922</v>
      </c>
      <c r="C2924" s="1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O2924" s="4">
        <f t="shared" si="315"/>
        <v>100</v>
      </c>
      <c r="P2924" s="1">
        <f t="shared" si="316"/>
        <v>83.333333333333329</v>
      </c>
      <c r="Q2924" s="1" t="str">
        <f t="shared" si="317"/>
        <v>theater</v>
      </c>
      <c r="R2924" s="1" t="str">
        <f t="shared" si="321"/>
        <v>musical</v>
      </c>
      <c r="S2924" s="2">
        <f t="shared" si="318"/>
        <v>42097.874155092592</v>
      </c>
      <c r="T2924" s="2">
        <f t="shared" si="319"/>
        <v>42142.874155092592</v>
      </c>
      <c r="U2924" s="1">
        <f t="shared" si="320"/>
        <v>45</v>
      </c>
    </row>
    <row r="2925" spans="1:21" ht="95" customHeight="1">
      <c r="A2925" s="1">
        <v>2923</v>
      </c>
      <c r="B2925" s="1" t="s">
        <v>2923</v>
      </c>
      <c r="C2925" s="1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O2925" s="4">
        <f t="shared" si="315"/>
        <v>100</v>
      </c>
      <c r="P2925" s="1">
        <f t="shared" si="316"/>
        <v>30</v>
      </c>
      <c r="Q2925" s="1" t="str">
        <f t="shared" si="317"/>
        <v>theater</v>
      </c>
      <c r="R2925" s="1" t="str">
        <f t="shared" si="321"/>
        <v>musical</v>
      </c>
      <c r="S2925" s="2">
        <f t="shared" si="318"/>
        <v>42013.15253472222</v>
      </c>
      <c r="T2925" s="2">
        <f t="shared" si="319"/>
        <v>42028.125</v>
      </c>
      <c r="U2925" s="1">
        <f t="shared" si="320"/>
        <v>15</v>
      </c>
    </row>
    <row r="2926" spans="1:21" ht="95" customHeight="1">
      <c r="A2926" s="1">
        <v>2924</v>
      </c>
      <c r="B2926" s="1" t="s">
        <v>2924</v>
      </c>
      <c r="C2926" s="1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O2926" s="4">
        <f t="shared" si="315"/>
        <v>103.2</v>
      </c>
      <c r="P2926" s="1">
        <f t="shared" si="316"/>
        <v>175.51020408163265</v>
      </c>
      <c r="Q2926" s="1" t="str">
        <f t="shared" si="317"/>
        <v>theater</v>
      </c>
      <c r="R2926" s="1" t="str">
        <f t="shared" si="321"/>
        <v>musical</v>
      </c>
      <c r="S2926" s="2">
        <f t="shared" si="318"/>
        <v>42103.556828703702</v>
      </c>
      <c r="T2926" s="2">
        <f t="shared" si="319"/>
        <v>42133.165972222225</v>
      </c>
      <c r="U2926" s="1">
        <f t="shared" si="320"/>
        <v>30</v>
      </c>
    </row>
    <row r="2927" spans="1:21" ht="95" customHeight="1">
      <c r="A2927" s="1">
        <v>2925</v>
      </c>
      <c r="B2927" s="1" t="s">
        <v>2925</v>
      </c>
      <c r="C2927" s="1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O2927" s="4">
        <f t="shared" si="315"/>
        <v>102.44597777777777</v>
      </c>
      <c r="P2927" s="1">
        <f t="shared" si="316"/>
        <v>231.66175879396985</v>
      </c>
      <c r="Q2927" s="1" t="str">
        <f t="shared" si="317"/>
        <v>theater</v>
      </c>
      <c r="R2927" s="1" t="str">
        <f t="shared" si="321"/>
        <v>musical</v>
      </c>
      <c r="S2927" s="2">
        <f t="shared" si="318"/>
        <v>41863.584120370368</v>
      </c>
      <c r="T2927" s="2">
        <f t="shared" si="319"/>
        <v>41893.584120370368</v>
      </c>
      <c r="U2927" s="1">
        <f t="shared" si="320"/>
        <v>30</v>
      </c>
    </row>
    <row r="2928" spans="1:21" ht="95" customHeight="1">
      <c r="A2928" s="1">
        <v>2926</v>
      </c>
      <c r="B2928" s="1" t="s">
        <v>2926</v>
      </c>
      <c r="C2928" s="1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O2928" s="4">
        <f t="shared" si="315"/>
        <v>125</v>
      </c>
      <c r="P2928" s="1">
        <f t="shared" si="316"/>
        <v>75</v>
      </c>
      <c r="Q2928" s="1" t="str">
        <f t="shared" si="317"/>
        <v>theater</v>
      </c>
      <c r="R2928" s="1" t="str">
        <f t="shared" si="321"/>
        <v>musical</v>
      </c>
      <c r="S2928" s="2">
        <f t="shared" si="318"/>
        <v>42044.765960648147</v>
      </c>
      <c r="T2928" s="2">
        <f t="shared" si="319"/>
        <v>42058.765960648147</v>
      </c>
      <c r="U2928" s="1">
        <f t="shared" si="320"/>
        <v>14</v>
      </c>
    </row>
    <row r="2929" spans="1:21" ht="95" customHeight="1">
      <c r="A2929" s="1">
        <v>2927</v>
      </c>
      <c r="B2929" s="1" t="s">
        <v>2927</v>
      </c>
      <c r="C2929" s="1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O2929" s="4">
        <f t="shared" si="315"/>
        <v>130.83333333333334</v>
      </c>
      <c r="P2929" s="1">
        <f t="shared" si="316"/>
        <v>112.14285714285714</v>
      </c>
      <c r="Q2929" s="1" t="str">
        <f t="shared" si="317"/>
        <v>theater</v>
      </c>
      <c r="R2929" s="1" t="str">
        <f t="shared" si="321"/>
        <v>musical</v>
      </c>
      <c r="S2929" s="2">
        <f t="shared" si="318"/>
        <v>41806.669317129628</v>
      </c>
      <c r="T2929" s="2">
        <f t="shared" si="319"/>
        <v>41835.208333333336</v>
      </c>
      <c r="U2929" s="1">
        <f t="shared" si="320"/>
        <v>29</v>
      </c>
    </row>
    <row r="2930" spans="1:21" ht="95" customHeight="1">
      <c r="A2930" s="1">
        <v>2928</v>
      </c>
      <c r="B2930" s="1" t="s">
        <v>2928</v>
      </c>
      <c r="C2930" s="1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O2930" s="4">
        <f t="shared" si="315"/>
        <v>100</v>
      </c>
      <c r="P2930" s="1">
        <f t="shared" si="316"/>
        <v>41.666666666666664</v>
      </c>
      <c r="Q2930" s="1" t="str">
        <f t="shared" si="317"/>
        <v>theater</v>
      </c>
      <c r="R2930" s="1" t="str">
        <f t="shared" si="321"/>
        <v>musical</v>
      </c>
      <c r="S2930" s="2">
        <f t="shared" si="318"/>
        <v>42403.998217592598</v>
      </c>
      <c r="T2930" s="2">
        <f t="shared" si="319"/>
        <v>42433.998217592598</v>
      </c>
      <c r="U2930" s="1">
        <f t="shared" si="320"/>
        <v>30</v>
      </c>
    </row>
    <row r="2931" spans="1:21" ht="95" customHeight="1">
      <c r="A2931" s="1">
        <v>2929</v>
      </c>
      <c r="B2931" s="1" t="s">
        <v>2929</v>
      </c>
      <c r="C2931" s="1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O2931" s="4">
        <f t="shared" si="315"/>
        <v>102.06937499999999</v>
      </c>
      <c r="P2931" s="1">
        <f t="shared" si="316"/>
        <v>255.17343750000001</v>
      </c>
      <c r="Q2931" s="1" t="str">
        <f t="shared" si="317"/>
        <v>theater</v>
      </c>
      <c r="R2931" s="1" t="str">
        <f t="shared" si="321"/>
        <v>musical</v>
      </c>
      <c r="S2931" s="2">
        <f t="shared" si="318"/>
        <v>41754.564328703702</v>
      </c>
      <c r="T2931" s="2">
        <f t="shared" si="319"/>
        <v>41784.564328703702</v>
      </c>
      <c r="U2931" s="1">
        <f t="shared" si="320"/>
        <v>30</v>
      </c>
    </row>
    <row r="2932" spans="1:21" ht="95" customHeight="1">
      <c r="A2932" s="1">
        <v>2930</v>
      </c>
      <c r="B2932" s="1" t="s">
        <v>2930</v>
      </c>
      <c r="C2932" s="1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O2932" s="4">
        <f t="shared" si="315"/>
        <v>100.92000000000002</v>
      </c>
      <c r="P2932" s="1">
        <f t="shared" si="316"/>
        <v>162.7741935483871</v>
      </c>
      <c r="Q2932" s="1" t="str">
        <f t="shared" si="317"/>
        <v>theater</v>
      </c>
      <c r="R2932" s="1" t="str">
        <f t="shared" si="321"/>
        <v>musical</v>
      </c>
      <c r="S2932" s="2">
        <f t="shared" si="318"/>
        <v>42101.584074074075</v>
      </c>
      <c r="T2932" s="2">
        <f t="shared" si="319"/>
        <v>42131.584074074075</v>
      </c>
      <c r="U2932" s="1">
        <f t="shared" si="320"/>
        <v>30</v>
      </c>
    </row>
    <row r="2933" spans="1:21" ht="95" customHeight="1">
      <c r="A2933" s="1">
        <v>2931</v>
      </c>
      <c r="B2933" s="1" t="s">
        <v>2931</v>
      </c>
      <c r="C2933" s="1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O2933" s="4">
        <f t="shared" si="315"/>
        <v>106</v>
      </c>
      <c r="P2933" s="1">
        <f t="shared" si="316"/>
        <v>88.333333333333329</v>
      </c>
      <c r="Q2933" s="1" t="str">
        <f t="shared" si="317"/>
        <v>theater</v>
      </c>
      <c r="R2933" s="1" t="str">
        <f t="shared" si="321"/>
        <v>musical</v>
      </c>
      <c r="S2933" s="2">
        <f t="shared" si="318"/>
        <v>41872.291238425925</v>
      </c>
      <c r="T2933" s="2">
        <f t="shared" si="319"/>
        <v>41897.255555555559</v>
      </c>
      <c r="U2933" s="1">
        <f t="shared" si="320"/>
        <v>25</v>
      </c>
    </row>
    <row r="2934" spans="1:21" ht="95" customHeight="1">
      <c r="A2934" s="1">
        <v>2932</v>
      </c>
      <c r="B2934" s="1" t="s">
        <v>2932</v>
      </c>
      <c r="C2934" s="1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O2934" s="4">
        <f t="shared" si="315"/>
        <v>105.0967741935484</v>
      </c>
      <c r="P2934" s="1">
        <f t="shared" si="316"/>
        <v>85.736842105263165</v>
      </c>
      <c r="Q2934" s="1" t="str">
        <f t="shared" si="317"/>
        <v>theater</v>
      </c>
      <c r="R2934" s="1" t="str">
        <f t="shared" si="321"/>
        <v>musical</v>
      </c>
      <c r="S2934" s="2">
        <f t="shared" si="318"/>
        <v>42025.164780092593</v>
      </c>
      <c r="T2934" s="2">
        <f t="shared" si="319"/>
        <v>42056.458333333328</v>
      </c>
      <c r="U2934" s="1">
        <f t="shared" si="320"/>
        <v>32</v>
      </c>
    </row>
    <row r="2935" spans="1:21" ht="95" customHeight="1">
      <c r="A2935" s="1">
        <v>2933</v>
      </c>
      <c r="B2935" s="1" t="s">
        <v>2933</v>
      </c>
      <c r="C2935" s="1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O2935" s="4">
        <f t="shared" si="315"/>
        <v>102.76</v>
      </c>
      <c r="P2935" s="1">
        <f t="shared" si="316"/>
        <v>47.574074074074076</v>
      </c>
      <c r="Q2935" s="1" t="str">
        <f t="shared" si="317"/>
        <v>theater</v>
      </c>
      <c r="R2935" s="1" t="str">
        <f t="shared" si="321"/>
        <v>musical</v>
      </c>
      <c r="S2935" s="2">
        <f t="shared" si="318"/>
        <v>42495.956631944442</v>
      </c>
      <c r="T2935" s="2">
        <f t="shared" si="319"/>
        <v>42525.956631944442</v>
      </c>
      <c r="U2935" s="1">
        <f t="shared" si="320"/>
        <v>30</v>
      </c>
    </row>
    <row r="2936" spans="1:21" ht="95" customHeight="1">
      <c r="A2936" s="1">
        <v>2934</v>
      </c>
      <c r="B2936" s="1" t="s">
        <v>2934</v>
      </c>
      <c r="C2936" s="1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O2936" s="4">
        <f t="shared" si="315"/>
        <v>108</v>
      </c>
      <c r="P2936" s="1">
        <f t="shared" si="316"/>
        <v>72.972972972972968</v>
      </c>
      <c r="Q2936" s="1" t="str">
        <f t="shared" si="317"/>
        <v>theater</v>
      </c>
      <c r="R2936" s="1" t="str">
        <f t="shared" si="321"/>
        <v>musical</v>
      </c>
      <c r="S2936" s="2">
        <f t="shared" si="318"/>
        <v>41775.636157407411</v>
      </c>
      <c r="T2936" s="2">
        <f t="shared" si="319"/>
        <v>41805.636157407411</v>
      </c>
      <c r="U2936" s="1">
        <f t="shared" si="320"/>
        <v>30</v>
      </c>
    </row>
    <row r="2937" spans="1:21" ht="95" customHeight="1">
      <c r="A2937" s="1">
        <v>2935</v>
      </c>
      <c r="B2937" s="1" t="s">
        <v>2935</v>
      </c>
      <c r="C2937" s="1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O2937" s="4">
        <f t="shared" si="315"/>
        <v>100.88571428571429</v>
      </c>
      <c r="P2937" s="1">
        <f t="shared" si="316"/>
        <v>90.538461538461533</v>
      </c>
      <c r="Q2937" s="1" t="str">
        <f t="shared" si="317"/>
        <v>theater</v>
      </c>
      <c r="R2937" s="1" t="str">
        <f t="shared" si="321"/>
        <v>musical</v>
      </c>
      <c r="S2937" s="2">
        <f t="shared" si="318"/>
        <v>42553.583425925928</v>
      </c>
      <c r="T2937" s="2">
        <f t="shared" si="319"/>
        <v>42611.708333333328</v>
      </c>
      <c r="U2937" s="1">
        <f t="shared" si="320"/>
        <v>59</v>
      </c>
    </row>
    <row r="2938" spans="1:21" ht="95" customHeight="1">
      <c r="A2938" s="1">
        <v>2936</v>
      </c>
      <c r="B2938" s="1" t="s">
        <v>2936</v>
      </c>
      <c r="C2938" s="1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O2938" s="4">
        <f t="shared" si="315"/>
        <v>128</v>
      </c>
      <c r="P2938" s="1">
        <f t="shared" si="316"/>
        <v>37.647058823529413</v>
      </c>
      <c r="Q2938" s="1" t="str">
        <f t="shared" si="317"/>
        <v>theater</v>
      </c>
      <c r="R2938" s="1" t="str">
        <f t="shared" si="321"/>
        <v>musical</v>
      </c>
      <c r="S2938" s="2">
        <f t="shared" si="318"/>
        <v>41912.650729166664</v>
      </c>
      <c r="T2938" s="2">
        <f t="shared" si="319"/>
        <v>41925.207638888889</v>
      </c>
      <c r="U2938" s="1">
        <f t="shared" si="320"/>
        <v>13</v>
      </c>
    </row>
    <row r="2939" spans="1:21" ht="95" customHeight="1">
      <c r="A2939" s="1">
        <v>2937</v>
      </c>
      <c r="B2939" s="1" t="s">
        <v>2937</v>
      </c>
      <c r="C2939" s="1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O2939" s="4">
        <f t="shared" si="315"/>
        <v>133.33333333333331</v>
      </c>
      <c r="P2939" s="1">
        <f t="shared" si="316"/>
        <v>36.363636363636367</v>
      </c>
      <c r="Q2939" s="1" t="str">
        <f t="shared" si="317"/>
        <v>theater</v>
      </c>
      <c r="R2939" s="1" t="str">
        <f t="shared" si="321"/>
        <v>musical</v>
      </c>
      <c r="S2939" s="2">
        <f t="shared" si="318"/>
        <v>41803.457326388889</v>
      </c>
      <c r="T2939" s="2">
        <f t="shared" si="319"/>
        <v>41833.457326388889</v>
      </c>
      <c r="U2939" s="1">
        <f t="shared" si="320"/>
        <v>30</v>
      </c>
    </row>
    <row r="2940" spans="1:21" ht="95" customHeight="1">
      <c r="A2940" s="1">
        <v>2938</v>
      </c>
      <c r="B2940" s="1" t="s">
        <v>2938</v>
      </c>
      <c r="C2940" s="1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O2940" s="4">
        <f t="shared" si="315"/>
        <v>101.375</v>
      </c>
      <c r="P2940" s="1">
        <f t="shared" si="316"/>
        <v>126.71875</v>
      </c>
      <c r="Q2940" s="1" t="str">
        <f t="shared" si="317"/>
        <v>theater</v>
      </c>
      <c r="R2940" s="1" t="str">
        <f t="shared" si="321"/>
        <v>musical</v>
      </c>
      <c r="S2940" s="2">
        <f t="shared" si="318"/>
        <v>42004.703865740739</v>
      </c>
      <c r="T2940" s="2">
        <f t="shared" si="319"/>
        <v>42034.703865740739</v>
      </c>
      <c r="U2940" s="1">
        <f t="shared" si="320"/>
        <v>30</v>
      </c>
    </row>
    <row r="2941" spans="1:21" ht="95" customHeight="1">
      <c r="A2941" s="1">
        <v>2939</v>
      </c>
      <c r="B2941" s="1" t="s">
        <v>2939</v>
      </c>
      <c r="C2941" s="1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O2941" s="4">
        <f t="shared" si="315"/>
        <v>102.875</v>
      </c>
      <c r="P2941" s="1">
        <f t="shared" si="316"/>
        <v>329.2</v>
      </c>
      <c r="Q2941" s="1" t="str">
        <f t="shared" si="317"/>
        <v>theater</v>
      </c>
      <c r="R2941" s="1" t="str">
        <f t="shared" si="321"/>
        <v>musical</v>
      </c>
      <c r="S2941" s="2">
        <f t="shared" si="318"/>
        <v>41845.809166666666</v>
      </c>
      <c r="T2941" s="2">
        <f t="shared" si="319"/>
        <v>41879.041666666664</v>
      </c>
      <c r="U2941" s="1">
        <f t="shared" si="320"/>
        <v>34</v>
      </c>
    </row>
    <row r="2942" spans="1:21" ht="95" customHeight="1">
      <c r="A2942" s="1">
        <v>2940</v>
      </c>
      <c r="B2942" s="1" t="s">
        <v>2940</v>
      </c>
      <c r="C2942" s="1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O2942" s="4">
        <f t="shared" si="315"/>
        <v>107.24000000000001</v>
      </c>
      <c r="P2942" s="1">
        <f t="shared" si="316"/>
        <v>81.242424242424249</v>
      </c>
      <c r="Q2942" s="1" t="str">
        <f t="shared" si="317"/>
        <v>theater</v>
      </c>
      <c r="R2942" s="1" t="str">
        <f t="shared" si="321"/>
        <v>musical</v>
      </c>
      <c r="S2942" s="2">
        <f t="shared" si="318"/>
        <v>41982.773356481484</v>
      </c>
      <c r="T2942" s="2">
        <f t="shared" si="319"/>
        <v>42022.773356481484</v>
      </c>
      <c r="U2942" s="1">
        <f t="shared" si="320"/>
        <v>40</v>
      </c>
    </row>
    <row r="2943" spans="1:21" ht="95" customHeight="1">
      <c r="A2943" s="1">
        <v>2941</v>
      </c>
      <c r="B2943" s="1" t="s">
        <v>2941</v>
      </c>
      <c r="C2943" s="1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4">
        <f t="shared" si="315"/>
        <v>4.0000000000000001E-3</v>
      </c>
      <c r="P2943" s="1">
        <f t="shared" si="316"/>
        <v>1</v>
      </c>
      <c r="Q2943" s="1" t="str">
        <f t="shared" si="317"/>
        <v>theater</v>
      </c>
      <c r="R2943" s="1" t="str">
        <f t="shared" si="321"/>
        <v>spaces</v>
      </c>
      <c r="S2943" s="2">
        <f t="shared" si="318"/>
        <v>42034.960127314815</v>
      </c>
      <c r="T2943" s="2">
        <f t="shared" si="319"/>
        <v>42064.960127314815</v>
      </c>
      <c r="U2943" s="1">
        <f t="shared" si="320"/>
        <v>30</v>
      </c>
    </row>
    <row r="2944" spans="1:21" ht="95" customHeight="1">
      <c r="A2944" s="1">
        <v>2942</v>
      </c>
      <c r="B2944" s="1" t="s">
        <v>2942</v>
      </c>
      <c r="C2944" s="1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4">
        <f t="shared" si="315"/>
        <v>20.424999999999997</v>
      </c>
      <c r="P2944" s="1">
        <f t="shared" si="316"/>
        <v>202.22772277227722</v>
      </c>
      <c r="Q2944" s="1" t="str">
        <f t="shared" si="317"/>
        <v>theater</v>
      </c>
      <c r="R2944" s="1" t="str">
        <f t="shared" si="321"/>
        <v>spaces</v>
      </c>
      <c r="S2944" s="2">
        <f t="shared" si="318"/>
        <v>42334.803923611107</v>
      </c>
      <c r="T2944" s="2">
        <f t="shared" si="319"/>
        <v>42354.845833333333</v>
      </c>
      <c r="U2944" s="1">
        <f t="shared" si="320"/>
        <v>21</v>
      </c>
    </row>
    <row r="2945" spans="1:21" ht="95" customHeight="1">
      <c r="A2945" s="1">
        <v>2943</v>
      </c>
      <c r="B2945" s="1" t="s">
        <v>2943</v>
      </c>
      <c r="C2945" s="1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4">
        <f t="shared" si="315"/>
        <v>0</v>
      </c>
      <c r="P2945" s="1" t="e">
        <f t="shared" si="316"/>
        <v>#DIV/0!</v>
      </c>
      <c r="Q2945" s="1" t="str">
        <f t="shared" si="317"/>
        <v>theater</v>
      </c>
      <c r="R2945" s="1" t="str">
        <f t="shared" si="321"/>
        <v>spaces</v>
      </c>
      <c r="S2945" s="2">
        <f t="shared" si="318"/>
        <v>42077.129398148143</v>
      </c>
      <c r="T2945" s="2">
        <f t="shared" si="319"/>
        <v>42107.129398148143</v>
      </c>
      <c r="U2945" s="1">
        <f t="shared" si="320"/>
        <v>30</v>
      </c>
    </row>
    <row r="2946" spans="1:21" ht="95" customHeight="1">
      <c r="A2946" s="1">
        <v>2944</v>
      </c>
      <c r="B2946" s="1" t="s">
        <v>2944</v>
      </c>
      <c r="C2946" s="1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4">
        <f t="shared" si="315"/>
        <v>1</v>
      </c>
      <c r="P2946" s="1">
        <f t="shared" si="316"/>
        <v>100</v>
      </c>
      <c r="Q2946" s="1" t="str">
        <f t="shared" si="317"/>
        <v>theater</v>
      </c>
      <c r="R2946" s="1" t="str">
        <f t="shared" si="321"/>
        <v>spaces</v>
      </c>
      <c r="S2946" s="2">
        <f t="shared" si="318"/>
        <v>42132.9143287037</v>
      </c>
      <c r="T2946" s="2">
        <f t="shared" si="319"/>
        <v>42162.9143287037</v>
      </c>
      <c r="U2946" s="1">
        <f t="shared" si="320"/>
        <v>30</v>
      </c>
    </row>
    <row r="2947" spans="1:21" ht="95" customHeight="1">
      <c r="A2947" s="1">
        <v>2945</v>
      </c>
      <c r="B2947" s="1" t="s">
        <v>2945</v>
      </c>
      <c r="C2947" s="1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4">
        <f t="shared" ref="O2947:O3010" si="322">E2947/D2947*100</f>
        <v>0</v>
      </c>
      <c r="P2947" s="1" t="e">
        <f t="shared" ref="P2947:P3010" si="323">E2947/L2947</f>
        <v>#DIV/0!</v>
      </c>
      <c r="Q2947" s="1" t="str">
        <f t="shared" ref="Q2947:Q3010" si="324">LEFT(N2947,FIND("/",N2947)-1)</f>
        <v>theater</v>
      </c>
      <c r="R2947" s="1" t="str">
        <f t="shared" si="321"/>
        <v>spaces</v>
      </c>
      <c r="S2947" s="2">
        <f t="shared" ref="S2947:S3010" si="325">(((J2947/60)/60)/24)+DATE(1970,1,1)</f>
        <v>42118.139583333337</v>
      </c>
      <c r="T2947" s="2">
        <f t="shared" ref="T2947:T3010" si="326">(((I2947/60)/60)/24)+DATE(1970,1,1)</f>
        <v>42148.139583333337</v>
      </c>
      <c r="U2947" s="1">
        <f t="shared" ref="U2947:U3010" si="327">ROUNDUP(T2947-S2947,0)</f>
        <v>30</v>
      </c>
    </row>
    <row r="2948" spans="1:21" ht="95" customHeight="1">
      <c r="A2948" s="1">
        <v>2946</v>
      </c>
      <c r="B2948" s="1" t="s">
        <v>2946</v>
      </c>
      <c r="C2948" s="1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4">
        <f t="shared" si="322"/>
        <v>0.1</v>
      </c>
      <c r="P2948" s="1">
        <f t="shared" si="323"/>
        <v>1</v>
      </c>
      <c r="Q2948" s="1" t="str">
        <f t="shared" si="324"/>
        <v>theater</v>
      </c>
      <c r="R2948" s="1" t="str">
        <f t="shared" ref="R2948:R3011" si="328">RIGHT(N2948,LEN(N2948)-FIND("/",N2948))</f>
        <v>spaces</v>
      </c>
      <c r="S2948" s="2">
        <f t="shared" si="325"/>
        <v>42567.531157407408</v>
      </c>
      <c r="T2948" s="2">
        <f t="shared" si="326"/>
        <v>42597.531157407408</v>
      </c>
      <c r="U2948" s="1">
        <f t="shared" si="327"/>
        <v>30</v>
      </c>
    </row>
    <row r="2949" spans="1:21" ht="95" customHeight="1">
      <c r="A2949" s="1">
        <v>2947</v>
      </c>
      <c r="B2949" s="1" t="s">
        <v>2947</v>
      </c>
      <c r="C2949" s="1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4">
        <f t="shared" si="322"/>
        <v>4.2880000000000003</v>
      </c>
      <c r="P2949" s="1">
        <f t="shared" si="323"/>
        <v>82.461538461538467</v>
      </c>
      <c r="Q2949" s="1" t="str">
        <f t="shared" si="324"/>
        <v>theater</v>
      </c>
      <c r="R2949" s="1" t="str">
        <f t="shared" si="328"/>
        <v>spaces</v>
      </c>
      <c r="S2949" s="2">
        <f t="shared" si="325"/>
        <v>42649.562118055561</v>
      </c>
      <c r="T2949" s="2">
        <f t="shared" si="326"/>
        <v>42698.715972222228</v>
      </c>
      <c r="U2949" s="1">
        <f t="shared" si="327"/>
        <v>50</v>
      </c>
    </row>
    <row r="2950" spans="1:21" ht="95" customHeight="1">
      <c r="A2950" s="1">
        <v>2948</v>
      </c>
      <c r="B2950" s="1" t="s">
        <v>2948</v>
      </c>
      <c r="C2950" s="1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4">
        <f t="shared" si="322"/>
        <v>4.8000000000000004E-3</v>
      </c>
      <c r="P2950" s="1">
        <f t="shared" si="323"/>
        <v>2.6666666666666665</v>
      </c>
      <c r="Q2950" s="1" t="str">
        <f t="shared" si="324"/>
        <v>theater</v>
      </c>
      <c r="R2950" s="1" t="str">
        <f t="shared" si="328"/>
        <v>spaces</v>
      </c>
      <c r="S2950" s="2">
        <f t="shared" si="325"/>
        <v>42097.649224537032</v>
      </c>
      <c r="T2950" s="2">
        <f t="shared" si="326"/>
        <v>42157.649224537032</v>
      </c>
      <c r="U2950" s="1">
        <f t="shared" si="327"/>
        <v>60</v>
      </c>
    </row>
    <row r="2951" spans="1:21" ht="95" customHeight="1">
      <c r="A2951" s="1">
        <v>2949</v>
      </c>
      <c r="B2951" s="1" t="s">
        <v>2949</v>
      </c>
      <c r="C2951" s="1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4">
        <f t="shared" si="322"/>
        <v>2.5</v>
      </c>
      <c r="P2951" s="1">
        <f t="shared" si="323"/>
        <v>12.5</v>
      </c>
      <c r="Q2951" s="1" t="str">
        <f t="shared" si="324"/>
        <v>theater</v>
      </c>
      <c r="R2951" s="1" t="str">
        <f t="shared" si="328"/>
        <v>spaces</v>
      </c>
      <c r="S2951" s="2">
        <f t="shared" si="325"/>
        <v>42297.823113425926</v>
      </c>
      <c r="T2951" s="2">
        <f t="shared" si="326"/>
        <v>42327.864780092597</v>
      </c>
      <c r="U2951" s="1">
        <f t="shared" si="327"/>
        <v>31</v>
      </c>
    </row>
    <row r="2952" spans="1:21" ht="95" customHeight="1">
      <c r="A2952" s="1">
        <v>2950</v>
      </c>
      <c r="B2952" s="1" t="s">
        <v>2950</v>
      </c>
      <c r="C2952" s="1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4">
        <f t="shared" si="322"/>
        <v>0</v>
      </c>
      <c r="P2952" s="1" t="e">
        <f t="shared" si="323"/>
        <v>#DIV/0!</v>
      </c>
      <c r="Q2952" s="1" t="str">
        <f t="shared" si="324"/>
        <v>theater</v>
      </c>
      <c r="R2952" s="1" t="str">
        <f t="shared" si="328"/>
        <v>spaces</v>
      </c>
      <c r="S2952" s="2">
        <f t="shared" si="325"/>
        <v>42362.36518518519</v>
      </c>
      <c r="T2952" s="2">
        <f t="shared" si="326"/>
        <v>42392.36518518519</v>
      </c>
      <c r="U2952" s="1">
        <f t="shared" si="327"/>
        <v>30</v>
      </c>
    </row>
    <row r="2953" spans="1:21" ht="95" customHeight="1">
      <c r="A2953" s="1">
        <v>2951</v>
      </c>
      <c r="B2953" s="1" t="s">
        <v>2951</v>
      </c>
      <c r="C2953" s="1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4">
        <f t="shared" si="322"/>
        <v>2.1919999999999997</v>
      </c>
      <c r="P2953" s="1">
        <f t="shared" si="323"/>
        <v>18.896551724137932</v>
      </c>
      <c r="Q2953" s="1" t="str">
        <f t="shared" si="324"/>
        <v>theater</v>
      </c>
      <c r="R2953" s="1" t="str">
        <f t="shared" si="328"/>
        <v>spaces</v>
      </c>
      <c r="S2953" s="2">
        <f t="shared" si="325"/>
        <v>41872.802928240737</v>
      </c>
      <c r="T2953" s="2">
        <f t="shared" si="326"/>
        <v>41917.802928240737</v>
      </c>
      <c r="U2953" s="1">
        <f t="shared" si="327"/>
        <v>45</v>
      </c>
    </row>
    <row r="2954" spans="1:21" ht="95" customHeight="1">
      <c r="A2954" s="1">
        <v>2952</v>
      </c>
      <c r="B2954" s="1" t="s">
        <v>2952</v>
      </c>
      <c r="C2954" s="1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4">
        <f t="shared" si="322"/>
        <v>8.0250000000000004</v>
      </c>
      <c r="P2954" s="1">
        <f t="shared" si="323"/>
        <v>200.625</v>
      </c>
      <c r="Q2954" s="1" t="str">
        <f t="shared" si="324"/>
        <v>theater</v>
      </c>
      <c r="R2954" s="1" t="str">
        <f t="shared" si="328"/>
        <v>spaces</v>
      </c>
      <c r="S2954" s="2">
        <f t="shared" si="325"/>
        <v>42628.690266203703</v>
      </c>
      <c r="T2954" s="2">
        <f t="shared" si="326"/>
        <v>42660.166666666672</v>
      </c>
      <c r="U2954" s="1">
        <f t="shared" si="327"/>
        <v>32</v>
      </c>
    </row>
    <row r="2955" spans="1:21" ht="95" customHeight="1">
      <c r="A2955" s="1">
        <v>2953</v>
      </c>
      <c r="B2955" s="1" t="s">
        <v>2953</v>
      </c>
      <c r="C2955" s="1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4">
        <f t="shared" si="322"/>
        <v>0.15125</v>
      </c>
      <c r="P2955" s="1">
        <f t="shared" si="323"/>
        <v>201.66666666666666</v>
      </c>
      <c r="Q2955" s="1" t="str">
        <f t="shared" si="324"/>
        <v>theater</v>
      </c>
      <c r="R2955" s="1" t="str">
        <f t="shared" si="328"/>
        <v>spaces</v>
      </c>
      <c r="S2955" s="2">
        <f t="shared" si="325"/>
        <v>42255.791909722218</v>
      </c>
      <c r="T2955" s="2">
        <f t="shared" si="326"/>
        <v>42285.791909722218</v>
      </c>
      <c r="U2955" s="1">
        <f t="shared" si="327"/>
        <v>30</v>
      </c>
    </row>
    <row r="2956" spans="1:21" ht="95" customHeight="1">
      <c r="A2956" s="1">
        <v>2954</v>
      </c>
      <c r="B2956" s="1" t="s">
        <v>2954</v>
      </c>
      <c r="C2956" s="1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4">
        <f t="shared" si="322"/>
        <v>0</v>
      </c>
      <c r="P2956" s="1" t="e">
        <f t="shared" si="323"/>
        <v>#DIV/0!</v>
      </c>
      <c r="Q2956" s="1" t="str">
        <f t="shared" si="324"/>
        <v>theater</v>
      </c>
      <c r="R2956" s="1" t="str">
        <f t="shared" si="328"/>
        <v>spaces</v>
      </c>
      <c r="S2956" s="2">
        <f t="shared" si="325"/>
        <v>42790.583368055552</v>
      </c>
      <c r="T2956" s="2">
        <f t="shared" si="326"/>
        <v>42810.541701388895</v>
      </c>
      <c r="U2956" s="1">
        <f t="shared" si="327"/>
        <v>20</v>
      </c>
    </row>
    <row r="2957" spans="1:21" ht="95" customHeight="1">
      <c r="A2957" s="1">
        <v>2955</v>
      </c>
      <c r="B2957" s="1" t="s">
        <v>2955</v>
      </c>
      <c r="C2957" s="1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4">
        <f t="shared" si="322"/>
        <v>59.583333333333336</v>
      </c>
      <c r="P2957" s="1">
        <f t="shared" si="323"/>
        <v>65</v>
      </c>
      <c r="Q2957" s="1" t="str">
        <f t="shared" si="324"/>
        <v>theater</v>
      </c>
      <c r="R2957" s="1" t="str">
        <f t="shared" si="328"/>
        <v>spaces</v>
      </c>
      <c r="S2957" s="2">
        <f t="shared" si="325"/>
        <v>42141.741307870368</v>
      </c>
      <c r="T2957" s="2">
        <f t="shared" si="326"/>
        <v>42171.741307870368</v>
      </c>
      <c r="U2957" s="1">
        <f t="shared" si="327"/>
        <v>30</v>
      </c>
    </row>
    <row r="2958" spans="1:21" ht="95" customHeight="1">
      <c r="A2958" s="1">
        <v>2956</v>
      </c>
      <c r="B2958" s="1" t="s">
        <v>2956</v>
      </c>
      <c r="C2958" s="1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4">
        <f t="shared" si="322"/>
        <v>16.734177215189874</v>
      </c>
      <c r="P2958" s="1">
        <f t="shared" si="323"/>
        <v>66.099999999999994</v>
      </c>
      <c r="Q2958" s="1" t="str">
        <f t="shared" si="324"/>
        <v>theater</v>
      </c>
      <c r="R2958" s="1" t="str">
        <f t="shared" si="328"/>
        <v>spaces</v>
      </c>
      <c r="S2958" s="2">
        <f t="shared" si="325"/>
        <v>42464.958912037036</v>
      </c>
      <c r="T2958" s="2">
        <f t="shared" si="326"/>
        <v>42494.958912037036</v>
      </c>
      <c r="U2958" s="1">
        <f t="shared" si="327"/>
        <v>30</v>
      </c>
    </row>
    <row r="2959" spans="1:21" ht="95" customHeight="1">
      <c r="A2959" s="1">
        <v>2957</v>
      </c>
      <c r="B2959" s="1" t="s">
        <v>2957</v>
      </c>
      <c r="C2959" s="1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4">
        <f t="shared" si="322"/>
        <v>1.8666666666666669</v>
      </c>
      <c r="P2959" s="1">
        <f t="shared" si="323"/>
        <v>93.333333333333329</v>
      </c>
      <c r="Q2959" s="1" t="str">
        <f t="shared" si="324"/>
        <v>theater</v>
      </c>
      <c r="R2959" s="1" t="str">
        <f t="shared" si="328"/>
        <v>spaces</v>
      </c>
      <c r="S2959" s="2">
        <f t="shared" si="325"/>
        <v>42031.011249999996</v>
      </c>
      <c r="T2959" s="2">
        <f t="shared" si="326"/>
        <v>42090.969583333332</v>
      </c>
      <c r="U2959" s="1">
        <f t="shared" si="327"/>
        <v>60</v>
      </c>
    </row>
    <row r="2960" spans="1:21" ht="95" customHeight="1">
      <c r="A2960" s="1">
        <v>2958</v>
      </c>
      <c r="B2960" s="1" t="s">
        <v>2958</v>
      </c>
      <c r="C2960" s="1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4">
        <f t="shared" si="322"/>
        <v>0</v>
      </c>
      <c r="P2960" s="1" t="e">
        <f t="shared" si="323"/>
        <v>#DIV/0!</v>
      </c>
      <c r="Q2960" s="1" t="str">
        <f t="shared" si="324"/>
        <v>theater</v>
      </c>
      <c r="R2960" s="1" t="str">
        <f t="shared" si="328"/>
        <v>spaces</v>
      </c>
      <c r="S2960" s="2">
        <f t="shared" si="325"/>
        <v>42438.779131944444</v>
      </c>
      <c r="T2960" s="2">
        <f t="shared" si="326"/>
        <v>42498.73746527778</v>
      </c>
      <c r="U2960" s="1">
        <f t="shared" si="327"/>
        <v>60</v>
      </c>
    </row>
    <row r="2961" spans="1:21" ht="95" customHeight="1">
      <c r="A2961" s="1">
        <v>2959</v>
      </c>
      <c r="B2961" s="1" t="s">
        <v>2959</v>
      </c>
      <c r="C2961" s="1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4">
        <f t="shared" si="322"/>
        <v>0</v>
      </c>
      <c r="P2961" s="1" t="e">
        <f t="shared" si="323"/>
        <v>#DIV/0!</v>
      </c>
      <c r="Q2961" s="1" t="str">
        <f t="shared" si="324"/>
        <v>theater</v>
      </c>
      <c r="R2961" s="1" t="str">
        <f t="shared" si="328"/>
        <v>spaces</v>
      </c>
      <c r="S2961" s="2">
        <f t="shared" si="325"/>
        <v>42498.008391203708</v>
      </c>
      <c r="T2961" s="2">
        <f t="shared" si="326"/>
        <v>42528.008391203708</v>
      </c>
      <c r="U2961" s="1">
        <f t="shared" si="327"/>
        <v>30</v>
      </c>
    </row>
    <row r="2962" spans="1:21" ht="95" customHeight="1">
      <c r="A2962" s="1">
        <v>2960</v>
      </c>
      <c r="B2962" s="1" t="s">
        <v>2960</v>
      </c>
      <c r="C2962" s="1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4">
        <f t="shared" si="322"/>
        <v>0</v>
      </c>
      <c r="P2962" s="1" t="e">
        <f t="shared" si="323"/>
        <v>#DIV/0!</v>
      </c>
      <c r="Q2962" s="1" t="str">
        <f t="shared" si="324"/>
        <v>theater</v>
      </c>
      <c r="R2962" s="1" t="str">
        <f t="shared" si="328"/>
        <v>spaces</v>
      </c>
      <c r="S2962" s="2">
        <f t="shared" si="325"/>
        <v>41863.757210648146</v>
      </c>
      <c r="T2962" s="2">
        <f t="shared" si="326"/>
        <v>41893.757210648146</v>
      </c>
      <c r="U2962" s="1">
        <f t="shared" si="327"/>
        <v>30</v>
      </c>
    </row>
    <row r="2963" spans="1:21" ht="95" customHeight="1">
      <c r="A2963" s="1">
        <v>2961</v>
      </c>
      <c r="B2963" s="1" t="s">
        <v>2961</v>
      </c>
      <c r="C2963" s="1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O2963" s="4">
        <f t="shared" si="322"/>
        <v>109.62</v>
      </c>
      <c r="P2963" s="1">
        <f t="shared" si="323"/>
        <v>50.75</v>
      </c>
      <c r="Q2963" s="1" t="str">
        <f t="shared" si="324"/>
        <v>theater</v>
      </c>
      <c r="R2963" s="1" t="str">
        <f t="shared" si="328"/>
        <v>plays</v>
      </c>
      <c r="S2963" s="2">
        <f t="shared" si="325"/>
        <v>42061.212488425925</v>
      </c>
      <c r="T2963" s="2">
        <f t="shared" si="326"/>
        <v>42089.166666666672</v>
      </c>
      <c r="U2963" s="1">
        <f t="shared" si="327"/>
        <v>28</v>
      </c>
    </row>
    <row r="2964" spans="1:21" ht="95" customHeight="1">
      <c r="A2964" s="1">
        <v>2962</v>
      </c>
      <c r="B2964" s="1" t="s">
        <v>2962</v>
      </c>
      <c r="C2964" s="1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O2964" s="4">
        <f t="shared" si="322"/>
        <v>121.8</v>
      </c>
      <c r="P2964" s="1">
        <f t="shared" si="323"/>
        <v>60.9</v>
      </c>
      <c r="Q2964" s="1" t="str">
        <f t="shared" si="324"/>
        <v>theater</v>
      </c>
      <c r="R2964" s="1" t="str">
        <f t="shared" si="328"/>
        <v>plays</v>
      </c>
      <c r="S2964" s="2">
        <f t="shared" si="325"/>
        <v>42036.24428240741</v>
      </c>
      <c r="T2964" s="2">
        <f t="shared" si="326"/>
        <v>42064.290972222225</v>
      </c>
      <c r="U2964" s="1">
        <f t="shared" si="327"/>
        <v>29</v>
      </c>
    </row>
    <row r="2965" spans="1:21" ht="95" customHeight="1">
      <c r="A2965" s="1">
        <v>2963</v>
      </c>
      <c r="B2965" s="1" t="s">
        <v>2963</v>
      </c>
      <c r="C2965" s="1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O2965" s="4">
        <f t="shared" si="322"/>
        <v>106.85</v>
      </c>
      <c r="P2965" s="1">
        <f t="shared" si="323"/>
        <v>109.03061224489795</v>
      </c>
      <c r="Q2965" s="1" t="str">
        <f t="shared" si="324"/>
        <v>theater</v>
      </c>
      <c r="R2965" s="1" t="str">
        <f t="shared" si="328"/>
        <v>plays</v>
      </c>
      <c r="S2965" s="2">
        <f t="shared" si="325"/>
        <v>42157.470185185186</v>
      </c>
      <c r="T2965" s="2">
        <f t="shared" si="326"/>
        <v>42187.470185185186</v>
      </c>
      <c r="U2965" s="1">
        <f t="shared" si="327"/>
        <v>30</v>
      </c>
    </row>
    <row r="2966" spans="1:21" ht="95" customHeight="1">
      <c r="A2966" s="1">
        <v>2964</v>
      </c>
      <c r="B2966" s="1" t="s">
        <v>2964</v>
      </c>
      <c r="C2966" s="1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O2966" s="4">
        <f t="shared" si="322"/>
        <v>100.71379999999999</v>
      </c>
      <c r="P2966" s="1">
        <f t="shared" si="323"/>
        <v>25.692295918367346</v>
      </c>
      <c r="Q2966" s="1" t="str">
        <f t="shared" si="324"/>
        <v>theater</v>
      </c>
      <c r="R2966" s="1" t="str">
        <f t="shared" si="328"/>
        <v>plays</v>
      </c>
      <c r="S2966" s="2">
        <f t="shared" si="325"/>
        <v>41827.909942129627</v>
      </c>
      <c r="T2966" s="2">
        <f t="shared" si="326"/>
        <v>41857.897222222222</v>
      </c>
      <c r="U2966" s="1">
        <f t="shared" si="327"/>
        <v>30</v>
      </c>
    </row>
    <row r="2967" spans="1:21" ht="95" customHeight="1">
      <c r="A2967" s="1">
        <v>2965</v>
      </c>
      <c r="B2967" s="1" t="s">
        <v>2965</v>
      </c>
      <c r="C2967" s="1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O2967" s="4">
        <f t="shared" si="322"/>
        <v>109.00000000000001</v>
      </c>
      <c r="P2967" s="1">
        <f t="shared" si="323"/>
        <v>41.92307692307692</v>
      </c>
      <c r="Q2967" s="1" t="str">
        <f t="shared" si="324"/>
        <v>theater</v>
      </c>
      <c r="R2967" s="1" t="str">
        <f t="shared" si="328"/>
        <v>plays</v>
      </c>
      <c r="S2967" s="2">
        <f t="shared" si="325"/>
        <v>42162.729548611111</v>
      </c>
      <c r="T2967" s="2">
        <f t="shared" si="326"/>
        <v>42192.729548611111</v>
      </c>
      <c r="U2967" s="1">
        <f t="shared" si="327"/>
        <v>30</v>
      </c>
    </row>
    <row r="2968" spans="1:21" ht="95" customHeight="1">
      <c r="A2968" s="1">
        <v>2966</v>
      </c>
      <c r="B2968" s="1" t="s">
        <v>2966</v>
      </c>
      <c r="C2968" s="1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O2968" s="4">
        <f t="shared" si="322"/>
        <v>113.63000000000001</v>
      </c>
      <c r="P2968" s="1">
        <f t="shared" si="323"/>
        <v>88.7734375</v>
      </c>
      <c r="Q2968" s="1" t="str">
        <f t="shared" si="324"/>
        <v>theater</v>
      </c>
      <c r="R2968" s="1" t="str">
        <f t="shared" si="328"/>
        <v>plays</v>
      </c>
      <c r="S2968" s="2">
        <f t="shared" si="325"/>
        <v>42233.738564814819</v>
      </c>
      <c r="T2968" s="2">
        <f t="shared" si="326"/>
        <v>42263.738564814819</v>
      </c>
      <c r="U2968" s="1">
        <f t="shared" si="327"/>
        <v>30</v>
      </c>
    </row>
    <row r="2969" spans="1:21" ht="95" customHeight="1">
      <c r="A2969" s="1">
        <v>2967</v>
      </c>
      <c r="B2969" s="1" t="s">
        <v>2967</v>
      </c>
      <c r="C2969" s="1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O2969" s="4">
        <f t="shared" si="322"/>
        <v>113.92</v>
      </c>
      <c r="P2969" s="1">
        <f t="shared" si="323"/>
        <v>80.225352112676063</v>
      </c>
      <c r="Q2969" s="1" t="str">
        <f t="shared" si="324"/>
        <v>theater</v>
      </c>
      <c r="R2969" s="1" t="str">
        <f t="shared" si="328"/>
        <v>plays</v>
      </c>
      <c r="S2969" s="2">
        <f t="shared" si="325"/>
        <v>42042.197824074072</v>
      </c>
      <c r="T2969" s="2">
        <f t="shared" si="326"/>
        <v>42072.156157407408</v>
      </c>
      <c r="U2969" s="1">
        <f t="shared" si="327"/>
        <v>30</v>
      </c>
    </row>
    <row r="2970" spans="1:21" ht="95" customHeight="1">
      <c r="A2970" s="1">
        <v>2968</v>
      </c>
      <c r="B2970" s="1" t="s">
        <v>2968</v>
      </c>
      <c r="C2970" s="1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O2970" s="4">
        <f t="shared" si="322"/>
        <v>106</v>
      </c>
      <c r="P2970" s="1">
        <f t="shared" si="323"/>
        <v>78.936170212765958</v>
      </c>
      <c r="Q2970" s="1" t="str">
        <f t="shared" si="324"/>
        <v>theater</v>
      </c>
      <c r="R2970" s="1" t="str">
        <f t="shared" si="328"/>
        <v>plays</v>
      </c>
      <c r="S2970" s="2">
        <f t="shared" si="325"/>
        <v>42585.523842592593</v>
      </c>
      <c r="T2970" s="2">
        <f t="shared" si="326"/>
        <v>42599.165972222225</v>
      </c>
      <c r="U2970" s="1">
        <f t="shared" si="327"/>
        <v>14</v>
      </c>
    </row>
    <row r="2971" spans="1:21" ht="95" customHeight="1">
      <c r="A2971" s="1">
        <v>2969</v>
      </c>
      <c r="B2971" s="1" t="s">
        <v>2969</v>
      </c>
      <c r="C2971" s="1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O2971" s="4">
        <f t="shared" si="322"/>
        <v>162.5</v>
      </c>
      <c r="P2971" s="1">
        <f t="shared" si="323"/>
        <v>95.588235294117652</v>
      </c>
      <c r="Q2971" s="1" t="str">
        <f t="shared" si="324"/>
        <v>theater</v>
      </c>
      <c r="R2971" s="1" t="str">
        <f t="shared" si="328"/>
        <v>plays</v>
      </c>
      <c r="S2971" s="2">
        <f t="shared" si="325"/>
        <v>42097.786493055552</v>
      </c>
      <c r="T2971" s="2">
        <f t="shared" si="326"/>
        <v>42127.952083333337</v>
      </c>
      <c r="U2971" s="1">
        <f t="shared" si="327"/>
        <v>31</v>
      </c>
    </row>
    <row r="2972" spans="1:21" ht="95" customHeight="1">
      <c r="A2972" s="1">
        <v>2970</v>
      </c>
      <c r="B2972" s="1" t="s">
        <v>2970</v>
      </c>
      <c r="C2972" s="1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O2972" s="4">
        <f t="shared" si="322"/>
        <v>106</v>
      </c>
      <c r="P2972" s="1">
        <f t="shared" si="323"/>
        <v>69.890109890109883</v>
      </c>
      <c r="Q2972" s="1" t="str">
        <f t="shared" si="324"/>
        <v>theater</v>
      </c>
      <c r="R2972" s="1" t="str">
        <f t="shared" si="328"/>
        <v>plays</v>
      </c>
      <c r="S2972" s="2">
        <f t="shared" si="325"/>
        <v>41808.669571759259</v>
      </c>
      <c r="T2972" s="2">
        <f t="shared" si="326"/>
        <v>41838.669571759259</v>
      </c>
      <c r="U2972" s="1">
        <f t="shared" si="327"/>
        <v>30</v>
      </c>
    </row>
    <row r="2973" spans="1:21" ht="95" customHeight="1">
      <c r="A2973" s="1">
        <v>2971</v>
      </c>
      <c r="B2973" s="1" t="s">
        <v>2971</v>
      </c>
      <c r="C2973" s="1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O2973" s="4">
        <f t="shared" si="322"/>
        <v>100.15624999999999</v>
      </c>
      <c r="P2973" s="1">
        <f t="shared" si="323"/>
        <v>74.534883720930239</v>
      </c>
      <c r="Q2973" s="1" t="str">
        <f t="shared" si="324"/>
        <v>theater</v>
      </c>
      <c r="R2973" s="1" t="str">
        <f t="shared" si="328"/>
        <v>plays</v>
      </c>
      <c r="S2973" s="2">
        <f t="shared" si="325"/>
        <v>41852.658310185187</v>
      </c>
      <c r="T2973" s="2">
        <f t="shared" si="326"/>
        <v>41882.658310185187</v>
      </c>
      <c r="U2973" s="1">
        <f t="shared" si="327"/>
        <v>30</v>
      </c>
    </row>
    <row r="2974" spans="1:21" ht="95" customHeight="1">
      <c r="A2974" s="1">
        <v>2972</v>
      </c>
      <c r="B2974" s="1" t="s">
        <v>2972</v>
      </c>
      <c r="C2974" s="1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O2974" s="4">
        <f t="shared" si="322"/>
        <v>105.35000000000001</v>
      </c>
      <c r="P2974" s="1">
        <f t="shared" si="323"/>
        <v>123.94117647058823</v>
      </c>
      <c r="Q2974" s="1" t="str">
        <f t="shared" si="324"/>
        <v>theater</v>
      </c>
      <c r="R2974" s="1" t="str">
        <f t="shared" si="328"/>
        <v>plays</v>
      </c>
      <c r="S2974" s="2">
        <f t="shared" si="325"/>
        <v>42694.110185185185</v>
      </c>
      <c r="T2974" s="2">
        <f t="shared" si="326"/>
        <v>42709.041666666672</v>
      </c>
      <c r="U2974" s="1">
        <f t="shared" si="327"/>
        <v>15</v>
      </c>
    </row>
    <row r="2975" spans="1:21" ht="95" customHeight="1">
      <c r="A2975" s="1">
        <v>2973</v>
      </c>
      <c r="B2975" s="1" t="s">
        <v>2973</v>
      </c>
      <c r="C2975" s="1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O2975" s="4">
        <f t="shared" si="322"/>
        <v>174.8</v>
      </c>
      <c r="P2975" s="1">
        <f t="shared" si="323"/>
        <v>264.84848484848487</v>
      </c>
      <c r="Q2975" s="1" t="str">
        <f t="shared" si="324"/>
        <v>theater</v>
      </c>
      <c r="R2975" s="1" t="str">
        <f t="shared" si="328"/>
        <v>plays</v>
      </c>
      <c r="S2975" s="2">
        <f t="shared" si="325"/>
        <v>42341.818379629629</v>
      </c>
      <c r="T2975" s="2">
        <f t="shared" si="326"/>
        <v>42370.166666666672</v>
      </c>
      <c r="U2975" s="1">
        <f t="shared" si="327"/>
        <v>29</v>
      </c>
    </row>
    <row r="2976" spans="1:21" ht="95" customHeight="1">
      <c r="A2976" s="1">
        <v>2974</v>
      </c>
      <c r="B2976" s="1" t="s">
        <v>2974</v>
      </c>
      <c r="C2976" s="1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O2976" s="4">
        <f t="shared" si="322"/>
        <v>102</v>
      </c>
      <c r="P2976" s="1">
        <f t="shared" si="323"/>
        <v>58.620689655172413</v>
      </c>
      <c r="Q2976" s="1" t="str">
        <f t="shared" si="324"/>
        <v>theater</v>
      </c>
      <c r="R2976" s="1" t="str">
        <f t="shared" si="328"/>
        <v>plays</v>
      </c>
      <c r="S2976" s="2">
        <f t="shared" si="325"/>
        <v>41880.061006944445</v>
      </c>
      <c r="T2976" s="2">
        <f t="shared" si="326"/>
        <v>41908.065972222219</v>
      </c>
      <c r="U2976" s="1">
        <f t="shared" si="327"/>
        <v>29</v>
      </c>
    </row>
    <row r="2977" spans="1:21" ht="95" customHeight="1">
      <c r="A2977" s="1">
        <v>2975</v>
      </c>
      <c r="B2977" s="1" t="s">
        <v>2975</v>
      </c>
      <c r="C2977" s="1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O2977" s="4">
        <f t="shared" si="322"/>
        <v>100.125</v>
      </c>
      <c r="P2977" s="1">
        <f t="shared" si="323"/>
        <v>70.884955752212392</v>
      </c>
      <c r="Q2977" s="1" t="str">
        <f t="shared" si="324"/>
        <v>theater</v>
      </c>
      <c r="R2977" s="1" t="str">
        <f t="shared" si="328"/>
        <v>plays</v>
      </c>
      <c r="S2977" s="2">
        <f t="shared" si="325"/>
        <v>41941.683865740742</v>
      </c>
      <c r="T2977" s="2">
        <f t="shared" si="326"/>
        <v>41970.125</v>
      </c>
      <c r="U2977" s="1">
        <f t="shared" si="327"/>
        <v>29</v>
      </c>
    </row>
    <row r="2978" spans="1:21" ht="95" customHeight="1">
      <c r="A2978" s="1">
        <v>2976</v>
      </c>
      <c r="B2978" s="1" t="s">
        <v>2976</v>
      </c>
      <c r="C2978" s="1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O2978" s="4">
        <f t="shared" si="322"/>
        <v>171.42857142857142</v>
      </c>
      <c r="P2978" s="1">
        <f t="shared" si="323"/>
        <v>8.5714285714285712</v>
      </c>
      <c r="Q2978" s="1" t="str">
        <f t="shared" si="324"/>
        <v>theater</v>
      </c>
      <c r="R2978" s="1" t="str">
        <f t="shared" si="328"/>
        <v>plays</v>
      </c>
      <c r="S2978" s="2">
        <f t="shared" si="325"/>
        <v>42425.730671296296</v>
      </c>
      <c r="T2978" s="2">
        <f t="shared" si="326"/>
        <v>42442.5</v>
      </c>
      <c r="U2978" s="1">
        <f t="shared" si="327"/>
        <v>17</v>
      </c>
    </row>
    <row r="2979" spans="1:21" ht="95" customHeight="1">
      <c r="A2979" s="1">
        <v>2977</v>
      </c>
      <c r="B2979" s="1" t="s">
        <v>2977</v>
      </c>
      <c r="C2979" s="1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O2979" s="4">
        <f t="shared" si="322"/>
        <v>113.56666666666666</v>
      </c>
      <c r="P2979" s="1">
        <f t="shared" si="323"/>
        <v>113.56666666666666</v>
      </c>
      <c r="Q2979" s="1" t="str">
        <f t="shared" si="324"/>
        <v>theater</v>
      </c>
      <c r="R2979" s="1" t="str">
        <f t="shared" si="328"/>
        <v>plays</v>
      </c>
      <c r="S2979" s="2">
        <f t="shared" si="325"/>
        <v>42026.88118055556</v>
      </c>
      <c r="T2979" s="2">
        <f t="shared" si="326"/>
        <v>42086.093055555553</v>
      </c>
      <c r="U2979" s="1">
        <f t="shared" si="327"/>
        <v>60</v>
      </c>
    </row>
    <row r="2980" spans="1:21" ht="95" customHeight="1">
      <c r="A2980" s="1">
        <v>2978</v>
      </c>
      <c r="B2980" s="1" t="s">
        <v>2978</v>
      </c>
      <c r="C2980" s="1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O2980" s="4">
        <f t="shared" si="322"/>
        <v>129.46666666666667</v>
      </c>
      <c r="P2980" s="1">
        <f t="shared" si="323"/>
        <v>60.6875</v>
      </c>
      <c r="Q2980" s="1" t="str">
        <f t="shared" si="324"/>
        <v>theater</v>
      </c>
      <c r="R2980" s="1" t="str">
        <f t="shared" si="328"/>
        <v>plays</v>
      </c>
      <c r="S2980" s="2">
        <f t="shared" si="325"/>
        <v>41922.640590277777</v>
      </c>
      <c r="T2980" s="2">
        <f t="shared" si="326"/>
        <v>41932.249305555553</v>
      </c>
      <c r="U2980" s="1">
        <f t="shared" si="327"/>
        <v>10</v>
      </c>
    </row>
    <row r="2981" spans="1:21" ht="95" customHeight="1">
      <c r="A2981" s="1">
        <v>2979</v>
      </c>
      <c r="B2981" s="1" t="s">
        <v>2979</v>
      </c>
      <c r="C2981" s="1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O2981" s="4">
        <f t="shared" si="322"/>
        <v>101.4</v>
      </c>
      <c r="P2981" s="1">
        <f t="shared" si="323"/>
        <v>110.21739130434783</v>
      </c>
      <c r="Q2981" s="1" t="str">
        <f t="shared" si="324"/>
        <v>theater</v>
      </c>
      <c r="R2981" s="1" t="str">
        <f t="shared" si="328"/>
        <v>plays</v>
      </c>
      <c r="S2981" s="2">
        <f t="shared" si="325"/>
        <v>41993.824340277773</v>
      </c>
      <c r="T2981" s="2">
        <f t="shared" si="326"/>
        <v>42010.25</v>
      </c>
      <c r="U2981" s="1">
        <f t="shared" si="327"/>
        <v>17</v>
      </c>
    </row>
    <row r="2982" spans="1:21" ht="95" customHeight="1">
      <c r="A2982" s="1">
        <v>2980</v>
      </c>
      <c r="B2982" s="1" t="s">
        <v>2980</v>
      </c>
      <c r="C2982" s="1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O2982" s="4">
        <f t="shared" si="322"/>
        <v>109.16666666666666</v>
      </c>
      <c r="P2982" s="1">
        <f t="shared" si="323"/>
        <v>136.45833333333334</v>
      </c>
      <c r="Q2982" s="1" t="str">
        <f t="shared" si="324"/>
        <v>theater</v>
      </c>
      <c r="R2982" s="1" t="str">
        <f t="shared" si="328"/>
        <v>plays</v>
      </c>
      <c r="S2982" s="2">
        <f t="shared" si="325"/>
        <v>42219.915856481486</v>
      </c>
      <c r="T2982" s="2">
        <f t="shared" si="326"/>
        <v>42240.083333333328</v>
      </c>
      <c r="U2982" s="1">
        <f t="shared" si="327"/>
        <v>21</v>
      </c>
    </row>
    <row r="2983" spans="1:21" ht="95" customHeight="1">
      <c r="A2983" s="1">
        <v>2981</v>
      </c>
      <c r="B2983" s="1" t="s">
        <v>2981</v>
      </c>
      <c r="C2983" s="1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O2983" s="4">
        <f t="shared" si="322"/>
        <v>128.92500000000001</v>
      </c>
      <c r="P2983" s="1">
        <f t="shared" si="323"/>
        <v>53.164948453608247</v>
      </c>
      <c r="Q2983" s="1" t="str">
        <f t="shared" si="324"/>
        <v>theater</v>
      </c>
      <c r="R2983" s="1" t="str">
        <f t="shared" si="328"/>
        <v>spaces</v>
      </c>
      <c r="S2983" s="2">
        <f t="shared" si="325"/>
        <v>42225.559675925921</v>
      </c>
      <c r="T2983" s="2">
        <f t="shared" si="326"/>
        <v>42270.559675925921</v>
      </c>
      <c r="U2983" s="1">
        <f t="shared" si="327"/>
        <v>45</v>
      </c>
    </row>
    <row r="2984" spans="1:21" ht="95" customHeight="1">
      <c r="A2984" s="1">
        <v>2982</v>
      </c>
      <c r="B2984" s="1" t="s">
        <v>2982</v>
      </c>
      <c r="C2984" s="1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O2984" s="4">
        <f t="shared" si="322"/>
        <v>102.06</v>
      </c>
      <c r="P2984" s="1">
        <f t="shared" si="323"/>
        <v>86.491525423728817</v>
      </c>
      <c r="Q2984" s="1" t="str">
        <f t="shared" si="324"/>
        <v>theater</v>
      </c>
      <c r="R2984" s="1" t="str">
        <f t="shared" si="328"/>
        <v>spaces</v>
      </c>
      <c r="S2984" s="2">
        <f t="shared" si="325"/>
        <v>42381.686840277776</v>
      </c>
      <c r="T2984" s="2">
        <f t="shared" si="326"/>
        <v>42411.686840277776</v>
      </c>
      <c r="U2984" s="1">
        <f t="shared" si="327"/>
        <v>30</v>
      </c>
    </row>
    <row r="2985" spans="1:21" ht="95" customHeight="1">
      <c r="A2985" s="1">
        <v>2983</v>
      </c>
      <c r="B2985" s="1" t="s">
        <v>2983</v>
      </c>
      <c r="C2985" s="1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O2985" s="4">
        <f t="shared" si="322"/>
        <v>146.53957758620692</v>
      </c>
      <c r="P2985" s="1">
        <f t="shared" si="323"/>
        <v>155.23827397260274</v>
      </c>
      <c r="Q2985" s="1" t="str">
        <f t="shared" si="324"/>
        <v>theater</v>
      </c>
      <c r="R2985" s="1" t="str">
        <f t="shared" si="328"/>
        <v>spaces</v>
      </c>
      <c r="S2985" s="2">
        <f t="shared" si="325"/>
        <v>41894.632361111115</v>
      </c>
      <c r="T2985" s="2">
        <f t="shared" si="326"/>
        <v>41954.674027777779</v>
      </c>
      <c r="U2985" s="1">
        <f t="shared" si="327"/>
        <v>61</v>
      </c>
    </row>
    <row r="2986" spans="1:21" ht="95" customHeight="1">
      <c r="A2986" s="1">
        <v>2984</v>
      </c>
      <c r="B2986" s="1" t="s">
        <v>2984</v>
      </c>
      <c r="C2986" s="1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O2986" s="4">
        <f t="shared" si="322"/>
        <v>100.352</v>
      </c>
      <c r="P2986" s="1">
        <f t="shared" si="323"/>
        <v>115.08256880733946</v>
      </c>
      <c r="Q2986" s="1" t="str">
        <f t="shared" si="324"/>
        <v>theater</v>
      </c>
      <c r="R2986" s="1" t="str">
        <f t="shared" si="328"/>
        <v>spaces</v>
      </c>
      <c r="S2986" s="2">
        <f t="shared" si="325"/>
        <v>42576.278715277775</v>
      </c>
      <c r="T2986" s="2">
        <f t="shared" si="326"/>
        <v>42606.278715277775</v>
      </c>
      <c r="U2986" s="1">
        <f t="shared" si="327"/>
        <v>30</v>
      </c>
    </row>
    <row r="2987" spans="1:21" ht="95" customHeight="1">
      <c r="A2987" s="1">
        <v>2985</v>
      </c>
      <c r="B2987" s="1" t="s">
        <v>2985</v>
      </c>
      <c r="C2987" s="1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O2987" s="4">
        <f t="shared" si="322"/>
        <v>121.64999999999999</v>
      </c>
      <c r="P2987" s="1">
        <f t="shared" si="323"/>
        <v>109.5945945945946</v>
      </c>
      <c r="Q2987" s="1" t="str">
        <f t="shared" si="324"/>
        <v>theater</v>
      </c>
      <c r="R2987" s="1" t="str">
        <f t="shared" si="328"/>
        <v>spaces</v>
      </c>
      <c r="S2987" s="2">
        <f t="shared" si="325"/>
        <v>42654.973703703698</v>
      </c>
      <c r="T2987" s="2">
        <f t="shared" si="326"/>
        <v>42674.166666666672</v>
      </c>
      <c r="U2987" s="1">
        <f t="shared" si="327"/>
        <v>20</v>
      </c>
    </row>
    <row r="2988" spans="1:21" ht="95" customHeight="1">
      <c r="A2988" s="1">
        <v>2986</v>
      </c>
      <c r="B2988" s="1" t="s">
        <v>2986</v>
      </c>
      <c r="C2988" s="1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O2988" s="4">
        <f t="shared" si="322"/>
        <v>105.5</v>
      </c>
      <c r="P2988" s="1">
        <f t="shared" si="323"/>
        <v>45.214285714285715</v>
      </c>
      <c r="Q2988" s="1" t="str">
        <f t="shared" si="324"/>
        <v>theater</v>
      </c>
      <c r="R2988" s="1" t="str">
        <f t="shared" si="328"/>
        <v>spaces</v>
      </c>
      <c r="S2988" s="2">
        <f t="shared" si="325"/>
        <v>42431.500069444446</v>
      </c>
      <c r="T2988" s="2">
        <f t="shared" si="326"/>
        <v>42491.458402777775</v>
      </c>
      <c r="U2988" s="1">
        <f t="shared" si="327"/>
        <v>60</v>
      </c>
    </row>
    <row r="2989" spans="1:21" ht="95" customHeight="1">
      <c r="A2989" s="1">
        <v>2987</v>
      </c>
      <c r="B2989" s="1" t="s">
        <v>2987</v>
      </c>
      <c r="C2989" s="1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O2989" s="4">
        <f t="shared" si="322"/>
        <v>110.4008</v>
      </c>
      <c r="P2989" s="1">
        <f t="shared" si="323"/>
        <v>104.15169811320754</v>
      </c>
      <c r="Q2989" s="1" t="str">
        <f t="shared" si="324"/>
        <v>theater</v>
      </c>
      <c r="R2989" s="1" t="str">
        <f t="shared" si="328"/>
        <v>spaces</v>
      </c>
      <c r="S2989" s="2">
        <f t="shared" si="325"/>
        <v>42627.307303240741</v>
      </c>
      <c r="T2989" s="2">
        <f t="shared" si="326"/>
        <v>42656</v>
      </c>
      <c r="U2989" s="1">
        <f t="shared" si="327"/>
        <v>29</v>
      </c>
    </row>
    <row r="2990" spans="1:21" ht="95" customHeight="1">
      <c r="A2990" s="1">
        <v>2988</v>
      </c>
      <c r="B2990" s="1" t="s">
        <v>2988</v>
      </c>
      <c r="C2990" s="1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O2990" s="4">
        <f t="shared" si="322"/>
        <v>100</v>
      </c>
      <c r="P2990" s="1">
        <f t="shared" si="323"/>
        <v>35.714285714285715</v>
      </c>
      <c r="Q2990" s="1" t="str">
        <f t="shared" si="324"/>
        <v>theater</v>
      </c>
      <c r="R2990" s="1" t="str">
        <f t="shared" si="328"/>
        <v>spaces</v>
      </c>
      <c r="S2990" s="2">
        <f t="shared" si="325"/>
        <v>42511.362048611118</v>
      </c>
      <c r="T2990" s="2">
        <f t="shared" si="326"/>
        <v>42541.362048611118</v>
      </c>
      <c r="U2990" s="1">
        <f t="shared" si="327"/>
        <v>30</v>
      </c>
    </row>
    <row r="2991" spans="1:21" ht="95" customHeight="1">
      <c r="A2991" s="1">
        <v>2989</v>
      </c>
      <c r="B2991" s="1" t="s">
        <v>2989</v>
      </c>
      <c r="C2991" s="1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O2991" s="4">
        <f t="shared" si="322"/>
        <v>176.535</v>
      </c>
      <c r="P2991" s="1">
        <f t="shared" si="323"/>
        <v>96.997252747252745</v>
      </c>
      <c r="Q2991" s="1" t="str">
        <f t="shared" si="324"/>
        <v>theater</v>
      </c>
      <c r="R2991" s="1" t="str">
        <f t="shared" si="328"/>
        <v>spaces</v>
      </c>
      <c r="S2991" s="2">
        <f t="shared" si="325"/>
        <v>42337.02039351852</v>
      </c>
      <c r="T2991" s="2">
        <f t="shared" si="326"/>
        <v>42359.207638888889</v>
      </c>
      <c r="U2991" s="1">
        <f t="shared" si="327"/>
        <v>23</v>
      </c>
    </row>
    <row r="2992" spans="1:21" ht="95" customHeight="1">
      <c r="A2992" s="1">
        <v>2990</v>
      </c>
      <c r="B2992" s="1" t="s">
        <v>2990</v>
      </c>
      <c r="C2992" s="1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O2992" s="4">
        <f t="shared" si="322"/>
        <v>100</v>
      </c>
      <c r="P2992" s="1">
        <f t="shared" si="323"/>
        <v>370.37037037037038</v>
      </c>
      <c r="Q2992" s="1" t="str">
        <f t="shared" si="324"/>
        <v>theater</v>
      </c>
      <c r="R2992" s="1" t="str">
        <f t="shared" si="328"/>
        <v>spaces</v>
      </c>
      <c r="S2992" s="2">
        <f t="shared" si="325"/>
        <v>42341.57430555555</v>
      </c>
      <c r="T2992" s="2">
        <f t="shared" si="326"/>
        <v>42376.57430555555</v>
      </c>
      <c r="U2992" s="1">
        <f t="shared" si="327"/>
        <v>35</v>
      </c>
    </row>
    <row r="2993" spans="1:21" ht="95" customHeight="1">
      <c r="A2993" s="1">
        <v>2991</v>
      </c>
      <c r="B2993" s="1" t="s">
        <v>2991</v>
      </c>
      <c r="C2993" s="1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O2993" s="4">
        <f t="shared" si="322"/>
        <v>103.29411764705883</v>
      </c>
      <c r="P2993" s="1">
        <f t="shared" si="323"/>
        <v>94.408602150537632</v>
      </c>
      <c r="Q2993" s="1" t="str">
        <f t="shared" si="324"/>
        <v>theater</v>
      </c>
      <c r="R2993" s="1" t="str">
        <f t="shared" si="328"/>
        <v>spaces</v>
      </c>
      <c r="S2993" s="2">
        <f t="shared" si="325"/>
        <v>42740.837152777778</v>
      </c>
      <c r="T2993" s="2">
        <f t="shared" si="326"/>
        <v>42762.837152777778</v>
      </c>
      <c r="U2993" s="1">
        <f t="shared" si="327"/>
        <v>22</v>
      </c>
    </row>
    <row r="2994" spans="1:21" ht="95" customHeight="1">
      <c r="A2994" s="1">
        <v>2992</v>
      </c>
      <c r="B2994" s="1" t="s">
        <v>2992</v>
      </c>
      <c r="C2994" s="1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O2994" s="4">
        <f t="shared" si="322"/>
        <v>104.5</v>
      </c>
      <c r="P2994" s="1">
        <f t="shared" si="323"/>
        <v>48.984375</v>
      </c>
      <c r="Q2994" s="1" t="str">
        <f t="shared" si="324"/>
        <v>theater</v>
      </c>
      <c r="R2994" s="1" t="str">
        <f t="shared" si="328"/>
        <v>spaces</v>
      </c>
      <c r="S2994" s="2">
        <f t="shared" si="325"/>
        <v>42622.767476851848</v>
      </c>
      <c r="T2994" s="2">
        <f t="shared" si="326"/>
        <v>42652.767476851848</v>
      </c>
      <c r="U2994" s="1">
        <f t="shared" si="327"/>
        <v>30</v>
      </c>
    </row>
    <row r="2995" spans="1:21" ht="95" customHeight="1">
      <c r="A2995" s="1">
        <v>2993</v>
      </c>
      <c r="B2995" s="1" t="s">
        <v>2993</v>
      </c>
      <c r="C2995" s="1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O2995" s="4">
        <f t="shared" si="322"/>
        <v>100.29999999999998</v>
      </c>
      <c r="P2995" s="1">
        <f t="shared" si="323"/>
        <v>45.590909090909093</v>
      </c>
      <c r="Q2995" s="1" t="str">
        <f t="shared" si="324"/>
        <v>theater</v>
      </c>
      <c r="R2995" s="1" t="str">
        <f t="shared" si="328"/>
        <v>spaces</v>
      </c>
      <c r="S2995" s="2">
        <f t="shared" si="325"/>
        <v>42390.838738425926</v>
      </c>
      <c r="T2995" s="2">
        <f t="shared" si="326"/>
        <v>42420.838738425926</v>
      </c>
      <c r="U2995" s="1">
        <f t="shared" si="327"/>
        <v>30</v>
      </c>
    </row>
    <row r="2996" spans="1:21" ht="95" customHeight="1">
      <c r="A2996" s="1">
        <v>2994</v>
      </c>
      <c r="B2996" s="1" t="s">
        <v>2994</v>
      </c>
      <c r="C2996" s="1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O2996" s="4">
        <f t="shared" si="322"/>
        <v>457.74666666666673</v>
      </c>
      <c r="P2996" s="1">
        <f t="shared" si="323"/>
        <v>23.275254237288134</v>
      </c>
      <c r="Q2996" s="1" t="str">
        <f t="shared" si="324"/>
        <v>theater</v>
      </c>
      <c r="R2996" s="1" t="str">
        <f t="shared" si="328"/>
        <v>spaces</v>
      </c>
      <c r="S2996" s="2">
        <f t="shared" si="325"/>
        <v>41885.478842592594</v>
      </c>
      <c r="T2996" s="2">
        <f t="shared" si="326"/>
        <v>41915.478842592594</v>
      </c>
      <c r="U2996" s="1">
        <f t="shared" si="327"/>
        <v>30</v>
      </c>
    </row>
    <row r="2997" spans="1:21" ht="95" customHeight="1">
      <c r="A2997" s="1">
        <v>2995</v>
      </c>
      <c r="B2997" s="1" t="s">
        <v>2995</v>
      </c>
      <c r="C2997" s="1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O2997" s="4">
        <f t="shared" si="322"/>
        <v>104.96000000000001</v>
      </c>
      <c r="P2997" s="1">
        <f t="shared" si="323"/>
        <v>63.2289156626506</v>
      </c>
      <c r="Q2997" s="1" t="str">
        <f t="shared" si="324"/>
        <v>theater</v>
      </c>
      <c r="R2997" s="1" t="str">
        <f t="shared" si="328"/>
        <v>spaces</v>
      </c>
      <c r="S2997" s="2">
        <f t="shared" si="325"/>
        <v>42724.665173611109</v>
      </c>
      <c r="T2997" s="2">
        <f t="shared" si="326"/>
        <v>42754.665173611109</v>
      </c>
      <c r="U2997" s="1">
        <f t="shared" si="327"/>
        <v>30</v>
      </c>
    </row>
    <row r="2998" spans="1:21" ht="95" customHeight="1">
      <c r="A2998" s="1">
        <v>2996</v>
      </c>
      <c r="B2998" s="1" t="s">
        <v>2996</v>
      </c>
      <c r="C2998" s="1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O2998" s="4">
        <f t="shared" si="322"/>
        <v>171.94285714285715</v>
      </c>
      <c r="P2998" s="1">
        <f t="shared" si="323"/>
        <v>153.5204081632653</v>
      </c>
      <c r="Q2998" s="1" t="str">
        <f t="shared" si="324"/>
        <v>theater</v>
      </c>
      <c r="R2998" s="1" t="str">
        <f t="shared" si="328"/>
        <v>spaces</v>
      </c>
      <c r="S2998" s="2">
        <f t="shared" si="325"/>
        <v>42090.912500000006</v>
      </c>
      <c r="T2998" s="2">
        <f t="shared" si="326"/>
        <v>42150.912500000006</v>
      </c>
      <c r="U2998" s="1">
        <f t="shared" si="327"/>
        <v>60</v>
      </c>
    </row>
    <row r="2999" spans="1:21" ht="95" customHeight="1">
      <c r="A2999" s="1">
        <v>2997</v>
      </c>
      <c r="B2999" s="1" t="s">
        <v>2997</v>
      </c>
      <c r="C2999" s="1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O2999" s="4">
        <f t="shared" si="322"/>
        <v>103.73000000000002</v>
      </c>
      <c r="P2999" s="1">
        <f t="shared" si="323"/>
        <v>90.2</v>
      </c>
      <c r="Q2999" s="1" t="str">
        <f t="shared" si="324"/>
        <v>theater</v>
      </c>
      <c r="R2999" s="1" t="str">
        <f t="shared" si="328"/>
        <v>spaces</v>
      </c>
      <c r="S2999" s="2">
        <f t="shared" si="325"/>
        <v>42775.733715277776</v>
      </c>
      <c r="T2999" s="2">
        <f t="shared" si="326"/>
        <v>42793.207638888889</v>
      </c>
      <c r="U2999" s="1">
        <f t="shared" si="327"/>
        <v>18</v>
      </c>
    </row>
    <row r="3000" spans="1:21" ht="95" customHeight="1">
      <c r="A3000" s="1">
        <v>2998</v>
      </c>
      <c r="B3000" s="1" t="s">
        <v>2998</v>
      </c>
      <c r="C3000" s="1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O3000" s="4">
        <f t="shared" si="322"/>
        <v>103.029</v>
      </c>
      <c r="P3000" s="1">
        <f t="shared" si="323"/>
        <v>118.97113163972287</v>
      </c>
      <c r="Q3000" s="1" t="str">
        <f t="shared" si="324"/>
        <v>theater</v>
      </c>
      <c r="R3000" s="1" t="str">
        <f t="shared" si="328"/>
        <v>spaces</v>
      </c>
      <c r="S3000" s="2">
        <f t="shared" si="325"/>
        <v>41778.193622685183</v>
      </c>
      <c r="T3000" s="2">
        <f t="shared" si="326"/>
        <v>41806.184027777781</v>
      </c>
      <c r="U3000" s="1">
        <f t="shared" si="327"/>
        <v>28</v>
      </c>
    </row>
    <row r="3001" spans="1:21" ht="95" customHeight="1">
      <c r="A3001" s="1">
        <v>2999</v>
      </c>
      <c r="B3001" s="1" t="s">
        <v>2999</v>
      </c>
      <c r="C3001" s="1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O3001" s="4">
        <f t="shared" si="322"/>
        <v>118.88888888888889</v>
      </c>
      <c r="P3001" s="1">
        <f t="shared" si="323"/>
        <v>80.25</v>
      </c>
      <c r="Q3001" s="1" t="str">
        <f t="shared" si="324"/>
        <v>theater</v>
      </c>
      <c r="R3001" s="1" t="str">
        <f t="shared" si="328"/>
        <v>spaces</v>
      </c>
      <c r="S3001" s="2">
        <f t="shared" si="325"/>
        <v>42780.740277777775</v>
      </c>
      <c r="T3001" s="2">
        <f t="shared" si="326"/>
        <v>42795.083333333328</v>
      </c>
      <c r="U3001" s="1">
        <f t="shared" si="327"/>
        <v>15</v>
      </c>
    </row>
    <row r="3002" spans="1:21" ht="95" customHeight="1">
      <c r="A3002" s="1">
        <v>3000</v>
      </c>
      <c r="B3002" s="1" t="s">
        <v>3000</v>
      </c>
      <c r="C3002" s="1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O3002" s="4">
        <f t="shared" si="322"/>
        <v>100</v>
      </c>
      <c r="P3002" s="1">
        <f t="shared" si="323"/>
        <v>62.5</v>
      </c>
      <c r="Q3002" s="1" t="str">
        <f t="shared" si="324"/>
        <v>theater</v>
      </c>
      <c r="R3002" s="1" t="str">
        <f t="shared" si="328"/>
        <v>spaces</v>
      </c>
      <c r="S3002" s="2">
        <f t="shared" si="325"/>
        <v>42752.827199074076</v>
      </c>
      <c r="T3002" s="2">
        <f t="shared" si="326"/>
        <v>42766.75</v>
      </c>
      <c r="U3002" s="1">
        <f t="shared" si="327"/>
        <v>14</v>
      </c>
    </row>
    <row r="3003" spans="1:21" ht="95" customHeight="1">
      <c r="A3003" s="1">
        <v>3001</v>
      </c>
      <c r="B3003" s="1" t="s">
        <v>3001</v>
      </c>
      <c r="C3003" s="1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O3003" s="4">
        <f t="shared" si="322"/>
        <v>318.69988910451895</v>
      </c>
      <c r="P3003" s="1">
        <f t="shared" si="323"/>
        <v>131.37719999999999</v>
      </c>
      <c r="Q3003" s="1" t="str">
        <f t="shared" si="324"/>
        <v>theater</v>
      </c>
      <c r="R3003" s="1" t="str">
        <f t="shared" si="328"/>
        <v>spaces</v>
      </c>
      <c r="S3003" s="2">
        <f t="shared" si="325"/>
        <v>42534.895625000005</v>
      </c>
      <c r="T3003" s="2">
        <f t="shared" si="326"/>
        <v>42564.895625000005</v>
      </c>
      <c r="U3003" s="1">
        <f t="shared" si="327"/>
        <v>30</v>
      </c>
    </row>
    <row r="3004" spans="1:21" ht="95" customHeight="1">
      <c r="A3004" s="1">
        <v>3002</v>
      </c>
      <c r="B3004" s="1" t="s">
        <v>3002</v>
      </c>
      <c r="C3004" s="1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O3004" s="4">
        <f t="shared" si="322"/>
        <v>108.50614285714286</v>
      </c>
      <c r="P3004" s="1">
        <f t="shared" si="323"/>
        <v>73.032980769230775</v>
      </c>
      <c r="Q3004" s="1" t="str">
        <f t="shared" si="324"/>
        <v>theater</v>
      </c>
      <c r="R3004" s="1" t="str">
        <f t="shared" si="328"/>
        <v>spaces</v>
      </c>
      <c r="S3004" s="2">
        <f t="shared" si="325"/>
        <v>41239.83625</v>
      </c>
      <c r="T3004" s="2">
        <f t="shared" si="326"/>
        <v>41269.83625</v>
      </c>
      <c r="U3004" s="1">
        <f t="shared" si="327"/>
        <v>30</v>
      </c>
    </row>
    <row r="3005" spans="1:21" ht="95" customHeight="1">
      <c r="A3005" s="1">
        <v>3003</v>
      </c>
      <c r="B3005" s="1" t="s">
        <v>3003</v>
      </c>
      <c r="C3005" s="1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O3005" s="4">
        <f t="shared" si="322"/>
        <v>101.16666666666667</v>
      </c>
      <c r="P3005" s="1">
        <f t="shared" si="323"/>
        <v>178.52941176470588</v>
      </c>
      <c r="Q3005" s="1" t="str">
        <f t="shared" si="324"/>
        <v>theater</v>
      </c>
      <c r="R3005" s="1" t="str">
        <f t="shared" si="328"/>
        <v>spaces</v>
      </c>
      <c r="S3005" s="2">
        <f t="shared" si="325"/>
        <v>42398.849259259259</v>
      </c>
      <c r="T3005" s="2">
        <f t="shared" si="326"/>
        <v>42430.249305555553</v>
      </c>
      <c r="U3005" s="1">
        <f t="shared" si="327"/>
        <v>32</v>
      </c>
    </row>
    <row r="3006" spans="1:21" ht="95" customHeight="1">
      <c r="A3006" s="1">
        <v>3004</v>
      </c>
      <c r="B3006" s="1" t="s">
        <v>3004</v>
      </c>
      <c r="C3006" s="1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O3006" s="4">
        <f t="shared" si="322"/>
        <v>112.815</v>
      </c>
      <c r="P3006" s="1">
        <f t="shared" si="323"/>
        <v>162.90974729241879</v>
      </c>
      <c r="Q3006" s="1" t="str">
        <f t="shared" si="324"/>
        <v>theater</v>
      </c>
      <c r="R3006" s="1" t="str">
        <f t="shared" si="328"/>
        <v>spaces</v>
      </c>
      <c r="S3006" s="2">
        <f t="shared" si="325"/>
        <v>41928.881064814814</v>
      </c>
      <c r="T3006" s="2">
        <f t="shared" si="326"/>
        <v>41958.922731481478</v>
      </c>
      <c r="U3006" s="1">
        <f t="shared" si="327"/>
        <v>31</v>
      </c>
    </row>
    <row r="3007" spans="1:21" ht="95" customHeight="1">
      <c r="A3007" s="1">
        <v>3005</v>
      </c>
      <c r="B3007" s="1" t="s">
        <v>3005</v>
      </c>
      <c r="C3007" s="1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O3007" s="4">
        <f t="shared" si="322"/>
        <v>120.49622641509434</v>
      </c>
      <c r="P3007" s="1">
        <f t="shared" si="323"/>
        <v>108.24237288135593</v>
      </c>
      <c r="Q3007" s="1" t="str">
        <f t="shared" si="324"/>
        <v>theater</v>
      </c>
      <c r="R3007" s="1" t="str">
        <f t="shared" si="328"/>
        <v>spaces</v>
      </c>
      <c r="S3007" s="2">
        <f t="shared" si="325"/>
        <v>41888.674826388888</v>
      </c>
      <c r="T3007" s="2">
        <f t="shared" si="326"/>
        <v>41918.674826388888</v>
      </c>
      <c r="U3007" s="1">
        <f t="shared" si="327"/>
        <v>30</v>
      </c>
    </row>
    <row r="3008" spans="1:21" ht="95" customHeight="1">
      <c r="A3008" s="1">
        <v>3006</v>
      </c>
      <c r="B3008" s="1" t="s">
        <v>3006</v>
      </c>
      <c r="C3008" s="1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O3008" s="4">
        <f t="shared" si="322"/>
        <v>107.74999999999999</v>
      </c>
      <c r="P3008" s="1">
        <f t="shared" si="323"/>
        <v>88.865979381443296</v>
      </c>
      <c r="Q3008" s="1" t="str">
        <f t="shared" si="324"/>
        <v>theater</v>
      </c>
      <c r="R3008" s="1" t="str">
        <f t="shared" si="328"/>
        <v>spaces</v>
      </c>
      <c r="S3008" s="2">
        <f t="shared" si="325"/>
        <v>41957.756840277783</v>
      </c>
      <c r="T3008" s="2">
        <f t="shared" si="326"/>
        <v>41987.756840277783</v>
      </c>
      <c r="U3008" s="1">
        <f t="shared" si="327"/>
        <v>30</v>
      </c>
    </row>
    <row r="3009" spans="1:21" ht="95" customHeight="1">
      <c r="A3009" s="1">
        <v>3007</v>
      </c>
      <c r="B3009" s="1" t="s">
        <v>3007</v>
      </c>
      <c r="C3009" s="1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O3009" s="4">
        <f t="shared" si="322"/>
        <v>180</v>
      </c>
      <c r="P3009" s="1">
        <f t="shared" si="323"/>
        <v>54</v>
      </c>
      <c r="Q3009" s="1" t="str">
        <f t="shared" si="324"/>
        <v>theater</v>
      </c>
      <c r="R3009" s="1" t="str">
        <f t="shared" si="328"/>
        <v>spaces</v>
      </c>
      <c r="S3009" s="2">
        <f t="shared" si="325"/>
        <v>42098.216238425928</v>
      </c>
      <c r="T3009" s="2">
        <f t="shared" si="326"/>
        <v>42119.216238425928</v>
      </c>
      <c r="U3009" s="1">
        <f t="shared" si="327"/>
        <v>21</v>
      </c>
    </row>
    <row r="3010" spans="1:21" ht="95" customHeight="1">
      <c r="A3010" s="1">
        <v>3008</v>
      </c>
      <c r="B3010" s="1" t="s">
        <v>3008</v>
      </c>
      <c r="C3010" s="1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O3010" s="4">
        <f t="shared" si="322"/>
        <v>101.16666666666667</v>
      </c>
      <c r="P3010" s="1">
        <f t="shared" si="323"/>
        <v>116.73076923076923</v>
      </c>
      <c r="Q3010" s="1" t="str">
        <f t="shared" si="324"/>
        <v>theater</v>
      </c>
      <c r="R3010" s="1" t="str">
        <f t="shared" si="328"/>
        <v>spaces</v>
      </c>
      <c r="S3010" s="2">
        <f t="shared" si="325"/>
        <v>42360.212025462963</v>
      </c>
      <c r="T3010" s="2">
        <f t="shared" si="326"/>
        <v>42390.212025462963</v>
      </c>
      <c r="U3010" s="1">
        <f t="shared" si="327"/>
        <v>30</v>
      </c>
    </row>
    <row r="3011" spans="1:21" ht="95" customHeight="1">
      <c r="A3011" s="1">
        <v>3009</v>
      </c>
      <c r="B3011" s="1" t="s">
        <v>3009</v>
      </c>
      <c r="C3011" s="1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O3011" s="4">
        <f t="shared" ref="O3011:O3074" si="329">E3011/D3011*100</f>
        <v>119.756</v>
      </c>
      <c r="P3011" s="1">
        <f t="shared" ref="P3011:P3074" si="330">E3011/L3011</f>
        <v>233.8984375</v>
      </c>
      <c r="Q3011" s="1" t="str">
        <f t="shared" ref="Q3011:Q3074" si="331">LEFT(N3011,FIND("/",N3011)-1)</f>
        <v>theater</v>
      </c>
      <c r="R3011" s="1" t="str">
        <f t="shared" si="328"/>
        <v>spaces</v>
      </c>
      <c r="S3011" s="2">
        <f t="shared" ref="S3011:S3074" si="332">(((J3011/60)/60)/24)+DATE(1970,1,1)</f>
        <v>41939.569907407407</v>
      </c>
      <c r="T3011" s="2">
        <f t="shared" ref="T3011:T3074" si="333">(((I3011/60)/60)/24)+DATE(1970,1,1)</f>
        <v>41969.611574074079</v>
      </c>
      <c r="U3011" s="1">
        <f t="shared" ref="U3011:U3074" si="334">ROUNDUP(T3011-S3011,0)</f>
        <v>31</v>
      </c>
    </row>
    <row r="3012" spans="1:21" ht="95" customHeight="1">
      <c r="A3012" s="1">
        <v>3010</v>
      </c>
      <c r="B3012" s="1" t="s">
        <v>3010</v>
      </c>
      <c r="C3012" s="1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O3012" s="4">
        <f t="shared" si="329"/>
        <v>158</v>
      </c>
      <c r="P3012" s="1">
        <f t="shared" si="330"/>
        <v>158</v>
      </c>
      <c r="Q3012" s="1" t="str">
        <f t="shared" si="331"/>
        <v>theater</v>
      </c>
      <c r="R3012" s="1" t="str">
        <f t="shared" ref="R3012:R3075" si="335">RIGHT(N3012,LEN(N3012)-FIND("/",N3012))</f>
        <v>spaces</v>
      </c>
      <c r="S3012" s="2">
        <f t="shared" si="332"/>
        <v>41996.832395833335</v>
      </c>
      <c r="T3012" s="2">
        <f t="shared" si="333"/>
        <v>42056.832395833335</v>
      </c>
      <c r="U3012" s="1">
        <f t="shared" si="334"/>
        <v>60</v>
      </c>
    </row>
    <row r="3013" spans="1:21" ht="95" customHeight="1">
      <c r="A3013" s="1">
        <v>3011</v>
      </c>
      <c r="B3013" s="1" t="s">
        <v>3011</v>
      </c>
      <c r="C3013" s="1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O3013" s="4">
        <f t="shared" si="329"/>
        <v>123.66666666666666</v>
      </c>
      <c r="P3013" s="1">
        <f t="shared" si="330"/>
        <v>14.84</v>
      </c>
      <c r="Q3013" s="1" t="str">
        <f t="shared" si="331"/>
        <v>theater</v>
      </c>
      <c r="R3013" s="1" t="str">
        <f t="shared" si="335"/>
        <v>spaces</v>
      </c>
      <c r="S3013" s="2">
        <f t="shared" si="332"/>
        <v>42334.468935185185</v>
      </c>
      <c r="T3013" s="2">
        <f t="shared" si="333"/>
        <v>42361.957638888889</v>
      </c>
      <c r="U3013" s="1">
        <f t="shared" si="334"/>
        <v>28</v>
      </c>
    </row>
    <row r="3014" spans="1:21" ht="95" customHeight="1">
      <c r="A3014" s="1">
        <v>3012</v>
      </c>
      <c r="B3014" s="1" t="s">
        <v>3012</v>
      </c>
      <c r="C3014" s="1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O3014" s="4">
        <f t="shared" si="329"/>
        <v>117.12499999999999</v>
      </c>
      <c r="P3014" s="1">
        <f t="shared" si="330"/>
        <v>85.181818181818187</v>
      </c>
      <c r="Q3014" s="1" t="str">
        <f t="shared" si="331"/>
        <v>theater</v>
      </c>
      <c r="R3014" s="1" t="str">
        <f t="shared" si="335"/>
        <v>spaces</v>
      </c>
      <c r="S3014" s="2">
        <f t="shared" si="332"/>
        <v>42024.702893518523</v>
      </c>
      <c r="T3014" s="2">
        <f t="shared" si="333"/>
        <v>42045.702893518523</v>
      </c>
      <c r="U3014" s="1">
        <f t="shared" si="334"/>
        <v>21</v>
      </c>
    </row>
    <row r="3015" spans="1:21" ht="95" customHeight="1">
      <c r="A3015" s="1">
        <v>3013</v>
      </c>
      <c r="B3015" s="1" t="s">
        <v>3013</v>
      </c>
      <c r="C3015" s="1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O3015" s="4">
        <f t="shared" si="329"/>
        <v>156.96</v>
      </c>
      <c r="P3015" s="1">
        <f t="shared" si="330"/>
        <v>146.69158878504672</v>
      </c>
      <c r="Q3015" s="1" t="str">
        <f t="shared" si="331"/>
        <v>theater</v>
      </c>
      <c r="R3015" s="1" t="str">
        <f t="shared" si="335"/>
        <v>spaces</v>
      </c>
      <c r="S3015" s="2">
        <f t="shared" si="332"/>
        <v>42146.836215277777</v>
      </c>
      <c r="T3015" s="2">
        <f t="shared" si="333"/>
        <v>42176.836215277777</v>
      </c>
      <c r="U3015" s="1">
        <f t="shared" si="334"/>
        <v>30</v>
      </c>
    </row>
    <row r="3016" spans="1:21" ht="95" customHeight="1">
      <c r="A3016" s="1">
        <v>3014</v>
      </c>
      <c r="B3016" s="1" t="s">
        <v>3014</v>
      </c>
      <c r="C3016" s="1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O3016" s="4">
        <f t="shared" si="329"/>
        <v>113.104</v>
      </c>
      <c r="P3016" s="1">
        <f t="shared" si="330"/>
        <v>50.764811490125673</v>
      </c>
      <c r="Q3016" s="1" t="str">
        <f t="shared" si="331"/>
        <v>theater</v>
      </c>
      <c r="R3016" s="1" t="str">
        <f t="shared" si="335"/>
        <v>spaces</v>
      </c>
      <c r="S3016" s="2">
        <f t="shared" si="332"/>
        <v>41920.123611111114</v>
      </c>
      <c r="T3016" s="2">
        <f t="shared" si="333"/>
        <v>41948.208333333336</v>
      </c>
      <c r="U3016" s="1">
        <f t="shared" si="334"/>
        <v>29</v>
      </c>
    </row>
    <row r="3017" spans="1:21" ht="95" customHeight="1">
      <c r="A3017" s="1">
        <v>3015</v>
      </c>
      <c r="B3017" s="1" t="s">
        <v>3015</v>
      </c>
      <c r="C3017" s="1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O3017" s="4">
        <f t="shared" si="329"/>
        <v>103.17647058823529</v>
      </c>
      <c r="P3017" s="1">
        <f t="shared" si="330"/>
        <v>87.7</v>
      </c>
      <c r="Q3017" s="1" t="str">
        <f t="shared" si="331"/>
        <v>theater</v>
      </c>
      <c r="R3017" s="1" t="str">
        <f t="shared" si="335"/>
        <v>spaces</v>
      </c>
      <c r="S3017" s="2">
        <f t="shared" si="332"/>
        <v>41785.72729166667</v>
      </c>
      <c r="T3017" s="2">
        <f t="shared" si="333"/>
        <v>41801.166666666664</v>
      </c>
      <c r="U3017" s="1">
        <f t="shared" si="334"/>
        <v>16</v>
      </c>
    </row>
    <row r="3018" spans="1:21" ht="95" customHeight="1">
      <c r="A3018" s="1">
        <v>3016</v>
      </c>
      <c r="B3018" s="1" t="s">
        <v>3016</v>
      </c>
      <c r="C3018" s="1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O3018" s="4">
        <f t="shared" si="329"/>
        <v>102.61176470588236</v>
      </c>
      <c r="P3018" s="1">
        <f t="shared" si="330"/>
        <v>242.27777777777777</v>
      </c>
      <c r="Q3018" s="1" t="str">
        <f t="shared" si="331"/>
        <v>theater</v>
      </c>
      <c r="R3018" s="1" t="str">
        <f t="shared" si="335"/>
        <v>spaces</v>
      </c>
      <c r="S3018" s="2">
        <f t="shared" si="332"/>
        <v>41778.548055555555</v>
      </c>
      <c r="T3018" s="2">
        <f t="shared" si="333"/>
        <v>41838.548055555555</v>
      </c>
      <c r="U3018" s="1">
        <f t="shared" si="334"/>
        <v>60</v>
      </c>
    </row>
    <row r="3019" spans="1:21" ht="95" customHeight="1">
      <c r="A3019" s="1">
        <v>3017</v>
      </c>
      <c r="B3019" s="1" t="s">
        <v>3017</v>
      </c>
      <c r="C3019" s="1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O3019" s="4">
        <f t="shared" si="329"/>
        <v>105.84090909090908</v>
      </c>
      <c r="P3019" s="1">
        <f t="shared" si="330"/>
        <v>146.44654088050314</v>
      </c>
      <c r="Q3019" s="1" t="str">
        <f t="shared" si="331"/>
        <v>theater</v>
      </c>
      <c r="R3019" s="1" t="str">
        <f t="shared" si="335"/>
        <v>spaces</v>
      </c>
      <c r="S3019" s="2">
        <f t="shared" si="332"/>
        <v>41841.850034722222</v>
      </c>
      <c r="T3019" s="2">
        <f t="shared" si="333"/>
        <v>41871.850034722222</v>
      </c>
      <c r="U3019" s="1">
        <f t="shared" si="334"/>
        <v>30</v>
      </c>
    </row>
    <row r="3020" spans="1:21" ht="95" customHeight="1">
      <c r="A3020" s="1">
        <v>3018</v>
      </c>
      <c r="B3020" s="1" t="s">
        <v>3018</v>
      </c>
      <c r="C3020" s="1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O3020" s="4">
        <f t="shared" si="329"/>
        <v>100.71428571428571</v>
      </c>
      <c r="P3020" s="1">
        <f t="shared" si="330"/>
        <v>103.17073170731707</v>
      </c>
      <c r="Q3020" s="1" t="str">
        <f t="shared" si="331"/>
        <v>theater</v>
      </c>
      <c r="R3020" s="1" t="str">
        <f t="shared" si="335"/>
        <v>spaces</v>
      </c>
      <c r="S3020" s="2">
        <f t="shared" si="332"/>
        <v>42163.29833333334</v>
      </c>
      <c r="T3020" s="2">
        <f t="shared" si="333"/>
        <v>42205.916666666672</v>
      </c>
      <c r="U3020" s="1">
        <f t="shared" si="334"/>
        <v>43</v>
      </c>
    </row>
    <row r="3021" spans="1:21" ht="95" customHeight="1">
      <c r="A3021" s="1">
        <v>3019</v>
      </c>
      <c r="B3021" s="1" t="s">
        <v>3019</v>
      </c>
      <c r="C3021" s="1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O3021" s="4">
        <f t="shared" si="329"/>
        <v>121.23333333333332</v>
      </c>
      <c r="P3021" s="1">
        <f t="shared" si="330"/>
        <v>80.464601769911511</v>
      </c>
      <c r="Q3021" s="1" t="str">
        <f t="shared" si="331"/>
        <v>theater</v>
      </c>
      <c r="R3021" s="1" t="str">
        <f t="shared" si="335"/>
        <v>spaces</v>
      </c>
      <c r="S3021" s="2">
        <f t="shared" si="332"/>
        <v>41758.833564814813</v>
      </c>
      <c r="T3021" s="2">
        <f t="shared" si="333"/>
        <v>41786.125</v>
      </c>
      <c r="U3021" s="1">
        <f t="shared" si="334"/>
        <v>28</v>
      </c>
    </row>
    <row r="3022" spans="1:21" ht="95" customHeight="1">
      <c r="A3022" s="1">
        <v>3020</v>
      </c>
      <c r="B3022" s="1" t="s">
        <v>3020</v>
      </c>
      <c r="C3022" s="1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O3022" s="4">
        <f t="shared" si="329"/>
        <v>100.57142857142858</v>
      </c>
      <c r="P3022" s="1">
        <f t="shared" si="330"/>
        <v>234.66666666666666</v>
      </c>
      <c r="Q3022" s="1" t="str">
        <f t="shared" si="331"/>
        <v>theater</v>
      </c>
      <c r="R3022" s="1" t="str">
        <f t="shared" si="335"/>
        <v>spaces</v>
      </c>
      <c r="S3022" s="2">
        <f t="shared" si="332"/>
        <v>42170.846446759257</v>
      </c>
      <c r="T3022" s="2">
        <f t="shared" si="333"/>
        <v>42230.846446759257</v>
      </c>
      <c r="U3022" s="1">
        <f t="shared" si="334"/>
        <v>60</v>
      </c>
    </row>
    <row r="3023" spans="1:21" ht="95" customHeight="1">
      <c r="A3023" s="1">
        <v>3021</v>
      </c>
      <c r="B3023" s="1" t="s">
        <v>3021</v>
      </c>
      <c r="C3023" s="1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O3023" s="4">
        <f t="shared" si="329"/>
        <v>116.02222222222223</v>
      </c>
      <c r="P3023" s="1">
        <f t="shared" si="330"/>
        <v>50.689320388349515</v>
      </c>
      <c r="Q3023" s="1" t="str">
        <f t="shared" si="331"/>
        <v>theater</v>
      </c>
      <c r="R3023" s="1" t="str">
        <f t="shared" si="335"/>
        <v>spaces</v>
      </c>
      <c r="S3023" s="2">
        <f t="shared" si="332"/>
        <v>42660.618854166663</v>
      </c>
      <c r="T3023" s="2">
        <f t="shared" si="333"/>
        <v>42696.249305555553</v>
      </c>
      <c r="U3023" s="1">
        <f t="shared" si="334"/>
        <v>36</v>
      </c>
    </row>
    <row r="3024" spans="1:21" ht="95" customHeight="1">
      <c r="A3024" s="1">
        <v>3022</v>
      </c>
      <c r="B3024" s="1" t="s">
        <v>3022</v>
      </c>
      <c r="C3024" s="1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O3024" s="4">
        <f t="shared" si="329"/>
        <v>100.88</v>
      </c>
      <c r="P3024" s="1">
        <f t="shared" si="330"/>
        <v>162.70967741935485</v>
      </c>
      <c r="Q3024" s="1" t="str">
        <f t="shared" si="331"/>
        <v>theater</v>
      </c>
      <c r="R3024" s="1" t="str">
        <f t="shared" si="335"/>
        <v>spaces</v>
      </c>
      <c r="S3024" s="2">
        <f t="shared" si="332"/>
        <v>42564.95380787037</v>
      </c>
      <c r="T3024" s="2">
        <f t="shared" si="333"/>
        <v>42609.95380787037</v>
      </c>
      <c r="U3024" s="1">
        <f t="shared" si="334"/>
        <v>45</v>
      </c>
    </row>
    <row r="3025" spans="1:21" ht="95" customHeight="1">
      <c r="A3025" s="1">
        <v>3023</v>
      </c>
      <c r="B3025" s="1" t="s">
        <v>3023</v>
      </c>
      <c r="C3025" s="1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O3025" s="4">
        <f t="shared" si="329"/>
        <v>103</v>
      </c>
      <c r="P3025" s="1">
        <f t="shared" si="330"/>
        <v>120.16666666666667</v>
      </c>
      <c r="Q3025" s="1" t="str">
        <f t="shared" si="331"/>
        <v>theater</v>
      </c>
      <c r="R3025" s="1" t="str">
        <f t="shared" si="335"/>
        <v>spaces</v>
      </c>
      <c r="S3025" s="2">
        <f t="shared" si="332"/>
        <v>42121.675763888896</v>
      </c>
      <c r="T3025" s="2">
        <f t="shared" si="333"/>
        <v>42166.675763888896</v>
      </c>
      <c r="U3025" s="1">
        <f t="shared" si="334"/>
        <v>45</v>
      </c>
    </row>
    <row r="3026" spans="1:21" ht="95" customHeight="1">
      <c r="A3026" s="1">
        <v>3024</v>
      </c>
      <c r="B3026" s="1" t="s">
        <v>3024</v>
      </c>
      <c r="C3026" s="1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O3026" s="4">
        <f t="shared" si="329"/>
        <v>246.42</v>
      </c>
      <c r="P3026" s="1">
        <f t="shared" si="330"/>
        <v>67.697802197802204</v>
      </c>
      <c r="Q3026" s="1" t="str">
        <f t="shared" si="331"/>
        <v>theater</v>
      </c>
      <c r="R3026" s="1" t="str">
        <f t="shared" si="335"/>
        <v>spaces</v>
      </c>
      <c r="S3026" s="2">
        <f t="shared" si="332"/>
        <v>41158.993923611109</v>
      </c>
      <c r="T3026" s="2">
        <f t="shared" si="333"/>
        <v>41188.993923611109</v>
      </c>
      <c r="U3026" s="1">
        <f t="shared" si="334"/>
        <v>30</v>
      </c>
    </row>
    <row r="3027" spans="1:21" ht="95" customHeight="1">
      <c r="A3027" s="1">
        <v>3025</v>
      </c>
      <c r="B3027" s="1" t="s">
        <v>3025</v>
      </c>
      <c r="C3027" s="1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O3027" s="4">
        <f t="shared" si="329"/>
        <v>302.2</v>
      </c>
      <c r="P3027" s="1">
        <f t="shared" si="330"/>
        <v>52.103448275862071</v>
      </c>
      <c r="Q3027" s="1" t="str">
        <f t="shared" si="331"/>
        <v>theater</v>
      </c>
      <c r="R3027" s="1" t="str">
        <f t="shared" si="335"/>
        <v>spaces</v>
      </c>
      <c r="S3027" s="2">
        <f t="shared" si="332"/>
        <v>41761.509409722225</v>
      </c>
      <c r="T3027" s="2">
        <f t="shared" si="333"/>
        <v>41789.666666666664</v>
      </c>
      <c r="U3027" s="1">
        <f t="shared" si="334"/>
        <v>29</v>
      </c>
    </row>
    <row r="3028" spans="1:21" ht="95" customHeight="1">
      <c r="A3028" s="1">
        <v>3026</v>
      </c>
      <c r="B3028" s="1" t="s">
        <v>3026</v>
      </c>
      <c r="C3028" s="1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O3028" s="4">
        <f t="shared" si="329"/>
        <v>143.33333333333334</v>
      </c>
      <c r="P3028" s="1">
        <f t="shared" si="330"/>
        <v>51.6</v>
      </c>
      <c r="Q3028" s="1" t="str">
        <f t="shared" si="331"/>
        <v>theater</v>
      </c>
      <c r="R3028" s="1" t="str">
        <f t="shared" si="335"/>
        <v>spaces</v>
      </c>
      <c r="S3028" s="2">
        <f t="shared" si="332"/>
        <v>42783.459398148145</v>
      </c>
      <c r="T3028" s="2">
        <f t="shared" si="333"/>
        <v>42797.459398148145</v>
      </c>
      <c r="U3028" s="1">
        <f t="shared" si="334"/>
        <v>14</v>
      </c>
    </row>
    <row r="3029" spans="1:21" ht="95" customHeight="1">
      <c r="A3029" s="1">
        <v>3027</v>
      </c>
      <c r="B3029" s="1" t="s">
        <v>3027</v>
      </c>
      <c r="C3029" s="1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O3029" s="4">
        <f t="shared" si="329"/>
        <v>131.44</v>
      </c>
      <c r="P3029" s="1">
        <f t="shared" si="330"/>
        <v>164.3</v>
      </c>
      <c r="Q3029" s="1" t="str">
        <f t="shared" si="331"/>
        <v>theater</v>
      </c>
      <c r="R3029" s="1" t="str">
        <f t="shared" si="335"/>
        <v>spaces</v>
      </c>
      <c r="S3029" s="2">
        <f t="shared" si="332"/>
        <v>42053.704293981486</v>
      </c>
      <c r="T3029" s="2">
        <f t="shared" si="333"/>
        <v>42083.662627314814</v>
      </c>
      <c r="U3029" s="1">
        <f t="shared" si="334"/>
        <v>30</v>
      </c>
    </row>
    <row r="3030" spans="1:21" ht="95" customHeight="1">
      <c r="A3030" s="1">
        <v>3028</v>
      </c>
      <c r="B3030" s="1" t="s">
        <v>3028</v>
      </c>
      <c r="C3030" s="1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O3030" s="4">
        <f t="shared" si="329"/>
        <v>168.01999999999998</v>
      </c>
      <c r="P3030" s="1">
        <f t="shared" si="330"/>
        <v>84.858585858585855</v>
      </c>
      <c r="Q3030" s="1" t="str">
        <f t="shared" si="331"/>
        <v>theater</v>
      </c>
      <c r="R3030" s="1" t="str">
        <f t="shared" si="335"/>
        <v>spaces</v>
      </c>
      <c r="S3030" s="2">
        <f t="shared" si="332"/>
        <v>42567.264178240745</v>
      </c>
      <c r="T3030" s="2">
        <f t="shared" si="333"/>
        <v>42597.264178240745</v>
      </c>
      <c r="U3030" s="1">
        <f t="shared" si="334"/>
        <v>30</v>
      </c>
    </row>
    <row r="3031" spans="1:21" ht="95" customHeight="1">
      <c r="A3031" s="1">
        <v>3029</v>
      </c>
      <c r="B3031" s="1" t="s">
        <v>3029</v>
      </c>
      <c r="C3031" s="1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O3031" s="4">
        <f t="shared" si="329"/>
        <v>109.67666666666666</v>
      </c>
      <c r="P3031" s="1">
        <f t="shared" si="330"/>
        <v>94.548850574712645</v>
      </c>
      <c r="Q3031" s="1" t="str">
        <f t="shared" si="331"/>
        <v>theater</v>
      </c>
      <c r="R3031" s="1" t="str">
        <f t="shared" si="335"/>
        <v>spaces</v>
      </c>
      <c r="S3031" s="2">
        <f t="shared" si="332"/>
        <v>41932.708877314813</v>
      </c>
      <c r="T3031" s="2">
        <f t="shared" si="333"/>
        <v>41961.190972222219</v>
      </c>
      <c r="U3031" s="1">
        <f t="shared" si="334"/>
        <v>29</v>
      </c>
    </row>
    <row r="3032" spans="1:21" ht="95" customHeight="1">
      <c r="A3032" s="1">
        <v>3030</v>
      </c>
      <c r="B3032" s="1" t="s">
        <v>3030</v>
      </c>
      <c r="C3032" s="1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O3032" s="4">
        <f t="shared" si="329"/>
        <v>106.6857142857143</v>
      </c>
      <c r="P3032" s="1">
        <f t="shared" si="330"/>
        <v>45.536585365853661</v>
      </c>
      <c r="Q3032" s="1" t="str">
        <f t="shared" si="331"/>
        <v>theater</v>
      </c>
      <c r="R3032" s="1" t="str">
        <f t="shared" si="335"/>
        <v>spaces</v>
      </c>
      <c r="S3032" s="2">
        <f t="shared" si="332"/>
        <v>42233.747349537036</v>
      </c>
      <c r="T3032" s="2">
        <f t="shared" si="333"/>
        <v>42263.747349537036</v>
      </c>
      <c r="U3032" s="1">
        <f t="shared" si="334"/>
        <v>30</v>
      </c>
    </row>
    <row r="3033" spans="1:21" ht="95" customHeight="1">
      <c r="A3033" s="1">
        <v>3031</v>
      </c>
      <c r="B3033" s="1" t="s">
        <v>3031</v>
      </c>
      <c r="C3033" s="1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O3033" s="4">
        <f t="shared" si="329"/>
        <v>100</v>
      </c>
      <c r="P3033" s="1">
        <f t="shared" si="330"/>
        <v>51.724137931034484</v>
      </c>
      <c r="Q3033" s="1" t="str">
        <f t="shared" si="331"/>
        <v>theater</v>
      </c>
      <c r="R3033" s="1" t="str">
        <f t="shared" si="335"/>
        <v>spaces</v>
      </c>
      <c r="S3033" s="2">
        <f t="shared" si="332"/>
        <v>42597.882488425923</v>
      </c>
      <c r="T3033" s="2">
        <f t="shared" si="333"/>
        <v>42657.882488425923</v>
      </c>
      <c r="U3033" s="1">
        <f t="shared" si="334"/>
        <v>60</v>
      </c>
    </row>
    <row r="3034" spans="1:21" ht="95" customHeight="1">
      <c r="A3034" s="1">
        <v>3032</v>
      </c>
      <c r="B3034" s="1" t="s">
        <v>3032</v>
      </c>
      <c r="C3034" s="1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O3034" s="4">
        <f t="shared" si="329"/>
        <v>127.2</v>
      </c>
      <c r="P3034" s="1">
        <f t="shared" si="330"/>
        <v>50.88</v>
      </c>
      <c r="Q3034" s="1" t="str">
        <f t="shared" si="331"/>
        <v>theater</v>
      </c>
      <c r="R3034" s="1" t="str">
        <f t="shared" si="335"/>
        <v>spaces</v>
      </c>
      <c r="S3034" s="2">
        <f t="shared" si="332"/>
        <v>42228.044664351852</v>
      </c>
      <c r="T3034" s="2">
        <f t="shared" si="333"/>
        <v>42258.044664351852</v>
      </c>
      <c r="U3034" s="1">
        <f t="shared" si="334"/>
        <v>30</v>
      </c>
    </row>
    <row r="3035" spans="1:21" ht="95" customHeight="1">
      <c r="A3035" s="1">
        <v>3033</v>
      </c>
      <c r="B3035" s="1" t="s">
        <v>3033</v>
      </c>
      <c r="C3035" s="1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O3035" s="4">
        <f t="shared" si="329"/>
        <v>146.53333333333333</v>
      </c>
      <c r="P3035" s="1">
        <f t="shared" si="330"/>
        <v>191.13043478260869</v>
      </c>
      <c r="Q3035" s="1" t="str">
        <f t="shared" si="331"/>
        <v>theater</v>
      </c>
      <c r="R3035" s="1" t="str">
        <f t="shared" si="335"/>
        <v>spaces</v>
      </c>
      <c r="S3035" s="2">
        <f t="shared" si="332"/>
        <v>42570.110243055555</v>
      </c>
      <c r="T3035" s="2">
        <f t="shared" si="333"/>
        <v>42600.110243055555</v>
      </c>
      <c r="U3035" s="1">
        <f t="shared" si="334"/>
        <v>30</v>
      </c>
    </row>
    <row r="3036" spans="1:21" ht="95" customHeight="1">
      <c r="A3036" s="1">
        <v>3034</v>
      </c>
      <c r="B3036" s="1" t="s">
        <v>3034</v>
      </c>
      <c r="C3036" s="1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O3036" s="4">
        <f t="shared" si="329"/>
        <v>112.53599999999999</v>
      </c>
      <c r="P3036" s="1">
        <f t="shared" si="330"/>
        <v>89.314285714285717</v>
      </c>
      <c r="Q3036" s="1" t="str">
        <f t="shared" si="331"/>
        <v>theater</v>
      </c>
      <c r="R3036" s="1" t="str">
        <f t="shared" si="335"/>
        <v>spaces</v>
      </c>
      <c r="S3036" s="2">
        <f t="shared" si="332"/>
        <v>42644.535358796296</v>
      </c>
      <c r="T3036" s="2">
        <f t="shared" si="333"/>
        <v>42675.165972222225</v>
      </c>
      <c r="U3036" s="1">
        <f t="shared" si="334"/>
        <v>31</v>
      </c>
    </row>
    <row r="3037" spans="1:21" ht="95" customHeight="1">
      <c r="A3037" s="1">
        <v>3035</v>
      </c>
      <c r="B3037" s="1" t="s">
        <v>3035</v>
      </c>
      <c r="C3037" s="1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O3037" s="4">
        <f t="shared" si="329"/>
        <v>108.78684000000001</v>
      </c>
      <c r="P3037" s="1">
        <f t="shared" si="330"/>
        <v>88.588631921824103</v>
      </c>
      <c r="Q3037" s="1" t="str">
        <f t="shared" si="331"/>
        <v>theater</v>
      </c>
      <c r="R3037" s="1" t="str">
        <f t="shared" si="335"/>
        <v>spaces</v>
      </c>
      <c r="S3037" s="2">
        <f t="shared" si="332"/>
        <v>41368.560289351852</v>
      </c>
      <c r="T3037" s="2">
        <f t="shared" si="333"/>
        <v>41398.560289351852</v>
      </c>
      <c r="U3037" s="1">
        <f t="shared" si="334"/>
        <v>30</v>
      </c>
    </row>
    <row r="3038" spans="1:21" ht="95" customHeight="1">
      <c r="A3038" s="1">
        <v>3036</v>
      </c>
      <c r="B3038" s="1" t="s">
        <v>3036</v>
      </c>
      <c r="C3038" s="1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O3038" s="4">
        <f t="shared" si="329"/>
        <v>126.732</v>
      </c>
      <c r="P3038" s="1">
        <f t="shared" si="330"/>
        <v>96.300911854103347</v>
      </c>
      <c r="Q3038" s="1" t="str">
        <f t="shared" si="331"/>
        <v>theater</v>
      </c>
      <c r="R3038" s="1" t="str">
        <f t="shared" si="335"/>
        <v>spaces</v>
      </c>
      <c r="S3038" s="2">
        <f t="shared" si="332"/>
        <v>41466.785231481481</v>
      </c>
      <c r="T3038" s="2">
        <f t="shared" si="333"/>
        <v>41502.499305555553</v>
      </c>
      <c r="U3038" s="1">
        <f t="shared" si="334"/>
        <v>36</v>
      </c>
    </row>
    <row r="3039" spans="1:21" ht="95" customHeight="1">
      <c r="A3039" s="1">
        <v>3037</v>
      </c>
      <c r="B3039" s="1" t="s">
        <v>3037</v>
      </c>
      <c r="C3039" s="1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O3039" s="4">
        <f t="shared" si="329"/>
        <v>213.20000000000002</v>
      </c>
      <c r="P3039" s="1">
        <f t="shared" si="330"/>
        <v>33.3125</v>
      </c>
      <c r="Q3039" s="1" t="str">
        <f t="shared" si="331"/>
        <v>theater</v>
      </c>
      <c r="R3039" s="1" t="str">
        <f t="shared" si="335"/>
        <v>spaces</v>
      </c>
      <c r="S3039" s="2">
        <f t="shared" si="332"/>
        <v>40378.893206018518</v>
      </c>
      <c r="T3039" s="2">
        <f t="shared" si="333"/>
        <v>40453.207638888889</v>
      </c>
      <c r="U3039" s="1">
        <f t="shared" si="334"/>
        <v>75</v>
      </c>
    </row>
    <row r="3040" spans="1:21" ht="95" customHeight="1">
      <c r="A3040" s="1">
        <v>3038</v>
      </c>
      <c r="B3040" s="1" t="s">
        <v>3038</v>
      </c>
      <c r="C3040" s="1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O3040" s="4">
        <f t="shared" si="329"/>
        <v>100.49999999999999</v>
      </c>
      <c r="P3040" s="1">
        <f t="shared" si="330"/>
        <v>37.222222222222221</v>
      </c>
      <c r="Q3040" s="1" t="str">
        <f t="shared" si="331"/>
        <v>theater</v>
      </c>
      <c r="R3040" s="1" t="str">
        <f t="shared" si="335"/>
        <v>spaces</v>
      </c>
      <c r="S3040" s="2">
        <f t="shared" si="332"/>
        <v>42373.252280092594</v>
      </c>
      <c r="T3040" s="2">
        <f t="shared" si="333"/>
        <v>42433.252280092594</v>
      </c>
      <c r="U3040" s="1">
        <f t="shared" si="334"/>
        <v>60</v>
      </c>
    </row>
    <row r="3041" spans="1:21" ht="95" customHeight="1">
      <c r="A3041" s="1">
        <v>3039</v>
      </c>
      <c r="B3041" s="1" t="s">
        <v>3039</v>
      </c>
      <c r="C3041" s="1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O3041" s="4">
        <f t="shared" si="329"/>
        <v>108.71389999999998</v>
      </c>
      <c r="P3041" s="1">
        <f t="shared" si="330"/>
        <v>92.130423728813554</v>
      </c>
      <c r="Q3041" s="1" t="str">
        <f t="shared" si="331"/>
        <v>theater</v>
      </c>
      <c r="R3041" s="1" t="str">
        <f t="shared" si="335"/>
        <v>spaces</v>
      </c>
      <c r="S3041" s="2">
        <f t="shared" si="332"/>
        <v>41610.794421296298</v>
      </c>
      <c r="T3041" s="2">
        <f t="shared" si="333"/>
        <v>41637.332638888889</v>
      </c>
      <c r="U3041" s="1">
        <f t="shared" si="334"/>
        <v>27</v>
      </c>
    </row>
    <row r="3042" spans="1:21" ht="95" customHeight="1">
      <c r="A3042" s="1">
        <v>3040</v>
      </c>
      <c r="B3042" s="1" t="s">
        <v>3040</v>
      </c>
      <c r="C3042" s="1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O3042" s="4">
        <f t="shared" si="329"/>
        <v>107.5</v>
      </c>
      <c r="P3042" s="1">
        <f t="shared" si="330"/>
        <v>76.785714285714292</v>
      </c>
      <c r="Q3042" s="1" t="str">
        <f t="shared" si="331"/>
        <v>theater</v>
      </c>
      <c r="R3042" s="1" t="str">
        <f t="shared" si="335"/>
        <v>spaces</v>
      </c>
      <c r="S3042" s="2">
        <f t="shared" si="332"/>
        <v>42177.791909722218</v>
      </c>
      <c r="T3042" s="2">
        <f t="shared" si="333"/>
        <v>42181.958333333328</v>
      </c>
      <c r="U3042" s="1">
        <f t="shared" si="334"/>
        <v>5</v>
      </c>
    </row>
    <row r="3043" spans="1:21" ht="95" customHeight="1">
      <c r="A3043" s="1">
        <v>3041</v>
      </c>
      <c r="B3043" s="1" t="s">
        <v>3041</v>
      </c>
      <c r="C3043" s="1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O3043" s="4">
        <f t="shared" si="329"/>
        <v>110.48192771084338</v>
      </c>
      <c r="P3043" s="1">
        <f t="shared" si="330"/>
        <v>96.526315789473685</v>
      </c>
      <c r="Q3043" s="1" t="str">
        <f t="shared" si="331"/>
        <v>theater</v>
      </c>
      <c r="R3043" s="1" t="str">
        <f t="shared" si="335"/>
        <v>spaces</v>
      </c>
      <c r="S3043" s="2">
        <f t="shared" si="332"/>
        <v>42359.868611111116</v>
      </c>
      <c r="T3043" s="2">
        <f t="shared" si="333"/>
        <v>42389.868611111116</v>
      </c>
      <c r="U3043" s="1">
        <f t="shared" si="334"/>
        <v>30</v>
      </c>
    </row>
    <row r="3044" spans="1:21" ht="95" customHeight="1">
      <c r="A3044" s="1">
        <v>3042</v>
      </c>
      <c r="B3044" s="1" t="s">
        <v>3042</v>
      </c>
      <c r="C3044" s="1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O3044" s="4">
        <f t="shared" si="329"/>
        <v>128</v>
      </c>
      <c r="P3044" s="1">
        <f t="shared" si="330"/>
        <v>51.891891891891895</v>
      </c>
      <c r="Q3044" s="1" t="str">
        <f t="shared" si="331"/>
        <v>theater</v>
      </c>
      <c r="R3044" s="1" t="str">
        <f t="shared" si="335"/>
        <v>spaces</v>
      </c>
      <c r="S3044" s="2">
        <f t="shared" si="332"/>
        <v>42253.688043981485</v>
      </c>
      <c r="T3044" s="2">
        <f t="shared" si="333"/>
        <v>42283.688043981485</v>
      </c>
      <c r="U3044" s="1">
        <f t="shared" si="334"/>
        <v>30</v>
      </c>
    </row>
    <row r="3045" spans="1:21" ht="95" customHeight="1">
      <c r="A3045" s="1">
        <v>3043</v>
      </c>
      <c r="B3045" s="1" t="s">
        <v>3043</v>
      </c>
      <c r="C3045" s="1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O3045" s="4">
        <f t="shared" si="329"/>
        <v>110.00666666666667</v>
      </c>
      <c r="P3045" s="1">
        <f t="shared" si="330"/>
        <v>128.9140625</v>
      </c>
      <c r="Q3045" s="1" t="str">
        <f t="shared" si="331"/>
        <v>theater</v>
      </c>
      <c r="R3045" s="1" t="str">
        <f t="shared" si="335"/>
        <v>spaces</v>
      </c>
      <c r="S3045" s="2">
        <f t="shared" si="332"/>
        <v>42083.070590277777</v>
      </c>
      <c r="T3045" s="2">
        <f t="shared" si="333"/>
        <v>42110.118055555555</v>
      </c>
      <c r="U3045" s="1">
        <f t="shared" si="334"/>
        <v>28</v>
      </c>
    </row>
    <row r="3046" spans="1:21" ht="95" customHeight="1">
      <c r="A3046" s="1">
        <v>3044</v>
      </c>
      <c r="B3046" s="1" t="s">
        <v>3044</v>
      </c>
      <c r="C3046" s="1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O3046" s="4">
        <f t="shared" si="329"/>
        <v>109.34166666666667</v>
      </c>
      <c r="P3046" s="1">
        <f t="shared" si="330"/>
        <v>84.108974358974365</v>
      </c>
      <c r="Q3046" s="1" t="str">
        <f t="shared" si="331"/>
        <v>theater</v>
      </c>
      <c r="R3046" s="1" t="str">
        <f t="shared" si="335"/>
        <v>spaces</v>
      </c>
      <c r="S3046" s="2">
        <f t="shared" si="332"/>
        <v>42387.7268287037</v>
      </c>
      <c r="T3046" s="2">
        <f t="shared" si="333"/>
        <v>42402.7268287037</v>
      </c>
      <c r="U3046" s="1">
        <f t="shared" si="334"/>
        <v>15</v>
      </c>
    </row>
    <row r="3047" spans="1:21" ht="95" customHeight="1">
      <c r="A3047" s="1">
        <v>3045</v>
      </c>
      <c r="B3047" s="1" t="s">
        <v>3045</v>
      </c>
      <c r="C3047" s="1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O3047" s="4">
        <f t="shared" si="329"/>
        <v>132.70650000000001</v>
      </c>
      <c r="P3047" s="1">
        <f t="shared" si="330"/>
        <v>82.941562500000003</v>
      </c>
      <c r="Q3047" s="1" t="str">
        <f t="shared" si="331"/>
        <v>theater</v>
      </c>
      <c r="R3047" s="1" t="str">
        <f t="shared" si="335"/>
        <v>spaces</v>
      </c>
      <c r="S3047" s="2">
        <f t="shared" si="332"/>
        <v>41843.155729166669</v>
      </c>
      <c r="T3047" s="2">
        <f t="shared" si="333"/>
        <v>41873.155729166669</v>
      </c>
      <c r="U3047" s="1">
        <f t="shared" si="334"/>
        <v>30</v>
      </c>
    </row>
    <row r="3048" spans="1:21" ht="95" customHeight="1">
      <c r="A3048" s="1">
        <v>3046</v>
      </c>
      <c r="B3048" s="1" t="s">
        <v>3046</v>
      </c>
      <c r="C3048" s="1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O3048" s="4">
        <f t="shared" si="329"/>
        <v>190.84810126582278</v>
      </c>
      <c r="P3048" s="1">
        <f t="shared" si="330"/>
        <v>259.94827586206895</v>
      </c>
      <c r="Q3048" s="1" t="str">
        <f t="shared" si="331"/>
        <v>theater</v>
      </c>
      <c r="R3048" s="1" t="str">
        <f t="shared" si="335"/>
        <v>spaces</v>
      </c>
      <c r="S3048" s="2">
        <f t="shared" si="332"/>
        <v>41862.803078703706</v>
      </c>
      <c r="T3048" s="2">
        <f t="shared" si="333"/>
        <v>41892.202777777777</v>
      </c>
      <c r="U3048" s="1">
        <f t="shared" si="334"/>
        <v>30</v>
      </c>
    </row>
    <row r="3049" spans="1:21" ht="95" customHeight="1">
      <c r="A3049" s="1">
        <v>3047</v>
      </c>
      <c r="B3049" s="1" t="s">
        <v>3047</v>
      </c>
      <c r="C3049" s="1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O3049" s="4">
        <f t="shared" si="329"/>
        <v>149</v>
      </c>
      <c r="P3049" s="1">
        <f t="shared" si="330"/>
        <v>37.25</v>
      </c>
      <c r="Q3049" s="1" t="str">
        <f t="shared" si="331"/>
        <v>theater</v>
      </c>
      <c r="R3049" s="1" t="str">
        <f t="shared" si="335"/>
        <v>spaces</v>
      </c>
      <c r="S3049" s="2">
        <f t="shared" si="332"/>
        <v>42443.989050925928</v>
      </c>
      <c r="T3049" s="2">
        <f t="shared" si="333"/>
        <v>42487.552777777775</v>
      </c>
      <c r="U3049" s="1">
        <f t="shared" si="334"/>
        <v>44</v>
      </c>
    </row>
    <row r="3050" spans="1:21" ht="95" customHeight="1">
      <c r="A3050" s="1">
        <v>3048</v>
      </c>
      <c r="B3050" s="1" t="s">
        <v>3048</v>
      </c>
      <c r="C3050" s="1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O3050" s="4">
        <f t="shared" si="329"/>
        <v>166.4</v>
      </c>
      <c r="P3050" s="1">
        <f t="shared" si="330"/>
        <v>177.02127659574469</v>
      </c>
      <c r="Q3050" s="1" t="str">
        <f t="shared" si="331"/>
        <v>theater</v>
      </c>
      <c r="R3050" s="1" t="str">
        <f t="shared" si="335"/>
        <v>spaces</v>
      </c>
      <c r="S3050" s="2">
        <f t="shared" si="332"/>
        <v>41975.901180555549</v>
      </c>
      <c r="T3050" s="2">
        <f t="shared" si="333"/>
        <v>42004.890277777777</v>
      </c>
      <c r="U3050" s="1">
        <f t="shared" si="334"/>
        <v>29</v>
      </c>
    </row>
    <row r="3051" spans="1:21" ht="95" customHeight="1">
      <c r="A3051" s="1">
        <v>3049</v>
      </c>
      <c r="B3051" s="1" t="s">
        <v>3049</v>
      </c>
      <c r="C3051" s="1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O3051" s="4">
        <f t="shared" si="329"/>
        <v>106.66666666666667</v>
      </c>
      <c r="P3051" s="1">
        <f t="shared" si="330"/>
        <v>74.074074074074076</v>
      </c>
      <c r="Q3051" s="1" t="str">
        <f t="shared" si="331"/>
        <v>theater</v>
      </c>
      <c r="R3051" s="1" t="str">
        <f t="shared" si="335"/>
        <v>spaces</v>
      </c>
      <c r="S3051" s="2">
        <f t="shared" si="332"/>
        <v>42139.014525462961</v>
      </c>
      <c r="T3051" s="2">
        <f t="shared" si="333"/>
        <v>42169.014525462961</v>
      </c>
      <c r="U3051" s="1">
        <f t="shared" si="334"/>
        <v>30</v>
      </c>
    </row>
    <row r="3052" spans="1:21" ht="95" customHeight="1">
      <c r="A3052" s="1">
        <v>3050</v>
      </c>
      <c r="B3052" s="1" t="s">
        <v>3050</v>
      </c>
      <c r="C3052" s="1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O3052" s="4">
        <f t="shared" si="329"/>
        <v>106</v>
      </c>
      <c r="P3052" s="1">
        <f t="shared" si="330"/>
        <v>70.666666666666671</v>
      </c>
      <c r="Q3052" s="1" t="str">
        <f t="shared" si="331"/>
        <v>theater</v>
      </c>
      <c r="R3052" s="1" t="str">
        <f t="shared" si="335"/>
        <v>spaces</v>
      </c>
      <c r="S3052" s="2">
        <f t="shared" si="332"/>
        <v>42465.16851851852</v>
      </c>
      <c r="T3052" s="2">
        <f t="shared" si="333"/>
        <v>42495.16851851852</v>
      </c>
      <c r="U3052" s="1">
        <f t="shared" si="334"/>
        <v>30</v>
      </c>
    </row>
    <row r="3053" spans="1:21" ht="95" customHeight="1">
      <c r="A3053" s="1">
        <v>3051</v>
      </c>
      <c r="B3053" s="1" t="s">
        <v>3051</v>
      </c>
      <c r="C3053" s="1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4">
        <f t="shared" si="329"/>
        <v>23.62857142857143</v>
      </c>
      <c r="P3053" s="1">
        <f t="shared" si="330"/>
        <v>23.62857142857143</v>
      </c>
      <c r="Q3053" s="1" t="str">
        <f t="shared" si="331"/>
        <v>theater</v>
      </c>
      <c r="R3053" s="1" t="str">
        <f t="shared" si="335"/>
        <v>spaces</v>
      </c>
      <c r="S3053" s="2">
        <f t="shared" si="332"/>
        <v>42744.416030092587</v>
      </c>
      <c r="T3053" s="2">
        <f t="shared" si="333"/>
        <v>42774.416030092587</v>
      </c>
      <c r="U3053" s="1">
        <f t="shared" si="334"/>
        <v>30</v>
      </c>
    </row>
    <row r="3054" spans="1:21" ht="95" customHeight="1">
      <c r="A3054" s="1">
        <v>3052</v>
      </c>
      <c r="B3054" s="1" t="s">
        <v>3052</v>
      </c>
      <c r="C3054" s="1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4">
        <f t="shared" si="329"/>
        <v>0.15</v>
      </c>
      <c r="P3054" s="1">
        <f t="shared" si="330"/>
        <v>37.5</v>
      </c>
      <c r="Q3054" s="1" t="str">
        <f t="shared" si="331"/>
        <v>theater</v>
      </c>
      <c r="R3054" s="1" t="str">
        <f t="shared" si="335"/>
        <v>spaces</v>
      </c>
      <c r="S3054" s="2">
        <f t="shared" si="332"/>
        <v>42122.670069444444</v>
      </c>
      <c r="T3054" s="2">
        <f t="shared" si="333"/>
        <v>42152.665972222225</v>
      </c>
      <c r="U3054" s="1">
        <f t="shared" si="334"/>
        <v>30</v>
      </c>
    </row>
    <row r="3055" spans="1:21" ht="95" customHeight="1">
      <c r="A3055" s="1">
        <v>3053</v>
      </c>
      <c r="B3055" s="1" t="s">
        <v>3053</v>
      </c>
      <c r="C3055" s="1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4">
        <f t="shared" si="329"/>
        <v>0.4</v>
      </c>
      <c r="P3055" s="1">
        <f t="shared" si="330"/>
        <v>13.333333333333334</v>
      </c>
      <c r="Q3055" s="1" t="str">
        <f t="shared" si="331"/>
        <v>theater</v>
      </c>
      <c r="R3055" s="1" t="str">
        <f t="shared" si="335"/>
        <v>spaces</v>
      </c>
      <c r="S3055" s="2">
        <f t="shared" si="332"/>
        <v>41862.761724537035</v>
      </c>
      <c r="T3055" s="2">
        <f t="shared" si="333"/>
        <v>41914.165972222225</v>
      </c>
      <c r="U3055" s="1">
        <f t="shared" si="334"/>
        <v>52</v>
      </c>
    </row>
    <row r="3056" spans="1:21" ht="95" customHeight="1">
      <c r="A3056" s="1">
        <v>3054</v>
      </c>
      <c r="B3056" s="1" t="s">
        <v>3054</v>
      </c>
      <c r="C3056" s="1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4">
        <f t="shared" si="329"/>
        <v>0</v>
      </c>
      <c r="P3056" s="1" t="e">
        <f t="shared" si="330"/>
        <v>#DIV/0!</v>
      </c>
      <c r="Q3056" s="1" t="str">
        <f t="shared" si="331"/>
        <v>theater</v>
      </c>
      <c r="R3056" s="1" t="str">
        <f t="shared" si="335"/>
        <v>spaces</v>
      </c>
      <c r="S3056" s="2">
        <f t="shared" si="332"/>
        <v>42027.832800925928</v>
      </c>
      <c r="T3056" s="2">
        <f t="shared" si="333"/>
        <v>42065.044444444444</v>
      </c>
      <c r="U3056" s="1">
        <f t="shared" si="334"/>
        <v>38</v>
      </c>
    </row>
    <row r="3057" spans="1:21" ht="95" customHeight="1">
      <c r="A3057" s="1">
        <v>3055</v>
      </c>
      <c r="B3057" s="1" t="s">
        <v>3055</v>
      </c>
      <c r="C3057" s="1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4">
        <f t="shared" si="329"/>
        <v>5.0000000000000001E-3</v>
      </c>
      <c r="P3057" s="1">
        <f t="shared" si="330"/>
        <v>1</v>
      </c>
      <c r="Q3057" s="1" t="str">
        <f t="shared" si="331"/>
        <v>theater</v>
      </c>
      <c r="R3057" s="1" t="str">
        <f t="shared" si="335"/>
        <v>spaces</v>
      </c>
      <c r="S3057" s="2">
        <f t="shared" si="332"/>
        <v>41953.95821759259</v>
      </c>
      <c r="T3057" s="2">
        <f t="shared" si="333"/>
        <v>42013.95821759259</v>
      </c>
      <c r="U3057" s="1">
        <f t="shared" si="334"/>
        <v>60</v>
      </c>
    </row>
    <row r="3058" spans="1:21" ht="95" customHeight="1">
      <c r="A3058" s="1">
        <v>3056</v>
      </c>
      <c r="B3058" s="1" t="s">
        <v>3056</v>
      </c>
      <c r="C3058" s="1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4">
        <f t="shared" si="329"/>
        <v>0</v>
      </c>
      <c r="P3058" s="1" t="e">
        <f t="shared" si="330"/>
        <v>#DIV/0!</v>
      </c>
      <c r="Q3058" s="1" t="str">
        <f t="shared" si="331"/>
        <v>theater</v>
      </c>
      <c r="R3058" s="1" t="str">
        <f t="shared" si="335"/>
        <v>spaces</v>
      </c>
      <c r="S3058" s="2">
        <f t="shared" si="332"/>
        <v>41851.636388888888</v>
      </c>
      <c r="T3058" s="2">
        <f t="shared" si="333"/>
        <v>41911.636388888888</v>
      </c>
      <c r="U3058" s="1">
        <f t="shared" si="334"/>
        <v>60</v>
      </c>
    </row>
    <row r="3059" spans="1:21" ht="95" customHeight="1">
      <c r="A3059" s="1">
        <v>3057</v>
      </c>
      <c r="B3059" s="1" t="s">
        <v>3057</v>
      </c>
      <c r="C3059" s="1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4">
        <f t="shared" si="329"/>
        <v>0</v>
      </c>
      <c r="P3059" s="1" t="e">
        <f t="shared" si="330"/>
        <v>#DIV/0!</v>
      </c>
      <c r="Q3059" s="1" t="str">
        <f t="shared" si="331"/>
        <v>theater</v>
      </c>
      <c r="R3059" s="1" t="str">
        <f t="shared" si="335"/>
        <v>spaces</v>
      </c>
      <c r="S3059" s="2">
        <f t="shared" si="332"/>
        <v>42433.650590277779</v>
      </c>
      <c r="T3059" s="2">
        <f t="shared" si="333"/>
        <v>42463.608923611115</v>
      </c>
      <c r="U3059" s="1">
        <f t="shared" si="334"/>
        <v>30</v>
      </c>
    </row>
    <row r="3060" spans="1:21" ht="95" customHeight="1">
      <c r="A3060" s="1">
        <v>3058</v>
      </c>
      <c r="B3060" s="1" t="s">
        <v>3058</v>
      </c>
      <c r="C3060" s="1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4">
        <f t="shared" si="329"/>
        <v>1.6666666666666666E-2</v>
      </c>
      <c r="P3060" s="1">
        <f t="shared" si="330"/>
        <v>1</v>
      </c>
      <c r="Q3060" s="1" t="str">
        <f t="shared" si="331"/>
        <v>theater</v>
      </c>
      <c r="R3060" s="1" t="str">
        <f t="shared" si="335"/>
        <v>spaces</v>
      </c>
      <c r="S3060" s="2">
        <f t="shared" si="332"/>
        <v>42460.374305555553</v>
      </c>
      <c r="T3060" s="2">
        <f t="shared" si="333"/>
        <v>42510.374305555553</v>
      </c>
      <c r="U3060" s="1">
        <f t="shared" si="334"/>
        <v>50</v>
      </c>
    </row>
    <row r="3061" spans="1:21" ht="95" customHeight="1">
      <c r="A3061" s="1">
        <v>3059</v>
      </c>
      <c r="B3061" s="1" t="s">
        <v>3059</v>
      </c>
      <c r="C3061" s="1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4">
        <f t="shared" si="329"/>
        <v>3.0066666666666664</v>
      </c>
      <c r="P3061" s="1">
        <f t="shared" si="330"/>
        <v>41</v>
      </c>
      <c r="Q3061" s="1" t="str">
        <f t="shared" si="331"/>
        <v>theater</v>
      </c>
      <c r="R3061" s="1" t="str">
        <f t="shared" si="335"/>
        <v>spaces</v>
      </c>
      <c r="S3061" s="2">
        <f t="shared" si="332"/>
        <v>41829.935717592591</v>
      </c>
      <c r="T3061" s="2">
        <f t="shared" si="333"/>
        <v>41859.935717592591</v>
      </c>
      <c r="U3061" s="1">
        <f t="shared" si="334"/>
        <v>30</v>
      </c>
    </row>
    <row r="3062" spans="1:21" ht="95" customHeight="1">
      <c r="A3062" s="1">
        <v>3060</v>
      </c>
      <c r="B3062" s="1" t="s">
        <v>3060</v>
      </c>
      <c r="C3062" s="1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4">
        <f t="shared" si="329"/>
        <v>0.15227272727272728</v>
      </c>
      <c r="P3062" s="1">
        <f t="shared" si="330"/>
        <v>55.833333333333336</v>
      </c>
      <c r="Q3062" s="1" t="str">
        <f t="shared" si="331"/>
        <v>theater</v>
      </c>
      <c r="R3062" s="1" t="str">
        <f t="shared" si="335"/>
        <v>spaces</v>
      </c>
      <c r="S3062" s="2">
        <f t="shared" si="332"/>
        <v>42245.274699074071</v>
      </c>
      <c r="T3062" s="2">
        <f t="shared" si="333"/>
        <v>42275.274699074071</v>
      </c>
      <c r="U3062" s="1">
        <f t="shared" si="334"/>
        <v>30</v>
      </c>
    </row>
    <row r="3063" spans="1:21" ht="95" customHeight="1">
      <c r="A3063" s="1">
        <v>3061</v>
      </c>
      <c r="B3063" s="1" t="s">
        <v>3061</v>
      </c>
      <c r="C3063" s="1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4">
        <f t="shared" si="329"/>
        <v>0</v>
      </c>
      <c r="P3063" s="1" t="e">
        <f t="shared" si="330"/>
        <v>#DIV/0!</v>
      </c>
      <c r="Q3063" s="1" t="str">
        <f t="shared" si="331"/>
        <v>theater</v>
      </c>
      <c r="R3063" s="1" t="str">
        <f t="shared" si="335"/>
        <v>spaces</v>
      </c>
      <c r="S3063" s="2">
        <f t="shared" si="332"/>
        <v>41834.784120370372</v>
      </c>
      <c r="T3063" s="2">
        <f t="shared" si="333"/>
        <v>41864.784120370372</v>
      </c>
      <c r="U3063" s="1">
        <f t="shared" si="334"/>
        <v>30</v>
      </c>
    </row>
    <row r="3064" spans="1:21" ht="95" customHeight="1">
      <c r="A3064" s="1">
        <v>3062</v>
      </c>
      <c r="B3064" s="1" t="s">
        <v>3062</v>
      </c>
      <c r="C3064" s="1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4">
        <f t="shared" si="329"/>
        <v>66.84</v>
      </c>
      <c r="P3064" s="1">
        <f t="shared" si="330"/>
        <v>99.761194029850742</v>
      </c>
      <c r="Q3064" s="1" t="str">
        <f t="shared" si="331"/>
        <v>theater</v>
      </c>
      <c r="R3064" s="1" t="str">
        <f t="shared" si="335"/>
        <v>spaces</v>
      </c>
      <c r="S3064" s="2">
        <f t="shared" si="332"/>
        <v>42248.535787037035</v>
      </c>
      <c r="T3064" s="2">
        <f t="shared" si="333"/>
        <v>42277.75</v>
      </c>
      <c r="U3064" s="1">
        <f t="shared" si="334"/>
        <v>30</v>
      </c>
    </row>
    <row r="3065" spans="1:21" ht="95" customHeight="1">
      <c r="A3065" s="1">
        <v>3063</v>
      </c>
      <c r="B3065" s="1" t="s">
        <v>3063</v>
      </c>
      <c r="C3065" s="1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4">
        <f t="shared" si="329"/>
        <v>19.566666666666666</v>
      </c>
      <c r="P3065" s="1">
        <f t="shared" si="330"/>
        <v>25.521739130434781</v>
      </c>
      <c r="Q3065" s="1" t="str">
        <f t="shared" si="331"/>
        <v>theater</v>
      </c>
      <c r="R3065" s="1" t="str">
        <f t="shared" si="335"/>
        <v>spaces</v>
      </c>
      <c r="S3065" s="2">
        <f t="shared" si="332"/>
        <v>42630.922893518517</v>
      </c>
      <c r="T3065" s="2">
        <f t="shared" si="333"/>
        <v>42665.922893518517</v>
      </c>
      <c r="U3065" s="1">
        <f t="shared" si="334"/>
        <v>35</v>
      </c>
    </row>
    <row r="3066" spans="1:21" ht="95" customHeight="1">
      <c r="A3066" s="1">
        <v>3064</v>
      </c>
      <c r="B3066" s="1" t="s">
        <v>3064</v>
      </c>
      <c r="C3066" s="1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4">
        <f t="shared" si="329"/>
        <v>11.294666666666666</v>
      </c>
      <c r="P3066" s="1">
        <f t="shared" si="330"/>
        <v>117.65277777777777</v>
      </c>
      <c r="Q3066" s="1" t="str">
        <f t="shared" si="331"/>
        <v>theater</v>
      </c>
      <c r="R3066" s="1" t="str">
        <f t="shared" si="335"/>
        <v>spaces</v>
      </c>
      <c r="S3066" s="2">
        <f t="shared" si="332"/>
        <v>42299.130162037036</v>
      </c>
      <c r="T3066" s="2">
        <f t="shared" si="333"/>
        <v>42330.290972222225</v>
      </c>
      <c r="U3066" s="1">
        <f t="shared" si="334"/>
        <v>32</v>
      </c>
    </row>
    <row r="3067" spans="1:21" ht="95" customHeight="1">
      <c r="A3067" s="1">
        <v>3065</v>
      </c>
      <c r="B3067" s="1" t="s">
        <v>3065</v>
      </c>
      <c r="C3067" s="1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4">
        <f t="shared" si="329"/>
        <v>0.04</v>
      </c>
      <c r="P3067" s="1">
        <f t="shared" si="330"/>
        <v>5</v>
      </c>
      <c r="Q3067" s="1" t="str">
        <f t="shared" si="331"/>
        <v>theater</v>
      </c>
      <c r="R3067" s="1" t="str">
        <f t="shared" si="335"/>
        <v>spaces</v>
      </c>
      <c r="S3067" s="2">
        <f t="shared" si="332"/>
        <v>41825.055231481485</v>
      </c>
      <c r="T3067" s="2">
        <f t="shared" si="333"/>
        <v>41850.055231481485</v>
      </c>
      <c r="U3067" s="1">
        <f t="shared" si="334"/>
        <v>25</v>
      </c>
    </row>
    <row r="3068" spans="1:21" ht="95" customHeight="1">
      <c r="A3068" s="1">
        <v>3066</v>
      </c>
      <c r="B3068" s="1" t="s">
        <v>3066</v>
      </c>
      <c r="C3068" s="1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4">
        <f t="shared" si="329"/>
        <v>11.985714285714286</v>
      </c>
      <c r="P3068" s="1">
        <f t="shared" si="330"/>
        <v>2796.6666666666665</v>
      </c>
      <c r="Q3068" s="1" t="str">
        <f t="shared" si="331"/>
        <v>theater</v>
      </c>
      <c r="R3068" s="1" t="str">
        <f t="shared" si="335"/>
        <v>spaces</v>
      </c>
      <c r="S3068" s="2">
        <f t="shared" si="332"/>
        <v>42531.228437500002</v>
      </c>
      <c r="T3068" s="2">
        <f t="shared" si="333"/>
        <v>42561.228437500002</v>
      </c>
      <c r="U3068" s="1">
        <f t="shared" si="334"/>
        <v>30</v>
      </c>
    </row>
    <row r="3069" spans="1:21" ht="95" customHeight="1">
      <c r="A3069" s="1">
        <v>3067</v>
      </c>
      <c r="B3069" s="1" t="s">
        <v>3067</v>
      </c>
      <c r="C3069" s="1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4">
        <f t="shared" si="329"/>
        <v>2.5</v>
      </c>
      <c r="P3069" s="1">
        <f t="shared" si="330"/>
        <v>200</v>
      </c>
      <c r="Q3069" s="1" t="str">
        <f t="shared" si="331"/>
        <v>theater</v>
      </c>
      <c r="R3069" s="1" t="str">
        <f t="shared" si="335"/>
        <v>spaces</v>
      </c>
      <c r="S3069" s="2">
        <f t="shared" si="332"/>
        <v>42226.938414351855</v>
      </c>
      <c r="T3069" s="2">
        <f t="shared" si="333"/>
        <v>42256.938414351855</v>
      </c>
      <c r="U3069" s="1">
        <f t="shared" si="334"/>
        <v>30</v>
      </c>
    </row>
    <row r="3070" spans="1:21" ht="95" customHeight="1">
      <c r="A3070" s="1">
        <v>3068</v>
      </c>
      <c r="B3070" s="1" t="s">
        <v>3068</v>
      </c>
      <c r="C3070" s="1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4">
        <f t="shared" si="329"/>
        <v>6.9999999999999993E-2</v>
      </c>
      <c r="P3070" s="1">
        <f t="shared" si="330"/>
        <v>87.5</v>
      </c>
      <c r="Q3070" s="1" t="str">
        <f t="shared" si="331"/>
        <v>theater</v>
      </c>
      <c r="R3070" s="1" t="str">
        <f t="shared" si="335"/>
        <v>spaces</v>
      </c>
      <c r="S3070" s="2">
        <f t="shared" si="332"/>
        <v>42263.691574074073</v>
      </c>
      <c r="T3070" s="2">
        <f t="shared" si="333"/>
        <v>42293.691574074073</v>
      </c>
      <c r="U3070" s="1">
        <f t="shared" si="334"/>
        <v>30</v>
      </c>
    </row>
    <row r="3071" spans="1:21" ht="95" customHeight="1">
      <c r="A3071" s="1">
        <v>3069</v>
      </c>
      <c r="B3071" s="1" t="s">
        <v>3069</v>
      </c>
      <c r="C3071" s="1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4">
        <f t="shared" si="329"/>
        <v>14.099999999999998</v>
      </c>
      <c r="P3071" s="1">
        <f t="shared" si="330"/>
        <v>20.142857142857142</v>
      </c>
      <c r="Q3071" s="1" t="str">
        <f t="shared" si="331"/>
        <v>theater</v>
      </c>
      <c r="R3071" s="1" t="str">
        <f t="shared" si="335"/>
        <v>spaces</v>
      </c>
      <c r="S3071" s="2">
        <f t="shared" si="332"/>
        <v>41957.833726851852</v>
      </c>
      <c r="T3071" s="2">
        <f t="shared" si="333"/>
        <v>41987.833726851852</v>
      </c>
      <c r="U3071" s="1">
        <f t="shared" si="334"/>
        <v>30</v>
      </c>
    </row>
    <row r="3072" spans="1:21" ht="95" customHeight="1">
      <c r="A3072" s="1">
        <v>3070</v>
      </c>
      <c r="B3072" s="1" t="s">
        <v>3070</v>
      </c>
      <c r="C3072" s="1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4">
        <f t="shared" si="329"/>
        <v>3.34</v>
      </c>
      <c r="P3072" s="1">
        <f t="shared" si="330"/>
        <v>20.875</v>
      </c>
      <c r="Q3072" s="1" t="str">
        <f t="shared" si="331"/>
        <v>theater</v>
      </c>
      <c r="R3072" s="1" t="str">
        <f t="shared" si="335"/>
        <v>spaces</v>
      </c>
      <c r="S3072" s="2">
        <f t="shared" si="332"/>
        <v>42690.733437499999</v>
      </c>
      <c r="T3072" s="2">
        <f t="shared" si="333"/>
        <v>42711.733437499999</v>
      </c>
      <c r="U3072" s="1">
        <f t="shared" si="334"/>
        <v>21</v>
      </c>
    </row>
    <row r="3073" spans="1:21" ht="95" customHeight="1">
      <c r="A3073" s="1">
        <v>3071</v>
      </c>
      <c r="B3073" s="1" t="s">
        <v>3071</v>
      </c>
      <c r="C3073" s="1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4">
        <f t="shared" si="329"/>
        <v>59.774999999999999</v>
      </c>
      <c r="P3073" s="1">
        <f t="shared" si="330"/>
        <v>61.307692307692307</v>
      </c>
      <c r="Q3073" s="1" t="str">
        <f t="shared" si="331"/>
        <v>theater</v>
      </c>
      <c r="R3073" s="1" t="str">
        <f t="shared" si="335"/>
        <v>spaces</v>
      </c>
      <c r="S3073" s="2">
        <f t="shared" si="332"/>
        <v>42097.732418981483</v>
      </c>
      <c r="T3073" s="2">
        <f t="shared" si="333"/>
        <v>42115.249305555553</v>
      </c>
      <c r="U3073" s="1">
        <f t="shared" si="334"/>
        <v>18</v>
      </c>
    </row>
    <row r="3074" spans="1:21" ht="95" customHeight="1">
      <c r="A3074" s="1">
        <v>3072</v>
      </c>
      <c r="B3074" s="1" t="s">
        <v>3072</v>
      </c>
      <c r="C3074" s="1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4">
        <f t="shared" si="329"/>
        <v>1.6666666666666666E-2</v>
      </c>
      <c r="P3074" s="1">
        <f t="shared" si="330"/>
        <v>1</v>
      </c>
      <c r="Q3074" s="1" t="str">
        <f t="shared" si="331"/>
        <v>theater</v>
      </c>
      <c r="R3074" s="1" t="str">
        <f t="shared" si="335"/>
        <v>spaces</v>
      </c>
      <c r="S3074" s="2">
        <f t="shared" si="332"/>
        <v>42658.690532407403</v>
      </c>
      <c r="T3074" s="2">
        <f t="shared" si="333"/>
        <v>42673.073611111111</v>
      </c>
      <c r="U3074" s="1">
        <f t="shared" si="334"/>
        <v>15</v>
      </c>
    </row>
    <row r="3075" spans="1:21" ht="95" customHeight="1">
      <c r="A3075" s="1">
        <v>3073</v>
      </c>
      <c r="B3075" s="1" t="s">
        <v>3073</v>
      </c>
      <c r="C3075" s="1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4">
        <f t="shared" ref="O3075:O3138" si="336">E3075/D3075*100</f>
        <v>2.3035714285714284E-2</v>
      </c>
      <c r="P3075" s="1">
        <f t="shared" ref="P3075:P3138" si="337">E3075/L3075</f>
        <v>92.142857142857139</v>
      </c>
      <c r="Q3075" s="1" t="str">
        <f t="shared" ref="Q3075:Q3138" si="338">LEFT(N3075,FIND("/",N3075)-1)</f>
        <v>theater</v>
      </c>
      <c r="R3075" s="1" t="str">
        <f t="shared" si="335"/>
        <v>spaces</v>
      </c>
      <c r="S3075" s="2">
        <f t="shared" ref="S3075:S3138" si="339">(((J3075/60)/60)/24)+DATE(1970,1,1)</f>
        <v>42111.684027777781</v>
      </c>
      <c r="T3075" s="2">
        <f t="shared" ref="T3075:T3138" si="340">(((I3075/60)/60)/24)+DATE(1970,1,1)</f>
        <v>42169.804861111115</v>
      </c>
      <c r="U3075" s="1">
        <f t="shared" ref="U3075:U3138" si="341">ROUNDUP(T3075-S3075,0)</f>
        <v>59</v>
      </c>
    </row>
    <row r="3076" spans="1:21" ht="95" customHeight="1">
      <c r="A3076" s="1">
        <v>3074</v>
      </c>
      <c r="B3076" s="1" t="s">
        <v>3074</v>
      </c>
      <c r="C3076" s="1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4">
        <f t="shared" si="336"/>
        <v>8.8000000000000009E-2</v>
      </c>
      <c r="P3076" s="1">
        <f t="shared" si="337"/>
        <v>7.333333333333333</v>
      </c>
      <c r="Q3076" s="1" t="str">
        <f t="shared" si="338"/>
        <v>theater</v>
      </c>
      <c r="R3076" s="1" t="str">
        <f t="shared" ref="R3076:R3139" si="342">RIGHT(N3076,LEN(N3076)-FIND("/",N3076))</f>
        <v>spaces</v>
      </c>
      <c r="S3076" s="2">
        <f t="shared" si="339"/>
        <v>42409.571284722217</v>
      </c>
      <c r="T3076" s="2">
        <f t="shared" si="340"/>
        <v>42439.571284722217</v>
      </c>
      <c r="U3076" s="1">
        <f t="shared" si="341"/>
        <v>30</v>
      </c>
    </row>
    <row r="3077" spans="1:21" ht="95" customHeight="1">
      <c r="A3077" s="1">
        <v>3075</v>
      </c>
      <c r="B3077" s="1" t="s">
        <v>3075</v>
      </c>
      <c r="C3077" s="1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4">
        <f t="shared" si="336"/>
        <v>8.64</v>
      </c>
      <c r="P3077" s="1">
        <f t="shared" si="337"/>
        <v>64.8</v>
      </c>
      <c r="Q3077" s="1" t="str">
        <f t="shared" si="338"/>
        <v>theater</v>
      </c>
      <c r="R3077" s="1" t="str">
        <f t="shared" si="342"/>
        <v>spaces</v>
      </c>
      <c r="S3077" s="2">
        <f t="shared" si="339"/>
        <v>42551.102314814809</v>
      </c>
      <c r="T3077" s="2">
        <f t="shared" si="340"/>
        <v>42601.102314814809</v>
      </c>
      <c r="U3077" s="1">
        <f t="shared" si="341"/>
        <v>50</v>
      </c>
    </row>
    <row r="3078" spans="1:21" ht="95" customHeight="1">
      <c r="A3078" s="1">
        <v>3076</v>
      </c>
      <c r="B3078" s="1" t="s">
        <v>3076</v>
      </c>
      <c r="C3078" s="1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4">
        <f t="shared" si="336"/>
        <v>15.06</v>
      </c>
      <c r="P3078" s="1">
        <f t="shared" si="337"/>
        <v>30.12</v>
      </c>
      <c r="Q3078" s="1" t="str">
        <f t="shared" si="338"/>
        <v>theater</v>
      </c>
      <c r="R3078" s="1" t="str">
        <f t="shared" si="342"/>
        <v>spaces</v>
      </c>
      <c r="S3078" s="2">
        <f t="shared" si="339"/>
        <v>42226.651886574073</v>
      </c>
      <c r="T3078" s="2">
        <f t="shared" si="340"/>
        <v>42286.651886574073</v>
      </c>
      <c r="U3078" s="1">
        <f t="shared" si="341"/>
        <v>60</v>
      </c>
    </row>
    <row r="3079" spans="1:21" ht="95" customHeight="1">
      <c r="A3079" s="1">
        <v>3077</v>
      </c>
      <c r="B3079" s="1" t="s">
        <v>3077</v>
      </c>
      <c r="C3079" s="1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4">
        <f t="shared" si="336"/>
        <v>0.47727272727272729</v>
      </c>
      <c r="P3079" s="1">
        <f t="shared" si="337"/>
        <v>52.5</v>
      </c>
      <c r="Q3079" s="1" t="str">
        <f t="shared" si="338"/>
        <v>theater</v>
      </c>
      <c r="R3079" s="1" t="str">
        <f t="shared" si="342"/>
        <v>spaces</v>
      </c>
      <c r="S3079" s="2">
        <f t="shared" si="339"/>
        <v>42766.956921296296</v>
      </c>
      <c r="T3079" s="2">
        <f t="shared" si="340"/>
        <v>42796.956921296296</v>
      </c>
      <c r="U3079" s="1">
        <f t="shared" si="341"/>
        <v>30</v>
      </c>
    </row>
    <row r="3080" spans="1:21" ht="95" customHeight="1">
      <c r="A3080" s="1">
        <v>3078</v>
      </c>
      <c r="B3080" s="1" t="s">
        <v>3078</v>
      </c>
      <c r="C3080" s="1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4">
        <f t="shared" si="336"/>
        <v>0.11833333333333333</v>
      </c>
      <c r="P3080" s="1">
        <f t="shared" si="337"/>
        <v>23.666666666666668</v>
      </c>
      <c r="Q3080" s="1" t="str">
        <f t="shared" si="338"/>
        <v>theater</v>
      </c>
      <c r="R3080" s="1" t="str">
        <f t="shared" si="342"/>
        <v>spaces</v>
      </c>
      <c r="S3080" s="2">
        <f t="shared" si="339"/>
        <v>42031.138831018514</v>
      </c>
      <c r="T3080" s="2">
        <f t="shared" si="340"/>
        <v>42061.138831018514</v>
      </c>
      <c r="U3080" s="1">
        <f t="shared" si="341"/>
        <v>30</v>
      </c>
    </row>
    <row r="3081" spans="1:21" ht="95" customHeight="1">
      <c r="A3081" s="1">
        <v>3079</v>
      </c>
      <c r="B3081" s="1" t="s">
        <v>3079</v>
      </c>
      <c r="C3081" s="1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4">
        <f t="shared" si="336"/>
        <v>0.8417399858735245</v>
      </c>
      <c r="P3081" s="1">
        <f t="shared" si="337"/>
        <v>415.77777777777777</v>
      </c>
      <c r="Q3081" s="1" t="str">
        <f t="shared" si="338"/>
        <v>theater</v>
      </c>
      <c r="R3081" s="1" t="str">
        <f t="shared" si="342"/>
        <v>spaces</v>
      </c>
      <c r="S3081" s="2">
        <f t="shared" si="339"/>
        <v>42055.713368055556</v>
      </c>
      <c r="T3081" s="2">
        <f t="shared" si="340"/>
        <v>42085.671701388885</v>
      </c>
      <c r="U3081" s="1">
        <f t="shared" si="341"/>
        <v>30</v>
      </c>
    </row>
    <row r="3082" spans="1:21" ht="95" customHeight="1">
      <c r="A3082" s="1">
        <v>3080</v>
      </c>
      <c r="B3082" s="1" t="s">
        <v>3080</v>
      </c>
      <c r="C3082" s="1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4">
        <f t="shared" si="336"/>
        <v>1.8799999999999997E-2</v>
      </c>
      <c r="P3082" s="1">
        <f t="shared" si="337"/>
        <v>53.714285714285715</v>
      </c>
      <c r="Q3082" s="1" t="str">
        <f t="shared" si="338"/>
        <v>theater</v>
      </c>
      <c r="R3082" s="1" t="str">
        <f t="shared" si="342"/>
        <v>spaces</v>
      </c>
      <c r="S3082" s="2">
        <f t="shared" si="339"/>
        <v>41940.028287037036</v>
      </c>
      <c r="T3082" s="2">
        <f t="shared" si="340"/>
        <v>42000.0699537037</v>
      </c>
      <c r="U3082" s="1">
        <f t="shared" si="341"/>
        <v>61</v>
      </c>
    </row>
    <row r="3083" spans="1:21" ht="95" customHeight="1">
      <c r="A3083" s="1">
        <v>3081</v>
      </c>
      <c r="B3083" s="1" t="s">
        <v>3081</v>
      </c>
      <c r="C3083" s="1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4">
        <f t="shared" si="336"/>
        <v>0.21029999999999999</v>
      </c>
      <c r="P3083" s="1">
        <f t="shared" si="337"/>
        <v>420.6</v>
      </c>
      <c r="Q3083" s="1" t="str">
        <f t="shared" si="338"/>
        <v>theater</v>
      </c>
      <c r="R3083" s="1" t="str">
        <f t="shared" si="342"/>
        <v>spaces</v>
      </c>
      <c r="S3083" s="2">
        <f t="shared" si="339"/>
        <v>42237.181608796294</v>
      </c>
      <c r="T3083" s="2">
        <f t="shared" si="340"/>
        <v>42267.181608796294</v>
      </c>
      <c r="U3083" s="1">
        <f t="shared" si="341"/>
        <v>30</v>
      </c>
    </row>
    <row r="3084" spans="1:21" ht="95" customHeight="1">
      <c r="A3084" s="1">
        <v>3082</v>
      </c>
      <c r="B3084" s="1" t="s">
        <v>3082</v>
      </c>
      <c r="C3084" s="1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4">
        <f t="shared" si="336"/>
        <v>0</v>
      </c>
      <c r="P3084" s="1" t="e">
        <f t="shared" si="337"/>
        <v>#DIV/0!</v>
      </c>
      <c r="Q3084" s="1" t="str">
        <f t="shared" si="338"/>
        <v>theater</v>
      </c>
      <c r="R3084" s="1" t="str">
        <f t="shared" si="342"/>
        <v>spaces</v>
      </c>
      <c r="S3084" s="2">
        <f t="shared" si="339"/>
        <v>42293.922986111109</v>
      </c>
      <c r="T3084" s="2">
        <f t="shared" si="340"/>
        <v>42323.96465277778</v>
      </c>
      <c r="U3084" s="1">
        <f t="shared" si="341"/>
        <v>31</v>
      </c>
    </row>
    <row r="3085" spans="1:21" ht="95" customHeight="1">
      <c r="A3085" s="1">
        <v>3083</v>
      </c>
      <c r="B3085" s="1" t="s">
        <v>3083</v>
      </c>
      <c r="C3085" s="1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4">
        <f t="shared" si="336"/>
        <v>0.27999999999999997</v>
      </c>
      <c r="P3085" s="1">
        <f t="shared" si="337"/>
        <v>18.666666666666668</v>
      </c>
      <c r="Q3085" s="1" t="str">
        <f t="shared" si="338"/>
        <v>theater</v>
      </c>
      <c r="R3085" s="1" t="str">
        <f t="shared" si="342"/>
        <v>spaces</v>
      </c>
      <c r="S3085" s="2">
        <f t="shared" si="339"/>
        <v>41853.563402777778</v>
      </c>
      <c r="T3085" s="2">
        <f t="shared" si="340"/>
        <v>41883.208333333336</v>
      </c>
      <c r="U3085" s="1">
        <f t="shared" si="341"/>
        <v>30</v>
      </c>
    </row>
    <row r="3086" spans="1:21" ht="95" customHeight="1">
      <c r="A3086" s="1">
        <v>3084</v>
      </c>
      <c r="B3086" s="1" t="s">
        <v>3084</v>
      </c>
      <c r="C3086" s="1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4">
        <f t="shared" si="336"/>
        <v>11.57920670115792</v>
      </c>
      <c r="P3086" s="1">
        <f t="shared" si="337"/>
        <v>78.333333333333329</v>
      </c>
      <c r="Q3086" s="1" t="str">
        <f t="shared" si="338"/>
        <v>theater</v>
      </c>
      <c r="R3086" s="1" t="str">
        <f t="shared" si="342"/>
        <v>spaces</v>
      </c>
      <c r="S3086" s="2">
        <f t="shared" si="339"/>
        <v>42100.723738425921</v>
      </c>
      <c r="T3086" s="2">
        <f t="shared" si="340"/>
        <v>42129.783333333333</v>
      </c>
      <c r="U3086" s="1">
        <f t="shared" si="341"/>
        <v>30</v>
      </c>
    </row>
    <row r="3087" spans="1:21" ht="95" customHeight="1">
      <c r="A3087" s="1">
        <v>3085</v>
      </c>
      <c r="B3087" s="1" t="s">
        <v>3085</v>
      </c>
      <c r="C3087" s="1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4">
        <f t="shared" si="336"/>
        <v>2.44</v>
      </c>
      <c r="P3087" s="1">
        <f t="shared" si="337"/>
        <v>67.777777777777771</v>
      </c>
      <c r="Q3087" s="1" t="str">
        <f t="shared" si="338"/>
        <v>theater</v>
      </c>
      <c r="R3087" s="1" t="str">
        <f t="shared" si="342"/>
        <v>spaces</v>
      </c>
      <c r="S3087" s="2">
        <f t="shared" si="339"/>
        <v>42246.883784722217</v>
      </c>
      <c r="T3087" s="2">
        <f t="shared" si="340"/>
        <v>42276.883784722217</v>
      </c>
      <c r="U3087" s="1">
        <f t="shared" si="341"/>
        <v>30</v>
      </c>
    </row>
    <row r="3088" spans="1:21" ht="95" customHeight="1">
      <c r="A3088" s="1">
        <v>3086</v>
      </c>
      <c r="B3088" s="1" t="s">
        <v>3086</v>
      </c>
      <c r="C3088" s="1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4">
        <f t="shared" si="336"/>
        <v>0.25</v>
      </c>
      <c r="P3088" s="1">
        <f t="shared" si="337"/>
        <v>16.666666666666668</v>
      </c>
      <c r="Q3088" s="1" t="str">
        <f t="shared" si="338"/>
        <v>theater</v>
      </c>
      <c r="R3088" s="1" t="str">
        <f t="shared" si="342"/>
        <v>spaces</v>
      </c>
      <c r="S3088" s="2">
        <f t="shared" si="339"/>
        <v>42173.67082175926</v>
      </c>
      <c r="T3088" s="2">
        <f t="shared" si="340"/>
        <v>42233.67082175926</v>
      </c>
      <c r="U3088" s="1">
        <f t="shared" si="341"/>
        <v>60</v>
      </c>
    </row>
    <row r="3089" spans="1:21" ht="95" customHeight="1">
      <c r="A3089" s="1">
        <v>3087</v>
      </c>
      <c r="B3089" s="1" t="s">
        <v>3087</v>
      </c>
      <c r="C3089" s="1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4">
        <f t="shared" si="336"/>
        <v>0.625</v>
      </c>
      <c r="P3089" s="1">
        <f t="shared" si="337"/>
        <v>62.5</v>
      </c>
      <c r="Q3089" s="1" t="str">
        <f t="shared" si="338"/>
        <v>theater</v>
      </c>
      <c r="R3089" s="1" t="str">
        <f t="shared" si="342"/>
        <v>spaces</v>
      </c>
      <c r="S3089" s="2">
        <f t="shared" si="339"/>
        <v>42665.150347222225</v>
      </c>
      <c r="T3089" s="2">
        <f t="shared" si="340"/>
        <v>42725.192013888889</v>
      </c>
      <c r="U3089" s="1">
        <f t="shared" si="341"/>
        <v>61</v>
      </c>
    </row>
    <row r="3090" spans="1:21" ht="95" customHeight="1">
      <c r="A3090" s="1">
        <v>3088</v>
      </c>
      <c r="B3090" s="1" t="s">
        <v>3088</v>
      </c>
      <c r="C3090" s="1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4">
        <f t="shared" si="336"/>
        <v>0.19384615384615383</v>
      </c>
      <c r="P3090" s="1">
        <f t="shared" si="337"/>
        <v>42</v>
      </c>
      <c r="Q3090" s="1" t="str">
        <f t="shared" si="338"/>
        <v>theater</v>
      </c>
      <c r="R3090" s="1" t="str">
        <f t="shared" si="342"/>
        <v>spaces</v>
      </c>
      <c r="S3090" s="2">
        <f t="shared" si="339"/>
        <v>41981.57230324074</v>
      </c>
      <c r="T3090" s="2">
        <f t="shared" si="340"/>
        <v>42012.570138888885</v>
      </c>
      <c r="U3090" s="1">
        <f t="shared" si="341"/>
        <v>31</v>
      </c>
    </row>
    <row r="3091" spans="1:21" ht="95" customHeight="1">
      <c r="A3091" s="1">
        <v>3089</v>
      </c>
      <c r="B3091" s="1" t="s">
        <v>3089</v>
      </c>
      <c r="C3091" s="1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4">
        <f t="shared" si="336"/>
        <v>23.416</v>
      </c>
      <c r="P3091" s="1">
        <f t="shared" si="337"/>
        <v>130.0888888888889</v>
      </c>
      <c r="Q3091" s="1" t="str">
        <f t="shared" si="338"/>
        <v>theater</v>
      </c>
      <c r="R3091" s="1" t="str">
        <f t="shared" si="342"/>
        <v>spaces</v>
      </c>
      <c r="S3091" s="2">
        <f t="shared" si="339"/>
        <v>42528.542627314819</v>
      </c>
      <c r="T3091" s="2">
        <f t="shared" si="340"/>
        <v>42560.082638888889</v>
      </c>
      <c r="U3091" s="1">
        <f t="shared" si="341"/>
        <v>32</v>
      </c>
    </row>
    <row r="3092" spans="1:21" ht="95" customHeight="1">
      <c r="A3092" s="1">
        <v>3090</v>
      </c>
      <c r="B3092" s="1" t="s">
        <v>3090</v>
      </c>
      <c r="C3092" s="1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4">
        <f t="shared" si="336"/>
        <v>5.0808888888888886</v>
      </c>
      <c r="P3092" s="1">
        <f t="shared" si="337"/>
        <v>1270.2222222222222</v>
      </c>
      <c r="Q3092" s="1" t="str">
        <f t="shared" si="338"/>
        <v>theater</v>
      </c>
      <c r="R3092" s="1" t="str">
        <f t="shared" si="342"/>
        <v>spaces</v>
      </c>
      <c r="S3092" s="2">
        <f t="shared" si="339"/>
        <v>42065.818807870368</v>
      </c>
      <c r="T3092" s="2">
        <f t="shared" si="340"/>
        <v>42125.777141203704</v>
      </c>
      <c r="U3092" s="1">
        <f t="shared" si="341"/>
        <v>60</v>
      </c>
    </row>
    <row r="3093" spans="1:21" ht="95" customHeight="1">
      <c r="A3093" s="1">
        <v>3091</v>
      </c>
      <c r="B3093" s="1" t="s">
        <v>3091</v>
      </c>
      <c r="C3093" s="1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4">
        <f t="shared" si="336"/>
        <v>15.920000000000002</v>
      </c>
      <c r="P3093" s="1">
        <f t="shared" si="337"/>
        <v>88.444444444444443</v>
      </c>
      <c r="Q3093" s="1" t="str">
        <f t="shared" si="338"/>
        <v>theater</v>
      </c>
      <c r="R3093" s="1" t="str">
        <f t="shared" si="342"/>
        <v>spaces</v>
      </c>
      <c r="S3093" s="2">
        <f t="shared" si="339"/>
        <v>42566.948414351849</v>
      </c>
      <c r="T3093" s="2">
        <f t="shared" si="340"/>
        <v>42596.948414351849</v>
      </c>
      <c r="U3093" s="1">
        <f t="shared" si="341"/>
        <v>30</v>
      </c>
    </row>
    <row r="3094" spans="1:21" ht="95" customHeight="1">
      <c r="A3094" s="1">
        <v>3092</v>
      </c>
      <c r="B3094" s="1" t="s">
        <v>3092</v>
      </c>
      <c r="C3094" s="1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4">
        <f t="shared" si="336"/>
        <v>1.1831900000000002</v>
      </c>
      <c r="P3094" s="1">
        <f t="shared" si="337"/>
        <v>56.342380952380957</v>
      </c>
      <c r="Q3094" s="1" t="str">
        <f t="shared" si="338"/>
        <v>theater</v>
      </c>
      <c r="R3094" s="1" t="str">
        <f t="shared" si="342"/>
        <v>spaces</v>
      </c>
      <c r="S3094" s="2">
        <f t="shared" si="339"/>
        <v>42255.619351851856</v>
      </c>
      <c r="T3094" s="2">
        <f t="shared" si="340"/>
        <v>42292.916666666672</v>
      </c>
      <c r="U3094" s="1">
        <f t="shared" si="341"/>
        <v>38</v>
      </c>
    </row>
    <row r="3095" spans="1:21" ht="95" customHeight="1">
      <c r="A3095" s="1">
        <v>3093</v>
      </c>
      <c r="B3095" s="1" t="s">
        <v>3093</v>
      </c>
      <c r="C3095" s="1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4">
        <f t="shared" si="336"/>
        <v>22.75</v>
      </c>
      <c r="P3095" s="1">
        <f t="shared" si="337"/>
        <v>53.529411764705884</v>
      </c>
      <c r="Q3095" s="1" t="str">
        <f t="shared" si="338"/>
        <v>theater</v>
      </c>
      <c r="R3095" s="1" t="str">
        <f t="shared" si="342"/>
        <v>spaces</v>
      </c>
      <c r="S3095" s="2">
        <f t="shared" si="339"/>
        <v>41760.909039351849</v>
      </c>
      <c r="T3095" s="2">
        <f t="shared" si="340"/>
        <v>41791.165972222225</v>
      </c>
      <c r="U3095" s="1">
        <f t="shared" si="341"/>
        <v>31</v>
      </c>
    </row>
    <row r="3096" spans="1:21" ht="95" customHeight="1">
      <c r="A3096" s="1">
        <v>3094</v>
      </c>
      <c r="B3096" s="1" t="s">
        <v>3094</v>
      </c>
      <c r="C3096" s="1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4">
        <f t="shared" si="336"/>
        <v>2.5000000000000001E-2</v>
      </c>
      <c r="P3096" s="1">
        <f t="shared" si="337"/>
        <v>25</v>
      </c>
      <c r="Q3096" s="1" t="str">
        <f t="shared" si="338"/>
        <v>theater</v>
      </c>
      <c r="R3096" s="1" t="str">
        <f t="shared" si="342"/>
        <v>spaces</v>
      </c>
      <c r="S3096" s="2">
        <f t="shared" si="339"/>
        <v>42207.795787037037</v>
      </c>
      <c r="T3096" s="2">
        <f t="shared" si="340"/>
        <v>42267.795787037037</v>
      </c>
      <c r="U3096" s="1">
        <f t="shared" si="341"/>
        <v>60</v>
      </c>
    </row>
    <row r="3097" spans="1:21" ht="95" customHeight="1">
      <c r="A3097" s="1">
        <v>3095</v>
      </c>
      <c r="B3097" s="1" t="s">
        <v>3095</v>
      </c>
      <c r="C3097" s="1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4">
        <f t="shared" si="336"/>
        <v>0.33512064343163539</v>
      </c>
      <c r="P3097" s="1">
        <f t="shared" si="337"/>
        <v>50</v>
      </c>
      <c r="Q3097" s="1" t="str">
        <f t="shared" si="338"/>
        <v>theater</v>
      </c>
      <c r="R3097" s="1" t="str">
        <f t="shared" si="342"/>
        <v>spaces</v>
      </c>
      <c r="S3097" s="2">
        <f t="shared" si="339"/>
        <v>42523.025231481486</v>
      </c>
      <c r="T3097" s="2">
        <f t="shared" si="340"/>
        <v>42583.025231481486</v>
      </c>
      <c r="U3097" s="1">
        <f t="shared" si="341"/>
        <v>60</v>
      </c>
    </row>
    <row r="3098" spans="1:21" ht="95" customHeight="1">
      <c r="A3098" s="1">
        <v>3096</v>
      </c>
      <c r="B3098" s="1" t="s">
        <v>3096</v>
      </c>
      <c r="C3098" s="1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4">
        <f t="shared" si="336"/>
        <v>3.9750000000000001</v>
      </c>
      <c r="P3098" s="1">
        <f t="shared" si="337"/>
        <v>56.785714285714285</v>
      </c>
      <c r="Q3098" s="1" t="str">
        <f t="shared" si="338"/>
        <v>theater</v>
      </c>
      <c r="R3098" s="1" t="str">
        <f t="shared" si="342"/>
        <v>spaces</v>
      </c>
      <c r="S3098" s="2">
        <f t="shared" si="339"/>
        <v>42114.825532407413</v>
      </c>
      <c r="T3098" s="2">
        <f t="shared" si="340"/>
        <v>42144.825532407413</v>
      </c>
      <c r="U3098" s="1">
        <f t="shared" si="341"/>
        <v>30</v>
      </c>
    </row>
    <row r="3099" spans="1:21" ht="95" customHeight="1">
      <c r="A3099" s="1">
        <v>3097</v>
      </c>
      <c r="B3099" s="1" t="s">
        <v>3097</v>
      </c>
      <c r="C3099" s="1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4">
        <f t="shared" si="336"/>
        <v>17.150000000000002</v>
      </c>
      <c r="P3099" s="1">
        <f t="shared" si="337"/>
        <v>40.833333333333336</v>
      </c>
      <c r="Q3099" s="1" t="str">
        <f t="shared" si="338"/>
        <v>theater</v>
      </c>
      <c r="R3099" s="1" t="str">
        <f t="shared" si="342"/>
        <v>spaces</v>
      </c>
      <c r="S3099" s="2">
        <f t="shared" si="339"/>
        <v>42629.503483796296</v>
      </c>
      <c r="T3099" s="2">
        <f t="shared" si="340"/>
        <v>42650.583333333328</v>
      </c>
      <c r="U3099" s="1">
        <f t="shared" si="341"/>
        <v>22</v>
      </c>
    </row>
    <row r="3100" spans="1:21" ht="95" customHeight="1">
      <c r="A3100" s="1">
        <v>3098</v>
      </c>
      <c r="B3100" s="1" t="s">
        <v>3098</v>
      </c>
      <c r="C3100" s="1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4">
        <f t="shared" si="336"/>
        <v>3.6080041046690612</v>
      </c>
      <c r="P3100" s="1">
        <f t="shared" si="337"/>
        <v>65.111111111111114</v>
      </c>
      <c r="Q3100" s="1" t="str">
        <f t="shared" si="338"/>
        <v>theater</v>
      </c>
      <c r="R3100" s="1" t="str">
        <f t="shared" si="342"/>
        <v>spaces</v>
      </c>
      <c r="S3100" s="2">
        <f t="shared" si="339"/>
        <v>42359.792233796295</v>
      </c>
      <c r="T3100" s="2">
        <f t="shared" si="340"/>
        <v>42408.01180555555</v>
      </c>
      <c r="U3100" s="1">
        <f t="shared" si="341"/>
        <v>49</v>
      </c>
    </row>
    <row r="3101" spans="1:21" ht="95" customHeight="1">
      <c r="A3101" s="1">
        <v>3099</v>
      </c>
      <c r="B3101" s="1" t="s">
        <v>3099</v>
      </c>
      <c r="C3101" s="1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4">
        <f t="shared" si="336"/>
        <v>13.900000000000002</v>
      </c>
      <c r="P3101" s="1">
        <f t="shared" si="337"/>
        <v>55.6</v>
      </c>
      <c r="Q3101" s="1" t="str">
        <f t="shared" si="338"/>
        <v>theater</v>
      </c>
      <c r="R3101" s="1" t="str">
        <f t="shared" si="342"/>
        <v>spaces</v>
      </c>
      <c r="S3101" s="2">
        <f t="shared" si="339"/>
        <v>42382.189710648148</v>
      </c>
      <c r="T3101" s="2">
        <f t="shared" si="340"/>
        <v>42412.189710648148</v>
      </c>
      <c r="U3101" s="1">
        <f t="shared" si="341"/>
        <v>30</v>
      </c>
    </row>
    <row r="3102" spans="1:21" ht="95" customHeight="1">
      <c r="A3102" s="1">
        <v>3100</v>
      </c>
      <c r="B3102" s="1" t="s">
        <v>3100</v>
      </c>
      <c r="C3102" s="1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4">
        <f t="shared" si="336"/>
        <v>15.225</v>
      </c>
      <c r="P3102" s="1">
        <f t="shared" si="337"/>
        <v>140.53846153846155</v>
      </c>
      <c r="Q3102" s="1" t="str">
        <f t="shared" si="338"/>
        <v>theater</v>
      </c>
      <c r="R3102" s="1" t="str">
        <f t="shared" si="342"/>
        <v>spaces</v>
      </c>
      <c r="S3102" s="2">
        <f t="shared" si="339"/>
        <v>41902.622395833336</v>
      </c>
      <c r="T3102" s="2">
        <f t="shared" si="340"/>
        <v>41932.622395833336</v>
      </c>
      <c r="U3102" s="1">
        <f t="shared" si="341"/>
        <v>30</v>
      </c>
    </row>
    <row r="3103" spans="1:21" ht="95" customHeight="1">
      <c r="A3103" s="1">
        <v>3101</v>
      </c>
      <c r="B3103" s="1" t="s">
        <v>3101</v>
      </c>
      <c r="C3103" s="1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4">
        <f t="shared" si="336"/>
        <v>12</v>
      </c>
      <c r="P3103" s="1">
        <f t="shared" si="337"/>
        <v>25</v>
      </c>
      <c r="Q3103" s="1" t="str">
        <f t="shared" si="338"/>
        <v>theater</v>
      </c>
      <c r="R3103" s="1" t="str">
        <f t="shared" si="342"/>
        <v>spaces</v>
      </c>
      <c r="S3103" s="2">
        <f t="shared" si="339"/>
        <v>42171.383530092593</v>
      </c>
      <c r="T3103" s="2">
        <f t="shared" si="340"/>
        <v>42201.330555555556</v>
      </c>
      <c r="U3103" s="1">
        <f t="shared" si="341"/>
        <v>30</v>
      </c>
    </row>
    <row r="3104" spans="1:21" ht="95" customHeight="1">
      <c r="A3104" s="1">
        <v>3102</v>
      </c>
      <c r="B3104" s="1" t="s">
        <v>3102</v>
      </c>
      <c r="C3104" s="1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4">
        <f t="shared" si="336"/>
        <v>39.112499999999997</v>
      </c>
      <c r="P3104" s="1">
        <f t="shared" si="337"/>
        <v>69.533333333333331</v>
      </c>
      <c r="Q3104" s="1" t="str">
        <f t="shared" si="338"/>
        <v>theater</v>
      </c>
      <c r="R3104" s="1" t="str">
        <f t="shared" si="342"/>
        <v>spaces</v>
      </c>
      <c r="S3104" s="2">
        <f t="shared" si="339"/>
        <v>42555.340486111112</v>
      </c>
      <c r="T3104" s="2">
        <f t="shared" si="340"/>
        <v>42605.340486111112</v>
      </c>
      <c r="U3104" s="1">
        <f t="shared" si="341"/>
        <v>50</v>
      </c>
    </row>
    <row r="3105" spans="1:21" ht="95" customHeight="1">
      <c r="A3105" s="1">
        <v>3103</v>
      </c>
      <c r="B3105" s="1" t="s">
        <v>3103</v>
      </c>
      <c r="C3105" s="1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4">
        <f t="shared" si="336"/>
        <v>0.26829268292682928</v>
      </c>
      <c r="P3105" s="1">
        <f t="shared" si="337"/>
        <v>5.5</v>
      </c>
      <c r="Q3105" s="1" t="str">
        <f t="shared" si="338"/>
        <v>theater</v>
      </c>
      <c r="R3105" s="1" t="str">
        <f t="shared" si="342"/>
        <v>spaces</v>
      </c>
      <c r="S3105" s="2">
        <f t="shared" si="339"/>
        <v>42107.156319444446</v>
      </c>
      <c r="T3105" s="2">
        <f t="shared" si="340"/>
        <v>42167.156319444446</v>
      </c>
      <c r="U3105" s="1">
        <f t="shared" si="341"/>
        <v>60</v>
      </c>
    </row>
    <row r="3106" spans="1:21" ht="95" customHeight="1">
      <c r="A3106" s="1">
        <v>3104</v>
      </c>
      <c r="B3106" s="1" t="s">
        <v>3104</v>
      </c>
      <c r="C3106" s="1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4">
        <f t="shared" si="336"/>
        <v>29.625</v>
      </c>
      <c r="P3106" s="1">
        <f t="shared" si="337"/>
        <v>237</v>
      </c>
      <c r="Q3106" s="1" t="str">
        <f t="shared" si="338"/>
        <v>theater</v>
      </c>
      <c r="R3106" s="1" t="str">
        <f t="shared" si="342"/>
        <v>spaces</v>
      </c>
      <c r="S3106" s="2">
        <f t="shared" si="339"/>
        <v>42006.908692129626</v>
      </c>
      <c r="T3106" s="2">
        <f t="shared" si="340"/>
        <v>42038.083333333328</v>
      </c>
      <c r="U3106" s="1">
        <f t="shared" si="341"/>
        <v>32</v>
      </c>
    </row>
    <row r="3107" spans="1:21" ht="95" customHeight="1">
      <c r="A3107" s="1">
        <v>3105</v>
      </c>
      <c r="B3107" s="1" t="s">
        <v>3105</v>
      </c>
      <c r="C3107" s="1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4">
        <f t="shared" si="336"/>
        <v>42.360992301112063</v>
      </c>
      <c r="P3107" s="1">
        <f t="shared" si="337"/>
        <v>79.870967741935488</v>
      </c>
      <c r="Q3107" s="1" t="str">
        <f t="shared" si="338"/>
        <v>theater</v>
      </c>
      <c r="R3107" s="1" t="str">
        <f t="shared" si="342"/>
        <v>spaces</v>
      </c>
      <c r="S3107" s="2">
        <f t="shared" si="339"/>
        <v>41876.718935185185</v>
      </c>
      <c r="T3107" s="2">
        <f t="shared" si="340"/>
        <v>41931.208333333336</v>
      </c>
      <c r="U3107" s="1">
        <f t="shared" si="341"/>
        <v>55</v>
      </c>
    </row>
    <row r="3108" spans="1:21" ht="95" customHeight="1">
      <c r="A3108" s="1">
        <v>3106</v>
      </c>
      <c r="B3108" s="1" t="s">
        <v>3106</v>
      </c>
      <c r="C3108" s="1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4">
        <f t="shared" si="336"/>
        <v>4.1000000000000005</v>
      </c>
      <c r="P3108" s="1">
        <f t="shared" si="337"/>
        <v>10.25</v>
      </c>
      <c r="Q3108" s="1" t="str">
        <f t="shared" si="338"/>
        <v>theater</v>
      </c>
      <c r="R3108" s="1" t="str">
        <f t="shared" si="342"/>
        <v>spaces</v>
      </c>
      <c r="S3108" s="2">
        <f t="shared" si="339"/>
        <v>42241.429120370376</v>
      </c>
      <c r="T3108" s="2">
        <f t="shared" si="340"/>
        <v>42263.916666666672</v>
      </c>
      <c r="U3108" s="1">
        <f t="shared" si="341"/>
        <v>23</v>
      </c>
    </row>
    <row r="3109" spans="1:21" ht="95" customHeight="1">
      <c r="A3109" s="1">
        <v>3107</v>
      </c>
      <c r="B3109" s="1" t="s">
        <v>3107</v>
      </c>
      <c r="C3109" s="1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4">
        <f t="shared" si="336"/>
        <v>19.762499999999999</v>
      </c>
      <c r="P3109" s="1">
        <f t="shared" si="337"/>
        <v>272.58620689655174</v>
      </c>
      <c r="Q3109" s="1" t="str">
        <f t="shared" si="338"/>
        <v>theater</v>
      </c>
      <c r="R3109" s="1" t="str">
        <f t="shared" si="342"/>
        <v>spaces</v>
      </c>
      <c r="S3109" s="2">
        <f t="shared" si="339"/>
        <v>42128.814247685179</v>
      </c>
      <c r="T3109" s="2">
        <f t="shared" si="340"/>
        <v>42135.814247685179</v>
      </c>
      <c r="U3109" s="1">
        <f t="shared" si="341"/>
        <v>7</v>
      </c>
    </row>
    <row r="3110" spans="1:21" ht="95" customHeight="1">
      <c r="A3110" s="1">
        <v>3108</v>
      </c>
      <c r="B3110" s="1" t="s">
        <v>3108</v>
      </c>
      <c r="C3110" s="1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4">
        <f t="shared" si="336"/>
        <v>5.1999999999999998E-2</v>
      </c>
      <c r="P3110" s="1">
        <f t="shared" si="337"/>
        <v>13</v>
      </c>
      <c r="Q3110" s="1" t="str">
        <f t="shared" si="338"/>
        <v>theater</v>
      </c>
      <c r="R3110" s="1" t="str">
        <f t="shared" si="342"/>
        <v>spaces</v>
      </c>
      <c r="S3110" s="2">
        <f t="shared" si="339"/>
        <v>42062.680486111116</v>
      </c>
      <c r="T3110" s="2">
        <f t="shared" si="340"/>
        <v>42122.638819444444</v>
      </c>
      <c r="U3110" s="1">
        <f t="shared" si="341"/>
        <v>60</v>
      </c>
    </row>
    <row r="3111" spans="1:21" ht="95" customHeight="1">
      <c r="A3111" s="1">
        <v>3109</v>
      </c>
      <c r="B3111" s="1" t="s">
        <v>3109</v>
      </c>
      <c r="C3111" s="1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4">
        <f t="shared" si="336"/>
        <v>25.030188679245285</v>
      </c>
      <c r="P3111" s="1">
        <f t="shared" si="337"/>
        <v>58.184210526315788</v>
      </c>
      <c r="Q3111" s="1" t="str">
        <f t="shared" si="338"/>
        <v>theater</v>
      </c>
      <c r="R3111" s="1" t="str">
        <f t="shared" si="342"/>
        <v>spaces</v>
      </c>
      <c r="S3111" s="2">
        <f t="shared" si="339"/>
        <v>41844.125115740739</v>
      </c>
      <c r="T3111" s="2">
        <f t="shared" si="340"/>
        <v>41879.125115740739</v>
      </c>
      <c r="U3111" s="1">
        <f t="shared" si="341"/>
        <v>35</v>
      </c>
    </row>
    <row r="3112" spans="1:21" ht="95" customHeight="1">
      <c r="A3112" s="1">
        <v>3110</v>
      </c>
      <c r="B3112" s="1" t="s">
        <v>3110</v>
      </c>
      <c r="C3112" s="1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4">
        <f t="shared" si="336"/>
        <v>0.04</v>
      </c>
      <c r="P3112" s="1">
        <f t="shared" si="337"/>
        <v>10</v>
      </c>
      <c r="Q3112" s="1" t="str">
        <f t="shared" si="338"/>
        <v>theater</v>
      </c>
      <c r="R3112" s="1" t="str">
        <f t="shared" si="342"/>
        <v>spaces</v>
      </c>
      <c r="S3112" s="2">
        <f t="shared" si="339"/>
        <v>42745.031469907408</v>
      </c>
      <c r="T3112" s="2">
        <f t="shared" si="340"/>
        <v>42785.031469907408</v>
      </c>
      <c r="U3112" s="1">
        <f t="shared" si="341"/>
        <v>40</v>
      </c>
    </row>
    <row r="3113" spans="1:21" ht="95" customHeight="1">
      <c r="A3113" s="1">
        <v>3111</v>
      </c>
      <c r="B3113" s="1" t="s">
        <v>3111</v>
      </c>
      <c r="C3113" s="1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4">
        <f t="shared" si="336"/>
        <v>26.640000000000004</v>
      </c>
      <c r="P3113" s="1">
        <f t="shared" si="337"/>
        <v>70.10526315789474</v>
      </c>
      <c r="Q3113" s="1" t="str">
        <f t="shared" si="338"/>
        <v>theater</v>
      </c>
      <c r="R3113" s="1" t="str">
        <f t="shared" si="342"/>
        <v>spaces</v>
      </c>
      <c r="S3113" s="2">
        <f t="shared" si="339"/>
        <v>41885.595138888886</v>
      </c>
      <c r="T3113" s="2">
        <f t="shared" si="340"/>
        <v>41916.595138888886</v>
      </c>
      <c r="U3113" s="1">
        <f t="shared" si="341"/>
        <v>31</v>
      </c>
    </row>
    <row r="3114" spans="1:21" ht="95" customHeight="1">
      <c r="A3114" s="1">
        <v>3112</v>
      </c>
      <c r="B3114" s="1" t="s">
        <v>3112</v>
      </c>
      <c r="C3114" s="1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4">
        <f t="shared" si="336"/>
        <v>4.7363636363636363</v>
      </c>
      <c r="P3114" s="1">
        <f t="shared" si="337"/>
        <v>57.888888888888886</v>
      </c>
      <c r="Q3114" s="1" t="str">
        <f t="shared" si="338"/>
        <v>theater</v>
      </c>
      <c r="R3114" s="1" t="str">
        <f t="shared" si="342"/>
        <v>spaces</v>
      </c>
      <c r="S3114" s="2">
        <f t="shared" si="339"/>
        <v>42615.121921296297</v>
      </c>
      <c r="T3114" s="2">
        <f t="shared" si="340"/>
        <v>42675.121921296297</v>
      </c>
      <c r="U3114" s="1">
        <f t="shared" si="341"/>
        <v>60</v>
      </c>
    </row>
    <row r="3115" spans="1:21" ht="95" customHeight="1">
      <c r="A3115" s="1">
        <v>3113</v>
      </c>
      <c r="B3115" s="1" t="s">
        <v>3113</v>
      </c>
      <c r="C3115" s="1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4">
        <f t="shared" si="336"/>
        <v>4.2435339894712749</v>
      </c>
      <c r="P3115" s="1">
        <f t="shared" si="337"/>
        <v>125.27027027027027</v>
      </c>
      <c r="Q3115" s="1" t="str">
        <f t="shared" si="338"/>
        <v>theater</v>
      </c>
      <c r="R3115" s="1" t="str">
        <f t="shared" si="342"/>
        <v>spaces</v>
      </c>
      <c r="S3115" s="2">
        <f t="shared" si="339"/>
        <v>42081.731273148151</v>
      </c>
      <c r="T3115" s="2">
        <f t="shared" si="340"/>
        <v>42111.731273148151</v>
      </c>
      <c r="U3115" s="1">
        <f t="shared" si="341"/>
        <v>30</v>
      </c>
    </row>
    <row r="3116" spans="1:21" ht="95" customHeight="1">
      <c r="A3116" s="1">
        <v>3114</v>
      </c>
      <c r="B3116" s="1" t="s">
        <v>3114</v>
      </c>
      <c r="C3116" s="1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4">
        <f t="shared" si="336"/>
        <v>0</v>
      </c>
      <c r="P3116" s="1" t="e">
        <f t="shared" si="337"/>
        <v>#DIV/0!</v>
      </c>
      <c r="Q3116" s="1" t="str">
        <f t="shared" si="338"/>
        <v>theater</v>
      </c>
      <c r="R3116" s="1" t="str">
        <f t="shared" si="342"/>
        <v>spaces</v>
      </c>
      <c r="S3116" s="2">
        <f t="shared" si="339"/>
        <v>41843.632523148146</v>
      </c>
      <c r="T3116" s="2">
        <f t="shared" si="340"/>
        <v>41903.632523148146</v>
      </c>
      <c r="U3116" s="1">
        <f t="shared" si="341"/>
        <v>60</v>
      </c>
    </row>
    <row r="3117" spans="1:21" ht="95" customHeight="1">
      <c r="A3117" s="1">
        <v>3115</v>
      </c>
      <c r="B3117" s="1" t="s">
        <v>3115</v>
      </c>
      <c r="C3117" s="1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4">
        <f t="shared" si="336"/>
        <v>3</v>
      </c>
      <c r="P3117" s="1">
        <f t="shared" si="337"/>
        <v>300</v>
      </c>
      <c r="Q3117" s="1" t="str">
        <f t="shared" si="338"/>
        <v>theater</v>
      </c>
      <c r="R3117" s="1" t="str">
        <f t="shared" si="342"/>
        <v>spaces</v>
      </c>
      <c r="S3117" s="2">
        <f t="shared" si="339"/>
        <v>42496.447071759263</v>
      </c>
      <c r="T3117" s="2">
        <f t="shared" si="340"/>
        <v>42526.447071759263</v>
      </c>
      <c r="U3117" s="1">
        <f t="shared" si="341"/>
        <v>30</v>
      </c>
    </row>
    <row r="3118" spans="1:21" ht="95" customHeight="1">
      <c r="A3118" s="1">
        <v>3116</v>
      </c>
      <c r="B3118" s="1" t="s">
        <v>3116</v>
      </c>
      <c r="C3118" s="1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4">
        <f t="shared" si="336"/>
        <v>57.333333333333336</v>
      </c>
      <c r="P3118" s="1">
        <f t="shared" si="337"/>
        <v>43</v>
      </c>
      <c r="Q3118" s="1" t="str">
        <f t="shared" si="338"/>
        <v>theater</v>
      </c>
      <c r="R3118" s="1" t="str">
        <f t="shared" si="342"/>
        <v>spaces</v>
      </c>
      <c r="S3118" s="2">
        <f t="shared" si="339"/>
        <v>42081.515335648146</v>
      </c>
      <c r="T3118" s="2">
        <f t="shared" si="340"/>
        <v>42095.515335648146</v>
      </c>
      <c r="U3118" s="1">
        <f t="shared" si="341"/>
        <v>14</v>
      </c>
    </row>
    <row r="3119" spans="1:21" ht="95" customHeight="1">
      <c r="A3119" s="1">
        <v>3117</v>
      </c>
      <c r="B3119" s="1" t="s">
        <v>3117</v>
      </c>
      <c r="C3119" s="1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4">
        <f t="shared" si="336"/>
        <v>0.1</v>
      </c>
      <c r="P3119" s="1">
        <f t="shared" si="337"/>
        <v>1</v>
      </c>
      <c r="Q3119" s="1" t="str">
        <f t="shared" si="338"/>
        <v>theater</v>
      </c>
      <c r="R3119" s="1" t="str">
        <f t="shared" si="342"/>
        <v>spaces</v>
      </c>
      <c r="S3119" s="2">
        <f t="shared" si="339"/>
        <v>42509.374537037031</v>
      </c>
      <c r="T3119" s="2">
        <f t="shared" si="340"/>
        <v>42517.55</v>
      </c>
      <c r="U3119" s="1">
        <f t="shared" si="341"/>
        <v>9</v>
      </c>
    </row>
    <row r="3120" spans="1:21" ht="95" customHeight="1">
      <c r="A3120" s="1">
        <v>3118</v>
      </c>
      <c r="B3120" s="1" t="s">
        <v>3118</v>
      </c>
      <c r="C3120" s="1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4">
        <f t="shared" si="336"/>
        <v>0.31</v>
      </c>
      <c r="P3120" s="1">
        <f t="shared" si="337"/>
        <v>775</v>
      </c>
      <c r="Q3120" s="1" t="str">
        <f t="shared" si="338"/>
        <v>theater</v>
      </c>
      <c r="R3120" s="1" t="str">
        <f t="shared" si="342"/>
        <v>spaces</v>
      </c>
      <c r="S3120" s="2">
        <f t="shared" si="339"/>
        <v>42534.649571759262</v>
      </c>
      <c r="T3120" s="2">
        <f t="shared" si="340"/>
        <v>42553.649571759262</v>
      </c>
      <c r="U3120" s="1">
        <f t="shared" si="341"/>
        <v>19</v>
      </c>
    </row>
    <row r="3121" spans="1:21" ht="95" customHeight="1">
      <c r="A3121" s="1">
        <v>3119</v>
      </c>
      <c r="B3121" s="1" t="s">
        <v>3119</v>
      </c>
      <c r="C3121" s="1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4">
        <f t="shared" si="336"/>
        <v>0.05</v>
      </c>
      <c r="P3121" s="1">
        <f t="shared" si="337"/>
        <v>5</v>
      </c>
      <c r="Q3121" s="1" t="str">
        <f t="shared" si="338"/>
        <v>theater</v>
      </c>
      <c r="R3121" s="1" t="str">
        <f t="shared" si="342"/>
        <v>spaces</v>
      </c>
      <c r="S3121" s="2">
        <f t="shared" si="339"/>
        <v>42060.04550925926</v>
      </c>
      <c r="T3121" s="2">
        <f t="shared" si="340"/>
        <v>42090.003842592589</v>
      </c>
      <c r="U3121" s="1">
        <f t="shared" si="341"/>
        <v>30</v>
      </c>
    </row>
    <row r="3122" spans="1:21" ht="95" customHeight="1">
      <c r="A3122" s="1">
        <v>3120</v>
      </c>
      <c r="B3122" s="1" t="s">
        <v>3120</v>
      </c>
      <c r="C3122" s="1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4">
        <f t="shared" si="336"/>
        <v>9.8461538461538465E-3</v>
      </c>
      <c r="P3122" s="1">
        <f t="shared" si="337"/>
        <v>12.8</v>
      </c>
      <c r="Q3122" s="1" t="str">
        <f t="shared" si="338"/>
        <v>theater</v>
      </c>
      <c r="R3122" s="1" t="str">
        <f t="shared" si="342"/>
        <v>spaces</v>
      </c>
      <c r="S3122" s="2">
        <f t="shared" si="339"/>
        <v>42435.942083333335</v>
      </c>
      <c r="T3122" s="2">
        <f t="shared" si="340"/>
        <v>42495.900416666671</v>
      </c>
      <c r="U3122" s="1">
        <f t="shared" si="341"/>
        <v>60</v>
      </c>
    </row>
    <row r="3123" spans="1:21" ht="95" customHeight="1">
      <c r="A3123" s="1">
        <v>3121</v>
      </c>
      <c r="B3123" s="1" t="s">
        <v>3121</v>
      </c>
      <c r="C3123" s="1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4">
        <f t="shared" si="336"/>
        <v>0.66666666666666674</v>
      </c>
      <c r="P3123" s="1">
        <f t="shared" si="337"/>
        <v>10</v>
      </c>
      <c r="Q3123" s="1" t="str">
        <f t="shared" si="338"/>
        <v>theater</v>
      </c>
      <c r="R3123" s="1" t="str">
        <f t="shared" si="342"/>
        <v>spaces</v>
      </c>
      <c r="S3123" s="2">
        <f t="shared" si="339"/>
        <v>41848.679803240739</v>
      </c>
      <c r="T3123" s="2">
        <f t="shared" si="340"/>
        <v>41908.679803240739</v>
      </c>
      <c r="U3123" s="1">
        <f t="shared" si="341"/>
        <v>60</v>
      </c>
    </row>
    <row r="3124" spans="1:21" ht="95" customHeight="1">
      <c r="A3124" s="1">
        <v>3122</v>
      </c>
      <c r="B3124" s="1" t="s">
        <v>3122</v>
      </c>
      <c r="C3124" s="1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4">
        <f t="shared" si="336"/>
        <v>58.291457286432156</v>
      </c>
      <c r="P3124" s="1">
        <f t="shared" si="337"/>
        <v>58</v>
      </c>
      <c r="Q3124" s="1" t="str">
        <f t="shared" si="338"/>
        <v>theater</v>
      </c>
      <c r="R3124" s="1" t="str">
        <f t="shared" si="342"/>
        <v>spaces</v>
      </c>
      <c r="S3124" s="2">
        <f t="shared" si="339"/>
        <v>42678.932083333333</v>
      </c>
      <c r="T3124" s="2">
        <f t="shared" si="340"/>
        <v>42683.973750000005</v>
      </c>
      <c r="U3124" s="1">
        <f t="shared" si="341"/>
        <v>6</v>
      </c>
    </row>
    <row r="3125" spans="1:21" ht="95" customHeight="1">
      <c r="A3125" s="1">
        <v>3123</v>
      </c>
      <c r="B3125" s="1" t="s">
        <v>3123</v>
      </c>
      <c r="C3125" s="1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4">
        <f t="shared" si="336"/>
        <v>68.153599999999997</v>
      </c>
      <c r="P3125" s="1">
        <f t="shared" si="337"/>
        <v>244.80459770114942</v>
      </c>
      <c r="Q3125" s="1" t="str">
        <f t="shared" si="338"/>
        <v>theater</v>
      </c>
      <c r="R3125" s="1" t="str">
        <f t="shared" si="342"/>
        <v>spaces</v>
      </c>
      <c r="S3125" s="2">
        <f t="shared" si="339"/>
        <v>42530.993032407408</v>
      </c>
      <c r="T3125" s="2">
        <f t="shared" si="340"/>
        <v>42560.993032407408</v>
      </c>
      <c r="U3125" s="1">
        <f t="shared" si="341"/>
        <v>30</v>
      </c>
    </row>
    <row r="3126" spans="1:21" ht="95" customHeight="1">
      <c r="A3126" s="1">
        <v>3124</v>
      </c>
      <c r="B3126" s="1" t="s">
        <v>3124</v>
      </c>
      <c r="C3126" s="1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4">
        <f t="shared" si="336"/>
        <v>3.2499999999999999E-3</v>
      </c>
      <c r="P3126" s="1">
        <f t="shared" si="337"/>
        <v>6.5</v>
      </c>
      <c r="Q3126" s="1" t="str">
        <f t="shared" si="338"/>
        <v>theater</v>
      </c>
      <c r="R3126" s="1" t="str">
        <f t="shared" si="342"/>
        <v>spaces</v>
      </c>
      <c r="S3126" s="2">
        <f t="shared" si="339"/>
        <v>41977.780104166668</v>
      </c>
      <c r="T3126" s="2">
        <f t="shared" si="340"/>
        <v>42037.780104166668</v>
      </c>
      <c r="U3126" s="1">
        <f t="shared" si="341"/>
        <v>60</v>
      </c>
    </row>
    <row r="3127" spans="1:21" ht="95" customHeight="1">
      <c r="A3127" s="1">
        <v>3125</v>
      </c>
      <c r="B3127" s="1" t="s">
        <v>3125</v>
      </c>
      <c r="C3127" s="1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4">
        <f t="shared" si="336"/>
        <v>0</v>
      </c>
      <c r="P3127" s="1" t="e">
        <f t="shared" si="337"/>
        <v>#DIV/0!</v>
      </c>
      <c r="Q3127" s="1" t="str">
        <f t="shared" si="338"/>
        <v>theater</v>
      </c>
      <c r="R3127" s="1" t="str">
        <f t="shared" si="342"/>
        <v>spaces</v>
      </c>
      <c r="S3127" s="2">
        <f t="shared" si="339"/>
        <v>42346.20685185185</v>
      </c>
      <c r="T3127" s="2">
        <f t="shared" si="340"/>
        <v>42376.20685185185</v>
      </c>
      <c r="U3127" s="1">
        <f t="shared" si="341"/>
        <v>30</v>
      </c>
    </row>
    <row r="3128" spans="1:21" ht="95" customHeight="1">
      <c r="A3128" s="1">
        <v>3126</v>
      </c>
      <c r="B3128" s="1" t="s">
        <v>3126</v>
      </c>
      <c r="C3128" s="1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4">
        <f t="shared" si="336"/>
        <v>4.16</v>
      </c>
      <c r="P3128" s="1">
        <f t="shared" si="337"/>
        <v>61.176470588235297</v>
      </c>
      <c r="Q3128" s="1" t="str">
        <f t="shared" si="338"/>
        <v>theater</v>
      </c>
      <c r="R3128" s="1" t="str">
        <f t="shared" si="342"/>
        <v>spaces</v>
      </c>
      <c r="S3128" s="2">
        <f t="shared" si="339"/>
        <v>42427.01807870371</v>
      </c>
      <c r="T3128" s="2">
        <f t="shared" si="340"/>
        <v>42456.976412037038</v>
      </c>
      <c r="U3128" s="1">
        <f t="shared" si="341"/>
        <v>30</v>
      </c>
    </row>
    <row r="3129" spans="1:21" ht="95" customHeight="1">
      <c r="A3129" s="1">
        <v>3127</v>
      </c>
      <c r="B3129" s="1" t="s">
        <v>3127</v>
      </c>
      <c r="C3129" s="1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4">
        <f t="shared" si="336"/>
        <v>0</v>
      </c>
      <c r="P3129" s="1" t="e">
        <f t="shared" si="337"/>
        <v>#DIV/0!</v>
      </c>
      <c r="Q3129" s="1" t="str">
        <f t="shared" si="338"/>
        <v>theater</v>
      </c>
      <c r="R3129" s="1" t="str">
        <f t="shared" si="342"/>
        <v>spaces</v>
      </c>
      <c r="S3129" s="2">
        <f t="shared" si="339"/>
        <v>42034.856817129628</v>
      </c>
      <c r="T3129" s="2">
        <f t="shared" si="340"/>
        <v>42064.856817129628</v>
      </c>
      <c r="U3129" s="1">
        <f t="shared" si="341"/>
        <v>30</v>
      </c>
    </row>
    <row r="3130" spans="1:21" ht="95" customHeight="1">
      <c r="A3130" s="1">
        <v>3128</v>
      </c>
      <c r="B3130" s="1" t="s">
        <v>3128</v>
      </c>
      <c r="C3130" s="1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4">
        <f t="shared" si="336"/>
        <v>108.60666666666667</v>
      </c>
      <c r="P3130" s="1">
        <f t="shared" si="337"/>
        <v>139.23931623931625</v>
      </c>
      <c r="Q3130" s="1" t="str">
        <f t="shared" si="338"/>
        <v>theater</v>
      </c>
      <c r="R3130" s="1" t="str">
        <f t="shared" si="342"/>
        <v>plays</v>
      </c>
      <c r="S3130" s="2">
        <f t="shared" si="339"/>
        <v>42780.825706018513</v>
      </c>
      <c r="T3130" s="2">
        <f t="shared" si="340"/>
        <v>42810.784039351856</v>
      </c>
      <c r="U3130" s="1">
        <f t="shared" si="341"/>
        <v>30</v>
      </c>
    </row>
    <row r="3131" spans="1:21" ht="95" customHeight="1">
      <c r="A3131" s="1">
        <v>3129</v>
      </c>
      <c r="B3131" s="1" t="s">
        <v>3129</v>
      </c>
      <c r="C3131" s="1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4">
        <f t="shared" si="336"/>
        <v>0.8</v>
      </c>
      <c r="P3131" s="1">
        <f t="shared" si="337"/>
        <v>10</v>
      </c>
      <c r="Q3131" s="1" t="str">
        <f t="shared" si="338"/>
        <v>theater</v>
      </c>
      <c r="R3131" s="1" t="str">
        <f t="shared" si="342"/>
        <v>plays</v>
      </c>
      <c r="S3131" s="2">
        <f t="shared" si="339"/>
        <v>42803.842812499999</v>
      </c>
      <c r="T3131" s="2">
        <f t="shared" si="340"/>
        <v>42843.801145833335</v>
      </c>
      <c r="U3131" s="1">
        <f t="shared" si="341"/>
        <v>40</v>
      </c>
    </row>
    <row r="3132" spans="1:21" ht="95" customHeight="1">
      <c r="A3132" s="1">
        <v>3130</v>
      </c>
      <c r="B3132" s="1" t="s">
        <v>3130</v>
      </c>
      <c r="C3132" s="1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4">
        <f t="shared" si="336"/>
        <v>3.75</v>
      </c>
      <c r="P3132" s="1">
        <f t="shared" si="337"/>
        <v>93.75</v>
      </c>
      <c r="Q3132" s="1" t="str">
        <f t="shared" si="338"/>
        <v>theater</v>
      </c>
      <c r="R3132" s="1" t="str">
        <f t="shared" si="342"/>
        <v>plays</v>
      </c>
      <c r="S3132" s="2">
        <f t="shared" si="339"/>
        <v>42808.640231481477</v>
      </c>
      <c r="T3132" s="2">
        <f t="shared" si="340"/>
        <v>42839.207638888889</v>
      </c>
      <c r="U3132" s="1">
        <f t="shared" si="341"/>
        <v>31</v>
      </c>
    </row>
    <row r="3133" spans="1:21" ht="95" customHeight="1">
      <c r="A3133" s="1">
        <v>3131</v>
      </c>
      <c r="B3133" s="1" t="s">
        <v>3131</v>
      </c>
      <c r="C3133" s="1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4">
        <f t="shared" si="336"/>
        <v>15.731707317073171</v>
      </c>
      <c r="P3133" s="1">
        <f t="shared" si="337"/>
        <v>53.75</v>
      </c>
      <c r="Q3133" s="1" t="str">
        <f t="shared" si="338"/>
        <v>theater</v>
      </c>
      <c r="R3133" s="1" t="str">
        <f t="shared" si="342"/>
        <v>plays</v>
      </c>
      <c r="S3133" s="2">
        <f t="shared" si="339"/>
        <v>42803.579224537039</v>
      </c>
      <c r="T3133" s="2">
        <f t="shared" si="340"/>
        <v>42833.537557870368</v>
      </c>
      <c r="U3133" s="1">
        <f t="shared" si="341"/>
        <v>30</v>
      </c>
    </row>
    <row r="3134" spans="1:21" ht="95" customHeight="1">
      <c r="A3134" s="1">
        <v>3132</v>
      </c>
      <c r="B3134" s="1" t="s">
        <v>3132</v>
      </c>
      <c r="C3134" s="1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4">
        <f t="shared" si="336"/>
        <v>3.3333333333333333E-2</v>
      </c>
      <c r="P3134" s="1">
        <f t="shared" si="337"/>
        <v>10</v>
      </c>
      <c r="Q3134" s="1" t="str">
        <f t="shared" si="338"/>
        <v>theater</v>
      </c>
      <c r="R3134" s="1" t="str">
        <f t="shared" si="342"/>
        <v>plays</v>
      </c>
      <c r="S3134" s="2">
        <f t="shared" si="339"/>
        <v>42786.350231481483</v>
      </c>
      <c r="T3134" s="2">
        <f t="shared" si="340"/>
        <v>42846.308564814812</v>
      </c>
      <c r="U3134" s="1">
        <f t="shared" si="341"/>
        <v>60</v>
      </c>
    </row>
    <row r="3135" spans="1:21" ht="95" customHeight="1">
      <c r="A3135" s="1">
        <v>3133</v>
      </c>
      <c r="B3135" s="1" t="s">
        <v>3133</v>
      </c>
      <c r="C3135" s="1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4">
        <f t="shared" si="336"/>
        <v>108</v>
      </c>
      <c r="P3135" s="1">
        <f t="shared" si="337"/>
        <v>33.75</v>
      </c>
      <c r="Q3135" s="1" t="str">
        <f t="shared" si="338"/>
        <v>theater</v>
      </c>
      <c r="R3135" s="1" t="str">
        <f t="shared" si="342"/>
        <v>plays</v>
      </c>
      <c r="S3135" s="2">
        <f t="shared" si="339"/>
        <v>42788.565208333333</v>
      </c>
      <c r="T3135" s="2">
        <f t="shared" si="340"/>
        <v>42818.523541666669</v>
      </c>
      <c r="U3135" s="1">
        <f t="shared" si="341"/>
        <v>30</v>
      </c>
    </row>
    <row r="3136" spans="1:21" ht="95" customHeight="1">
      <c r="A3136" s="1">
        <v>3134</v>
      </c>
      <c r="B3136" s="1" t="s">
        <v>3134</v>
      </c>
      <c r="C3136" s="1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4">
        <f t="shared" si="336"/>
        <v>22.5</v>
      </c>
      <c r="P3136" s="1">
        <f t="shared" si="337"/>
        <v>18.75</v>
      </c>
      <c r="Q3136" s="1" t="str">
        <f t="shared" si="338"/>
        <v>theater</v>
      </c>
      <c r="R3136" s="1" t="str">
        <f t="shared" si="342"/>
        <v>plays</v>
      </c>
      <c r="S3136" s="2">
        <f t="shared" si="339"/>
        <v>42800.720127314817</v>
      </c>
      <c r="T3136" s="2">
        <f t="shared" si="340"/>
        <v>42821.678460648152</v>
      </c>
      <c r="U3136" s="1">
        <f t="shared" si="341"/>
        <v>21</v>
      </c>
    </row>
    <row r="3137" spans="1:21" ht="95" customHeight="1">
      <c r="A3137" s="1">
        <v>3135</v>
      </c>
      <c r="B3137" s="1" t="s">
        <v>3135</v>
      </c>
      <c r="C3137" s="1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4">
        <f t="shared" si="336"/>
        <v>20.849420849420849</v>
      </c>
      <c r="P3137" s="1">
        <f t="shared" si="337"/>
        <v>23.142857142857142</v>
      </c>
      <c r="Q3137" s="1" t="str">
        <f t="shared" si="338"/>
        <v>theater</v>
      </c>
      <c r="R3137" s="1" t="str">
        <f t="shared" si="342"/>
        <v>plays</v>
      </c>
      <c r="S3137" s="2">
        <f t="shared" si="339"/>
        <v>42807.151863425926</v>
      </c>
      <c r="T3137" s="2">
        <f t="shared" si="340"/>
        <v>42829.151863425926</v>
      </c>
      <c r="U3137" s="1">
        <f t="shared" si="341"/>
        <v>22</v>
      </c>
    </row>
    <row r="3138" spans="1:21" ht="95" customHeight="1">
      <c r="A3138" s="1">
        <v>3136</v>
      </c>
      <c r="B3138" s="1" t="s">
        <v>3136</v>
      </c>
      <c r="C3138" s="1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4">
        <f t="shared" si="336"/>
        <v>127.8</v>
      </c>
      <c r="P3138" s="1">
        <f t="shared" si="337"/>
        <v>29.045454545454547</v>
      </c>
      <c r="Q3138" s="1" t="str">
        <f t="shared" si="338"/>
        <v>theater</v>
      </c>
      <c r="R3138" s="1" t="str">
        <f t="shared" si="342"/>
        <v>plays</v>
      </c>
      <c r="S3138" s="2">
        <f t="shared" si="339"/>
        <v>42789.462430555555</v>
      </c>
      <c r="T3138" s="2">
        <f t="shared" si="340"/>
        <v>42825.957638888889</v>
      </c>
      <c r="U3138" s="1">
        <f t="shared" si="341"/>
        <v>37</v>
      </c>
    </row>
    <row r="3139" spans="1:21" ht="95" customHeight="1">
      <c r="A3139" s="1">
        <v>3137</v>
      </c>
      <c r="B3139" s="1" t="s">
        <v>3137</v>
      </c>
      <c r="C3139" s="1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4">
        <f t="shared" ref="O3139:O3202" si="343">E3139/D3139*100</f>
        <v>3.3333333333333335</v>
      </c>
      <c r="P3139" s="1">
        <f t="shared" ref="P3139:P3202" si="344">E3139/L3139</f>
        <v>50</v>
      </c>
      <c r="Q3139" s="1" t="str">
        <f t="shared" ref="Q3139:Q3202" si="345">LEFT(N3139,FIND("/",N3139)-1)</f>
        <v>theater</v>
      </c>
      <c r="R3139" s="1" t="str">
        <f t="shared" si="342"/>
        <v>plays</v>
      </c>
      <c r="S3139" s="2">
        <f t="shared" ref="S3139:S3202" si="346">(((J3139/60)/60)/24)+DATE(1970,1,1)</f>
        <v>42807.885057870371</v>
      </c>
      <c r="T3139" s="2">
        <f t="shared" ref="T3139:T3202" si="347">(((I3139/60)/60)/24)+DATE(1970,1,1)</f>
        <v>42858.8</v>
      </c>
      <c r="U3139" s="1">
        <f t="shared" ref="U3139:U3202" si="348">ROUNDUP(T3139-S3139,0)</f>
        <v>51</v>
      </c>
    </row>
    <row r="3140" spans="1:21" ht="95" customHeight="1">
      <c r="A3140" s="1">
        <v>3138</v>
      </c>
      <c r="B3140" s="1" t="s">
        <v>3138</v>
      </c>
      <c r="C3140" s="1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4">
        <f t="shared" si="343"/>
        <v>0</v>
      </c>
      <c r="P3140" s="1" t="e">
        <f t="shared" si="344"/>
        <v>#DIV/0!</v>
      </c>
      <c r="Q3140" s="1" t="str">
        <f t="shared" si="345"/>
        <v>theater</v>
      </c>
      <c r="R3140" s="1" t="str">
        <f t="shared" ref="R3140:R3203" si="349">RIGHT(N3140,LEN(N3140)-FIND("/",N3140))</f>
        <v>plays</v>
      </c>
      <c r="S3140" s="2">
        <f t="shared" si="346"/>
        <v>42809.645914351851</v>
      </c>
      <c r="T3140" s="2">
        <f t="shared" si="347"/>
        <v>42828.645914351851</v>
      </c>
      <c r="U3140" s="1">
        <f t="shared" si="348"/>
        <v>19</v>
      </c>
    </row>
    <row r="3141" spans="1:21" ht="95" customHeight="1">
      <c r="A3141" s="1">
        <v>3139</v>
      </c>
      <c r="B3141" s="1" t="s">
        <v>3139</v>
      </c>
      <c r="C3141" s="1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4">
        <f t="shared" si="343"/>
        <v>5.4</v>
      </c>
      <c r="P3141" s="1">
        <f t="shared" si="344"/>
        <v>450</v>
      </c>
      <c r="Q3141" s="1" t="str">
        <f t="shared" si="345"/>
        <v>theater</v>
      </c>
      <c r="R3141" s="1" t="str">
        <f t="shared" si="349"/>
        <v>plays</v>
      </c>
      <c r="S3141" s="2">
        <f t="shared" si="346"/>
        <v>42785.270370370374</v>
      </c>
      <c r="T3141" s="2">
        <f t="shared" si="347"/>
        <v>42819.189583333333</v>
      </c>
      <c r="U3141" s="1">
        <f t="shared" si="348"/>
        <v>34</v>
      </c>
    </row>
    <row r="3142" spans="1:21" ht="95" customHeight="1">
      <c r="A3142" s="1">
        <v>3140</v>
      </c>
      <c r="B3142" s="1" t="s">
        <v>3140</v>
      </c>
      <c r="C3142" s="1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4">
        <f t="shared" si="343"/>
        <v>0.96</v>
      </c>
      <c r="P3142" s="1">
        <f t="shared" si="344"/>
        <v>24</v>
      </c>
      <c r="Q3142" s="1" t="str">
        <f t="shared" si="345"/>
        <v>theater</v>
      </c>
      <c r="R3142" s="1" t="str">
        <f t="shared" si="349"/>
        <v>plays</v>
      </c>
      <c r="S3142" s="2">
        <f t="shared" si="346"/>
        <v>42802.718784722223</v>
      </c>
      <c r="T3142" s="2">
        <f t="shared" si="347"/>
        <v>42832.677118055552</v>
      </c>
      <c r="U3142" s="1">
        <f t="shared" si="348"/>
        <v>30</v>
      </c>
    </row>
    <row r="3143" spans="1:21" ht="95" customHeight="1">
      <c r="A3143" s="1">
        <v>3141</v>
      </c>
      <c r="B3143" s="1" t="s">
        <v>3141</v>
      </c>
      <c r="C3143" s="1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4">
        <f t="shared" si="343"/>
        <v>51.6</v>
      </c>
      <c r="P3143" s="1">
        <f t="shared" si="344"/>
        <v>32.25</v>
      </c>
      <c r="Q3143" s="1" t="str">
        <f t="shared" si="345"/>
        <v>theater</v>
      </c>
      <c r="R3143" s="1" t="str">
        <f t="shared" si="349"/>
        <v>plays</v>
      </c>
      <c r="S3143" s="2">
        <f t="shared" si="346"/>
        <v>42800.753333333334</v>
      </c>
      <c r="T3143" s="2">
        <f t="shared" si="347"/>
        <v>42841.833333333328</v>
      </c>
      <c r="U3143" s="1">
        <f t="shared" si="348"/>
        <v>42</v>
      </c>
    </row>
    <row r="3144" spans="1:21" ht="95" customHeight="1">
      <c r="A3144" s="1">
        <v>3142</v>
      </c>
      <c r="B3144" s="1" t="s">
        <v>3142</v>
      </c>
      <c r="C3144" s="1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4">
        <f t="shared" si="343"/>
        <v>1.6363636363636365</v>
      </c>
      <c r="P3144" s="1">
        <f t="shared" si="344"/>
        <v>15</v>
      </c>
      <c r="Q3144" s="1" t="str">
        <f t="shared" si="345"/>
        <v>theater</v>
      </c>
      <c r="R3144" s="1" t="str">
        <f t="shared" si="349"/>
        <v>plays</v>
      </c>
      <c r="S3144" s="2">
        <f t="shared" si="346"/>
        <v>42783.513182870374</v>
      </c>
      <c r="T3144" s="2">
        <f t="shared" si="347"/>
        <v>42813.471516203703</v>
      </c>
      <c r="U3144" s="1">
        <f t="shared" si="348"/>
        <v>30</v>
      </c>
    </row>
    <row r="3145" spans="1:21" ht="95" customHeight="1">
      <c r="A3145" s="1">
        <v>3143</v>
      </c>
      <c r="B3145" s="1" t="s">
        <v>3143</v>
      </c>
      <c r="C3145" s="1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4">
        <f t="shared" si="343"/>
        <v>0</v>
      </c>
      <c r="P3145" s="1" t="e">
        <f t="shared" si="344"/>
        <v>#DIV/0!</v>
      </c>
      <c r="Q3145" s="1" t="str">
        <f t="shared" si="345"/>
        <v>theater</v>
      </c>
      <c r="R3145" s="1" t="str">
        <f t="shared" si="349"/>
        <v>plays</v>
      </c>
      <c r="S3145" s="2">
        <f t="shared" si="346"/>
        <v>42808.358287037037</v>
      </c>
      <c r="T3145" s="2">
        <f t="shared" si="347"/>
        <v>42834.358287037037</v>
      </c>
      <c r="U3145" s="1">
        <f t="shared" si="348"/>
        <v>26</v>
      </c>
    </row>
    <row r="3146" spans="1:21" ht="95" customHeight="1">
      <c r="A3146" s="1">
        <v>3144</v>
      </c>
      <c r="B3146" s="1" t="s">
        <v>3144</v>
      </c>
      <c r="C3146" s="1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4">
        <f t="shared" si="343"/>
        <v>75.400000000000006</v>
      </c>
      <c r="P3146" s="1">
        <f t="shared" si="344"/>
        <v>251.33333333333334</v>
      </c>
      <c r="Q3146" s="1" t="str">
        <f t="shared" si="345"/>
        <v>theater</v>
      </c>
      <c r="R3146" s="1" t="str">
        <f t="shared" si="349"/>
        <v>plays</v>
      </c>
      <c r="S3146" s="2">
        <f t="shared" si="346"/>
        <v>42796.538275462968</v>
      </c>
      <c r="T3146" s="2">
        <f t="shared" si="347"/>
        <v>42813.25</v>
      </c>
      <c r="U3146" s="1">
        <f t="shared" si="348"/>
        <v>17</v>
      </c>
    </row>
    <row r="3147" spans="1:21" ht="95" customHeight="1">
      <c r="A3147" s="1">
        <v>3145</v>
      </c>
      <c r="B3147" s="1" t="s">
        <v>3145</v>
      </c>
      <c r="C3147" s="1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4">
        <f t="shared" si="343"/>
        <v>0</v>
      </c>
      <c r="P3147" s="1" t="e">
        <f t="shared" si="344"/>
        <v>#DIV/0!</v>
      </c>
      <c r="Q3147" s="1" t="str">
        <f t="shared" si="345"/>
        <v>theater</v>
      </c>
      <c r="R3147" s="1" t="str">
        <f t="shared" si="349"/>
        <v>plays</v>
      </c>
      <c r="S3147" s="2">
        <f t="shared" si="346"/>
        <v>42762.040902777779</v>
      </c>
      <c r="T3147" s="2">
        <f t="shared" si="347"/>
        <v>42821.999236111107</v>
      </c>
      <c r="U3147" s="1">
        <f t="shared" si="348"/>
        <v>60</v>
      </c>
    </row>
    <row r="3148" spans="1:21" ht="95" customHeight="1">
      <c r="A3148" s="1">
        <v>3146</v>
      </c>
      <c r="B3148" s="1" t="s">
        <v>3146</v>
      </c>
      <c r="C3148" s="1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4">
        <f t="shared" si="343"/>
        <v>10.5</v>
      </c>
      <c r="P3148" s="1">
        <f t="shared" si="344"/>
        <v>437.5</v>
      </c>
      <c r="Q3148" s="1" t="str">
        <f t="shared" si="345"/>
        <v>theater</v>
      </c>
      <c r="R3148" s="1" t="str">
        <f t="shared" si="349"/>
        <v>plays</v>
      </c>
      <c r="S3148" s="2">
        <f t="shared" si="346"/>
        <v>42796.682476851856</v>
      </c>
      <c r="T3148" s="2">
        <f t="shared" si="347"/>
        <v>42841.640810185185</v>
      </c>
      <c r="U3148" s="1">
        <f t="shared" si="348"/>
        <v>45</v>
      </c>
    </row>
    <row r="3149" spans="1:21" ht="95" customHeight="1">
      <c r="A3149" s="1">
        <v>3147</v>
      </c>
      <c r="B3149" s="1" t="s">
        <v>3147</v>
      </c>
      <c r="C3149" s="1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O3149" s="4">
        <f t="shared" si="343"/>
        <v>117.52499999999999</v>
      </c>
      <c r="P3149" s="1">
        <f t="shared" si="344"/>
        <v>110.35211267605634</v>
      </c>
      <c r="Q3149" s="1" t="str">
        <f t="shared" si="345"/>
        <v>theater</v>
      </c>
      <c r="R3149" s="1" t="str">
        <f t="shared" si="349"/>
        <v>plays</v>
      </c>
      <c r="S3149" s="2">
        <f t="shared" si="346"/>
        <v>41909.969386574077</v>
      </c>
      <c r="T3149" s="2">
        <f t="shared" si="347"/>
        <v>41950.011053240742</v>
      </c>
      <c r="U3149" s="1">
        <f t="shared" si="348"/>
        <v>41</v>
      </c>
    </row>
    <row r="3150" spans="1:21" ht="95" customHeight="1">
      <c r="A3150" s="1">
        <v>3148</v>
      </c>
      <c r="B3150" s="1" t="s">
        <v>3148</v>
      </c>
      <c r="C3150" s="1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O3150" s="4">
        <f t="shared" si="343"/>
        <v>131.16666666666669</v>
      </c>
      <c r="P3150" s="1">
        <f t="shared" si="344"/>
        <v>41.421052631578945</v>
      </c>
      <c r="Q3150" s="1" t="str">
        <f t="shared" si="345"/>
        <v>theater</v>
      </c>
      <c r="R3150" s="1" t="str">
        <f t="shared" si="349"/>
        <v>plays</v>
      </c>
      <c r="S3150" s="2">
        <f t="shared" si="346"/>
        <v>41891.665324074071</v>
      </c>
      <c r="T3150" s="2">
        <f t="shared" si="347"/>
        <v>41913.166666666664</v>
      </c>
      <c r="U3150" s="1">
        <f t="shared" si="348"/>
        <v>22</v>
      </c>
    </row>
    <row r="3151" spans="1:21" ht="95" customHeight="1">
      <c r="A3151" s="1">
        <v>3149</v>
      </c>
      <c r="B3151" s="1" t="s">
        <v>3149</v>
      </c>
      <c r="C3151" s="1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O3151" s="4">
        <f t="shared" si="343"/>
        <v>104</v>
      </c>
      <c r="P3151" s="1">
        <f t="shared" si="344"/>
        <v>52</v>
      </c>
      <c r="Q3151" s="1" t="str">
        <f t="shared" si="345"/>
        <v>theater</v>
      </c>
      <c r="R3151" s="1" t="str">
        <f t="shared" si="349"/>
        <v>plays</v>
      </c>
      <c r="S3151" s="2">
        <f t="shared" si="346"/>
        <v>41226.017361111109</v>
      </c>
      <c r="T3151" s="2">
        <f t="shared" si="347"/>
        <v>41250.083333333336</v>
      </c>
      <c r="U3151" s="1">
        <f t="shared" si="348"/>
        <v>25</v>
      </c>
    </row>
    <row r="3152" spans="1:21" ht="95" customHeight="1">
      <c r="A3152" s="1">
        <v>3150</v>
      </c>
      <c r="B3152" s="1" t="s">
        <v>3150</v>
      </c>
      <c r="C3152" s="1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O3152" s="4">
        <f t="shared" si="343"/>
        <v>101</v>
      </c>
      <c r="P3152" s="1">
        <f t="shared" si="344"/>
        <v>33.990384615384613</v>
      </c>
      <c r="Q3152" s="1" t="str">
        <f t="shared" si="345"/>
        <v>theater</v>
      </c>
      <c r="R3152" s="1" t="str">
        <f t="shared" si="349"/>
        <v>plays</v>
      </c>
      <c r="S3152" s="2">
        <f t="shared" si="346"/>
        <v>40478.263923611114</v>
      </c>
      <c r="T3152" s="2">
        <f t="shared" si="347"/>
        <v>40568.166666666664</v>
      </c>
      <c r="U3152" s="1">
        <f t="shared" si="348"/>
        <v>90</v>
      </c>
    </row>
    <row r="3153" spans="1:21" ht="95" customHeight="1">
      <c r="A3153" s="1">
        <v>3151</v>
      </c>
      <c r="B3153" s="1" t="s">
        <v>3151</v>
      </c>
      <c r="C3153" s="1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O3153" s="4">
        <f t="shared" si="343"/>
        <v>100.4</v>
      </c>
      <c r="P3153" s="1">
        <f t="shared" si="344"/>
        <v>103.35294117647059</v>
      </c>
      <c r="Q3153" s="1" t="str">
        <f t="shared" si="345"/>
        <v>theater</v>
      </c>
      <c r="R3153" s="1" t="str">
        <f t="shared" si="349"/>
        <v>plays</v>
      </c>
      <c r="S3153" s="2">
        <f t="shared" si="346"/>
        <v>41862.83997685185</v>
      </c>
      <c r="T3153" s="2">
        <f t="shared" si="347"/>
        <v>41892.83997685185</v>
      </c>
      <c r="U3153" s="1">
        <f t="shared" si="348"/>
        <v>30</v>
      </c>
    </row>
    <row r="3154" spans="1:21" ht="95" customHeight="1">
      <c r="A3154" s="1">
        <v>3152</v>
      </c>
      <c r="B3154" s="1" t="s">
        <v>3152</v>
      </c>
      <c r="C3154" s="1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O3154" s="4">
        <f t="shared" si="343"/>
        <v>105.95454545454545</v>
      </c>
      <c r="P3154" s="1">
        <f t="shared" si="344"/>
        <v>34.791044776119406</v>
      </c>
      <c r="Q3154" s="1" t="str">
        <f t="shared" si="345"/>
        <v>theater</v>
      </c>
      <c r="R3154" s="1" t="str">
        <f t="shared" si="349"/>
        <v>plays</v>
      </c>
      <c r="S3154" s="2">
        <f t="shared" si="346"/>
        <v>41550.867673611108</v>
      </c>
      <c r="T3154" s="2">
        <f t="shared" si="347"/>
        <v>41580.867673611108</v>
      </c>
      <c r="U3154" s="1">
        <f t="shared" si="348"/>
        <v>30</v>
      </c>
    </row>
    <row r="3155" spans="1:21" ht="95" customHeight="1">
      <c r="A3155" s="1">
        <v>3153</v>
      </c>
      <c r="B3155" s="1" t="s">
        <v>3153</v>
      </c>
      <c r="C3155" s="1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O3155" s="4">
        <f t="shared" si="343"/>
        <v>335.58333333333337</v>
      </c>
      <c r="P3155" s="1">
        <f t="shared" si="344"/>
        <v>41.773858921161825</v>
      </c>
      <c r="Q3155" s="1" t="str">
        <f t="shared" si="345"/>
        <v>theater</v>
      </c>
      <c r="R3155" s="1" t="str">
        <f t="shared" si="349"/>
        <v>plays</v>
      </c>
      <c r="S3155" s="2">
        <f t="shared" si="346"/>
        <v>40633.154363425929</v>
      </c>
      <c r="T3155" s="2">
        <f t="shared" si="347"/>
        <v>40664.207638888889</v>
      </c>
      <c r="U3155" s="1">
        <f t="shared" si="348"/>
        <v>32</v>
      </c>
    </row>
    <row r="3156" spans="1:21" ht="95" customHeight="1">
      <c r="A3156" s="1">
        <v>3154</v>
      </c>
      <c r="B3156" s="1" t="s">
        <v>3154</v>
      </c>
      <c r="C3156" s="1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O3156" s="4">
        <f t="shared" si="343"/>
        <v>112.92857142857142</v>
      </c>
      <c r="P3156" s="1">
        <f t="shared" si="344"/>
        <v>64.268292682926827</v>
      </c>
      <c r="Q3156" s="1" t="str">
        <f t="shared" si="345"/>
        <v>theater</v>
      </c>
      <c r="R3156" s="1" t="str">
        <f t="shared" si="349"/>
        <v>plays</v>
      </c>
      <c r="S3156" s="2">
        <f t="shared" si="346"/>
        <v>40970.875671296293</v>
      </c>
      <c r="T3156" s="2">
        <f t="shared" si="347"/>
        <v>41000.834004629629</v>
      </c>
      <c r="U3156" s="1">
        <f t="shared" si="348"/>
        <v>30</v>
      </c>
    </row>
    <row r="3157" spans="1:21" ht="95" customHeight="1">
      <c r="A3157" s="1">
        <v>3155</v>
      </c>
      <c r="B3157" s="1" t="s">
        <v>3155</v>
      </c>
      <c r="C3157" s="1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O3157" s="4">
        <f t="shared" si="343"/>
        <v>188.50460000000001</v>
      </c>
      <c r="P3157" s="1">
        <f t="shared" si="344"/>
        <v>31.209370860927152</v>
      </c>
      <c r="Q3157" s="1" t="str">
        <f t="shared" si="345"/>
        <v>theater</v>
      </c>
      <c r="R3157" s="1" t="str">
        <f t="shared" si="349"/>
        <v>plays</v>
      </c>
      <c r="S3157" s="2">
        <f t="shared" si="346"/>
        <v>41233.499131944445</v>
      </c>
      <c r="T3157" s="2">
        <f t="shared" si="347"/>
        <v>41263.499131944445</v>
      </c>
      <c r="U3157" s="1">
        <f t="shared" si="348"/>
        <v>30</v>
      </c>
    </row>
    <row r="3158" spans="1:21" ht="95" customHeight="1">
      <c r="A3158" s="1">
        <v>3156</v>
      </c>
      <c r="B3158" s="1" t="s">
        <v>3156</v>
      </c>
      <c r="C3158" s="1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O3158" s="4">
        <f t="shared" si="343"/>
        <v>101.81818181818181</v>
      </c>
      <c r="P3158" s="1">
        <f t="shared" si="344"/>
        <v>62.921348314606739</v>
      </c>
      <c r="Q3158" s="1" t="str">
        <f t="shared" si="345"/>
        <v>theater</v>
      </c>
      <c r="R3158" s="1" t="str">
        <f t="shared" si="349"/>
        <v>plays</v>
      </c>
      <c r="S3158" s="2">
        <f t="shared" si="346"/>
        <v>41026.953055555554</v>
      </c>
      <c r="T3158" s="2">
        <f t="shared" si="347"/>
        <v>41061.953055555554</v>
      </c>
      <c r="U3158" s="1">
        <f t="shared" si="348"/>
        <v>35</v>
      </c>
    </row>
    <row r="3159" spans="1:21" ht="95" customHeight="1">
      <c r="A3159" s="1">
        <v>3157</v>
      </c>
      <c r="B3159" s="1" t="s">
        <v>3157</v>
      </c>
      <c r="C3159" s="1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O3159" s="4">
        <f t="shared" si="343"/>
        <v>101</v>
      </c>
      <c r="P3159" s="1">
        <f t="shared" si="344"/>
        <v>98.536585365853654</v>
      </c>
      <c r="Q3159" s="1" t="str">
        <f t="shared" si="345"/>
        <v>theater</v>
      </c>
      <c r="R3159" s="1" t="str">
        <f t="shared" si="349"/>
        <v>plays</v>
      </c>
      <c r="S3159" s="2">
        <f t="shared" si="346"/>
        <v>41829.788252314815</v>
      </c>
      <c r="T3159" s="2">
        <f t="shared" si="347"/>
        <v>41839.208333333336</v>
      </c>
      <c r="U3159" s="1">
        <f t="shared" si="348"/>
        <v>10</v>
      </c>
    </row>
    <row r="3160" spans="1:21" ht="95" customHeight="1">
      <c r="A3160" s="1">
        <v>3158</v>
      </c>
      <c r="B3160" s="1" t="s">
        <v>3158</v>
      </c>
      <c r="C3160" s="1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O3160" s="4">
        <f t="shared" si="343"/>
        <v>113.99999999999999</v>
      </c>
      <c r="P3160" s="1">
        <f t="shared" si="344"/>
        <v>82.608695652173907</v>
      </c>
      <c r="Q3160" s="1" t="str">
        <f t="shared" si="345"/>
        <v>theater</v>
      </c>
      <c r="R3160" s="1" t="str">
        <f t="shared" si="349"/>
        <v>plays</v>
      </c>
      <c r="S3160" s="2">
        <f t="shared" si="346"/>
        <v>41447.839722222219</v>
      </c>
      <c r="T3160" s="2">
        <f t="shared" si="347"/>
        <v>41477.839722222219</v>
      </c>
      <c r="U3160" s="1">
        <f t="shared" si="348"/>
        <v>30</v>
      </c>
    </row>
    <row r="3161" spans="1:21" ht="95" customHeight="1">
      <c r="A3161" s="1">
        <v>3159</v>
      </c>
      <c r="B3161" s="1" t="s">
        <v>3159</v>
      </c>
      <c r="C3161" s="1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O3161" s="4">
        <f t="shared" si="343"/>
        <v>133.48133333333334</v>
      </c>
      <c r="P3161" s="1">
        <f t="shared" si="344"/>
        <v>38.504230769230773</v>
      </c>
      <c r="Q3161" s="1" t="str">
        <f t="shared" si="345"/>
        <v>theater</v>
      </c>
      <c r="R3161" s="1" t="str">
        <f t="shared" si="349"/>
        <v>plays</v>
      </c>
      <c r="S3161" s="2">
        <f t="shared" si="346"/>
        <v>40884.066678240742</v>
      </c>
      <c r="T3161" s="2">
        <f t="shared" si="347"/>
        <v>40926.958333333336</v>
      </c>
      <c r="U3161" s="1">
        <f t="shared" si="348"/>
        <v>43</v>
      </c>
    </row>
    <row r="3162" spans="1:21" ht="95" customHeight="1">
      <c r="A3162" s="1">
        <v>3160</v>
      </c>
      <c r="B3162" s="1" t="s">
        <v>3160</v>
      </c>
      <c r="C3162" s="1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O3162" s="4">
        <f t="shared" si="343"/>
        <v>101.53333333333335</v>
      </c>
      <c r="P3162" s="1">
        <f t="shared" si="344"/>
        <v>80.15789473684211</v>
      </c>
      <c r="Q3162" s="1" t="str">
        <f t="shared" si="345"/>
        <v>theater</v>
      </c>
      <c r="R3162" s="1" t="str">
        <f t="shared" si="349"/>
        <v>plays</v>
      </c>
      <c r="S3162" s="2">
        <f t="shared" si="346"/>
        <v>41841.26489583333</v>
      </c>
      <c r="T3162" s="2">
        <f t="shared" si="347"/>
        <v>41864.207638888889</v>
      </c>
      <c r="U3162" s="1">
        <f t="shared" si="348"/>
        <v>23</v>
      </c>
    </row>
    <row r="3163" spans="1:21" ht="95" customHeight="1">
      <c r="A3163" s="1">
        <v>3161</v>
      </c>
      <c r="B3163" s="1" t="s">
        <v>3161</v>
      </c>
      <c r="C3163" s="1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O3163" s="4">
        <f t="shared" si="343"/>
        <v>105.1</v>
      </c>
      <c r="P3163" s="1">
        <f t="shared" si="344"/>
        <v>28.405405405405407</v>
      </c>
      <c r="Q3163" s="1" t="str">
        <f t="shared" si="345"/>
        <v>theater</v>
      </c>
      <c r="R3163" s="1" t="str">
        <f t="shared" si="349"/>
        <v>plays</v>
      </c>
      <c r="S3163" s="2">
        <f t="shared" si="346"/>
        <v>41897.536134259259</v>
      </c>
      <c r="T3163" s="2">
        <f t="shared" si="347"/>
        <v>41927.536134259259</v>
      </c>
      <c r="U3163" s="1">
        <f t="shared" si="348"/>
        <v>30</v>
      </c>
    </row>
    <row r="3164" spans="1:21" ht="95" customHeight="1">
      <c r="A3164" s="1">
        <v>3162</v>
      </c>
      <c r="B3164" s="1" t="s">
        <v>3162</v>
      </c>
      <c r="C3164" s="1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O3164" s="4">
        <f t="shared" si="343"/>
        <v>127.15</v>
      </c>
      <c r="P3164" s="1">
        <f t="shared" si="344"/>
        <v>80.730158730158735</v>
      </c>
      <c r="Q3164" s="1" t="str">
        <f t="shared" si="345"/>
        <v>theater</v>
      </c>
      <c r="R3164" s="1" t="str">
        <f t="shared" si="349"/>
        <v>plays</v>
      </c>
      <c r="S3164" s="2">
        <f t="shared" si="346"/>
        <v>41799.685902777775</v>
      </c>
      <c r="T3164" s="2">
        <f t="shared" si="347"/>
        <v>41827.083333333336</v>
      </c>
      <c r="U3164" s="1">
        <f t="shared" si="348"/>
        <v>28</v>
      </c>
    </row>
    <row r="3165" spans="1:21" ht="95" customHeight="1">
      <c r="A3165" s="1">
        <v>3163</v>
      </c>
      <c r="B3165" s="1" t="s">
        <v>3163</v>
      </c>
      <c r="C3165" s="1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O3165" s="4">
        <f t="shared" si="343"/>
        <v>111.15384615384616</v>
      </c>
      <c r="P3165" s="1">
        <f t="shared" si="344"/>
        <v>200.69444444444446</v>
      </c>
      <c r="Q3165" s="1" t="str">
        <f t="shared" si="345"/>
        <v>theater</v>
      </c>
      <c r="R3165" s="1" t="str">
        <f t="shared" si="349"/>
        <v>plays</v>
      </c>
      <c r="S3165" s="2">
        <f t="shared" si="346"/>
        <v>41775.753761574073</v>
      </c>
      <c r="T3165" s="2">
        <f t="shared" si="347"/>
        <v>41805.753761574073</v>
      </c>
      <c r="U3165" s="1">
        <f t="shared" si="348"/>
        <v>30</v>
      </c>
    </row>
    <row r="3166" spans="1:21" ht="95" customHeight="1">
      <c r="A3166" s="1">
        <v>3164</v>
      </c>
      <c r="B3166" s="1" t="s">
        <v>3164</v>
      </c>
      <c r="C3166" s="1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O3166" s="4">
        <f t="shared" si="343"/>
        <v>106.76</v>
      </c>
      <c r="P3166" s="1">
        <f t="shared" si="344"/>
        <v>37.591549295774648</v>
      </c>
      <c r="Q3166" s="1" t="str">
        <f t="shared" si="345"/>
        <v>theater</v>
      </c>
      <c r="R3166" s="1" t="str">
        <f t="shared" si="349"/>
        <v>plays</v>
      </c>
      <c r="S3166" s="2">
        <f t="shared" si="346"/>
        <v>41766.80572916667</v>
      </c>
      <c r="T3166" s="2">
        <f t="shared" si="347"/>
        <v>41799.80572916667</v>
      </c>
      <c r="U3166" s="1">
        <f t="shared" si="348"/>
        <v>33</v>
      </c>
    </row>
    <row r="3167" spans="1:21" ht="95" customHeight="1">
      <c r="A3167" s="1">
        <v>3165</v>
      </c>
      <c r="B3167" s="1" t="s">
        <v>3165</v>
      </c>
      <c r="C3167" s="1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O3167" s="4">
        <f t="shared" si="343"/>
        <v>162.66666666666666</v>
      </c>
      <c r="P3167" s="1">
        <f t="shared" si="344"/>
        <v>58.095238095238095</v>
      </c>
      <c r="Q3167" s="1" t="str">
        <f t="shared" si="345"/>
        <v>theater</v>
      </c>
      <c r="R3167" s="1" t="str">
        <f t="shared" si="349"/>
        <v>plays</v>
      </c>
      <c r="S3167" s="2">
        <f t="shared" si="346"/>
        <v>40644.159259259257</v>
      </c>
      <c r="T3167" s="2">
        <f t="shared" si="347"/>
        <v>40666.165972222225</v>
      </c>
      <c r="U3167" s="1">
        <f t="shared" si="348"/>
        <v>23</v>
      </c>
    </row>
    <row r="3168" spans="1:21" ht="95" customHeight="1">
      <c r="A3168" s="1">
        <v>3166</v>
      </c>
      <c r="B3168" s="1" t="s">
        <v>3166</v>
      </c>
      <c r="C3168" s="1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O3168" s="4">
        <f t="shared" si="343"/>
        <v>160.22808571428573</v>
      </c>
      <c r="P3168" s="1">
        <f t="shared" si="344"/>
        <v>60.300892473118282</v>
      </c>
      <c r="Q3168" s="1" t="str">
        <f t="shared" si="345"/>
        <v>theater</v>
      </c>
      <c r="R3168" s="1" t="str">
        <f t="shared" si="349"/>
        <v>plays</v>
      </c>
      <c r="S3168" s="2">
        <f t="shared" si="346"/>
        <v>41940.69158564815</v>
      </c>
      <c r="T3168" s="2">
        <f t="shared" si="347"/>
        <v>41969.332638888889</v>
      </c>
      <c r="U3168" s="1">
        <f t="shared" si="348"/>
        <v>29</v>
      </c>
    </row>
    <row r="3169" spans="1:21" ht="95" customHeight="1">
      <c r="A3169" s="1">
        <v>3167</v>
      </c>
      <c r="B3169" s="1" t="s">
        <v>3167</v>
      </c>
      <c r="C3169" s="1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O3169" s="4">
        <f t="shared" si="343"/>
        <v>116.16666666666666</v>
      </c>
      <c r="P3169" s="1">
        <f t="shared" si="344"/>
        <v>63.363636363636367</v>
      </c>
      <c r="Q3169" s="1" t="str">
        <f t="shared" si="345"/>
        <v>theater</v>
      </c>
      <c r="R3169" s="1" t="str">
        <f t="shared" si="349"/>
        <v>plays</v>
      </c>
      <c r="S3169" s="2">
        <f t="shared" si="346"/>
        <v>41839.175706018519</v>
      </c>
      <c r="T3169" s="2">
        <f t="shared" si="347"/>
        <v>41853.175706018519</v>
      </c>
      <c r="U3169" s="1">
        <f t="shared" si="348"/>
        <v>14</v>
      </c>
    </row>
    <row r="3170" spans="1:21" ht="95" customHeight="1">
      <c r="A3170" s="1">
        <v>3168</v>
      </c>
      <c r="B3170" s="1" t="s">
        <v>3168</v>
      </c>
      <c r="C3170" s="1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O3170" s="4">
        <f t="shared" si="343"/>
        <v>124.2</v>
      </c>
      <c r="P3170" s="1">
        <f t="shared" si="344"/>
        <v>50.901639344262293</v>
      </c>
      <c r="Q3170" s="1" t="str">
        <f t="shared" si="345"/>
        <v>theater</v>
      </c>
      <c r="R3170" s="1" t="str">
        <f t="shared" si="349"/>
        <v>plays</v>
      </c>
      <c r="S3170" s="2">
        <f t="shared" si="346"/>
        <v>41772.105937500004</v>
      </c>
      <c r="T3170" s="2">
        <f t="shared" si="347"/>
        <v>41803.916666666664</v>
      </c>
      <c r="U3170" s="1">
        <f t="shared" si="348"/>
        <v>32</v>
      </c>
    </row>
    <row r="3171" spans="1:21" ht="95" customHeight="1">
      <c r="A3171" s="1">
        <v>3169</v>
      </c>
      <c r="B3171" s="1" t="s">
        <v>3169</v>
      </c>
      <c r="C3171" s="1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O3171" s="4">
        <f t="shared" si="343"/>
        <v>103.01249999999999</v>
      </c>
      <c r="P3171" s="1">
        <f t="shared" si="344"/>
        <v>100.5</v>
      </c>
      <c r="Q3171" s="1" t="str">
        <f t="shared" si="345"/>
        <v>theater</v>
      </c>
      <c r="R3171" s="1" t="str">
        <f t="shared" si="349"/>
        <v>plays</v>
      </c>
      <c r="S3171" s="2">
        <f t="shared" si="346"/>
        <v>41591.737974537034</v>
      </c>
      <c r="T3171" s="2">
        <f t="shared" si="347"/>
        <v>41621.207638888889</v>
      </c>
      <c r="U3171" s="1">
        <f t="shared" si="348"/>
        <v>30</v>
      </c>
    </row>
    <row r="3172" spans="1:21" ht="95" customHeight="1">
      <c r="A3172" s="1">
        <v>3170</v>
      </c>
      <c r="B3172" s="1" t="s">
        <v>3170</v>
      </c>
      <c r="C3172" s="1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O3172" s="4">
        <f t="shared" si="343"/>
        <v>112.25</v>
      </c>
      <c r="P3172" s="1">
        <f t="shared" si="344"/>
        <v>31.619718309859156</v>
      </c>
      <c r="Q3172" s="1" t="str">
        <f t="shared" si="345"/>
        <v>theater</v>
      </c>
      <c r="R3172" s="1" t="str">
        <f t="shared" si="349"/>
        <v>plays</v>
      </c>
      <c r="S3172" s="2">
        <f t="shared" si="346"/>
        <v>41789.080370370371</v>
      </c>
      <c r="T3172" s="2">
        <f t="shared" si="347"/>
        <v>41822.166666666664</v>
      </c>
      <c r="U3172" s="1">
        <f t="shared" si="348"/>
        <v>34</v>
      </c>
    </row>
    <row r="3173" spans="1:21" ht="95" customHeight="1">
      <c r="A3173" s="1">
        <v>3171</v>
      </c>
      <c r="B3173" s="1" t="s">
        <v>3171</v>
      </c>
      <c r="C3173" s="1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O3173" s="4">
        <f t="shared" si="343"/>
        <v>108.8142857142857</v>
      </c>
      <c r="P3173" s="1">
        <f t="shared" si="344"/>
        <v>65.102564102564102</v>
      </c>
      <c r="Q3173" s="1" t="str">
        <f t="shared" si="345"/>
        <v>theater</v>
      </c>
      <c r="R3173" s="1" t="str">
        <f t="shared" si="349"/>
        <v>plays</v>
      </c>
      <c r="S3173" s="2">
        <f t="shared" si="346"/>
        <v>42466.608310185184</v>
      </c>
      <c r="T3173" s="2">
        <f t="shared" si="347"/>
        <v>42496.608310185184</v>
      </c>
      <c r="U3173" s="1">
        <f t="shared" si="348"/>
        <v>30</v>
      </c>
    </row>
    <row r="3174" spans="1:21" ht="95" customHeight="1">
      <c r="A3174" s="1">
        <v>3172</v>
      </c>
      <c r="B3174" s="1" t="s">
        <v>3172</v>
      </c>
      <c r="C3174" s="1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O3174" s="4">
        <f t="shared" si="343"/>
        <v>114.99999999999999</v>
      </c>
      <c r="P3174" s="1">
        <f t="shared" si="344"/>
        <v>79.310344827586206</v>
      </c>
      <c r="Q3174" s="1" t="str">
        <f t="shared" si="345"/>
        <v>theater</v>
      </c>
      <c r="R3174" s="1" t="str">
        <f t="shared" si="349"/>
        <v>plays</v>
      </c>
      <c r="S3174" s="2">
        <f t="shared" si="346"/>
        <v>40923.729953703703</v>
      </c>
      <c r="T3174" s="2">
        <f t="shared" si="347"/>
        <v>40953.729953703703</v>
      </c>
      <c r="U3174" s="1">
        <f t="shared" si="348"/>
        <v>30</v>
      </c>
    </row>
    <row r="3175" spans="1:21" ht="95" customHeight="1">
      <c r="A3175" s="1">
        <v>3173</v>
      </c>
      <c r="B3175" s="1" t="s">
        <v>3173</v>
      </c>
      <c r="C3175" s="1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O3175" s="4">
        <f t="shared" si="343"/>
        <v>103</v>
      </c>
      <c r="P3175" s="1">
        <f t="shared" si="344"/>
        <v>139.18918918918919</v>
      </c>
      <c r="Q3175" s="1" t="str">
        <f t="shared" si="345"/>
        <v>theater</v>
      </c>
      <c r="R3175" s="1" t="str">
        <f t="shared" si="349"/>
        <v>plays</v>
      </c>
      <c r="S3175" s="2">
        <f t="shared" si="346"/>
        <v>41878.878379629627</v>
      </c>
      <c r="T3175" s="2">
        <f t="shared" si="347"/>
        <v>41908.878379629627</v>
      </c>
      <c r="U3175" s="1">
        <f t="shared" si="348"/>
        <v>30</v>
      </c>
    </row>
    <row r="3176" spans="1:21" ht="95" customHeight="1">
      <c r="A3176" s="1">
        <v>3174</v>
      </c>
      <c r="B3176" s="1" t="s">
        <v>3174</v>
      </c>
      <c r="C3176" s="1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O3176" s="4">
        <f t="shared" si="343"/>
        <v>101.13333333333334</v>
      </c>
      <c r="P3176" s="1">
        <f t="shared" si="344"/>
        <v>131.91304347826087</v>
      </c>
      <c r="Q3176" s="1" t="str">
        <f t="shared" si="345"/>
        <v>theater</v>
      </c>
      <c r="R3176" s="1" t="str">
        <f t="shared" si="349"/>
        <v>plays</v>
      </c>
      <c r="S3176" s="2">
        <f t="shared" si="346"/>
        <v>41862.864675925928</v>
      </c>
      <c r="T3176" s="2">
        <f t="shared" si="347"/>
        <v>41876.864675925928</v>
      </c>
      <c r="U3176" s="1">
        <f t="shared" si="348"/>
        <v>14</v>
      </c>
    </row>
    <row r="3177" spans="1:21" ht="95" customHeight="1">
      <c r="A3177" s="1">
        <v>3175</v>
      </c>
      <c r="B3177" s="1" t="s">
        <v>3175</v>
      </c>
      <c r="C3177" s="1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O3177" s="4">
        <f t="shared" si="343"/>
        <v>109.55999999999999</v>
      </c>
      <c r="P3177" s="1">
        <f t="shared" si="344"/>
        <v>91.3</v>
      </c>
      <c r="Q3177" s="1" t="str">
        <f t="shared" si="345"/>
        <v>theater</v>
      </c>
      <c r="R3177" s="1" t="str">
        <f t="shared" si="349"/>
        <v>plays</v>
      </c>
      <c r="S3177" s="2">
        <f t="shared" si="346"/>
        <v>40531.886886574073</v>
      </c>
      <c r="T3177" s="2">
        <f t="shared" si="347"/>
        <v>40591.886886574073</v>
      </c>
      <c r="U3177" s="1">
        <f t="shared" si="348"/>
        <v>60</v>
      </c>
    </row>
    <row r="3178" spans="1:21" ht="95" customHeight="1">
      <c r="A3178" s="1">
        <v>3176</v>
      </c>
      <c r="B3178" s="1" t="s">
        <v>3176</v>
      </c>
      <c r="C3178" s="1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O3178" s="4">
        <f t="shared" si="343"/>
        <v>114.8421052631579</v>
      </c>
      <c r="P3178" s="1">
        <f t="shared" si="344"/>
        <v>39.672727272727272</v>
      </c>
      <c r="Q3178" s="1" t="str">
        <f t="shared" si="345"/>
        <v>theater</v>
      </c>
      <c r="R3178" s="1" t="str">
        <f t="shared" si="349"/>
        <v>plays</v>
      </c>
      <c r="S3178" s="2">
        <f t="shared" si="346"/>
        <v>41477.930914351848</v>
      </c>
      <c r="T3178" s="2">
        <f t="shared" si="347"/>
        <v>41504.625</v>
      </c>
      <c r="U3178" s="1">
        <f t="shared" si="348"/>
        <v>27</v>
      </c>
    </row>
    <row r="3179" spans="1:21" ht="95" customHeight="1">
      <c r="A3179" s="1">
        <v>3177</v>
      </c>
      <c r="B3179" s="1" t="s">
        <v>3177</v>
      </c>
      <c r="C3179" s="1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O3179" s="4">
        <f t="shared" si="343"/>
        <v>117.39999999999999</v>
      </c>
      <c r="P3179" s="1">
        <f t="shared" si="344"/>
        <v>57.549019607843135</v>
      </c>
      <c r="Q3179" s="1" t="str">
        <f t="shared" si="345"/>
        <v>theater</v>
      </c>
      <c r="R3179" s="1" t="str">
        <f t="shared" si="349"/>
        <v>plays</v>
      </c>
      <c r="S3179" s="2">
        <f t="shared" si="346"/>
        <v>41781.666770833333</v>
      </c>
      <c r="T3179" s="2">
        <f t="shared" si="347"/>
        <v>41811.666770833333</v>
      </c>
      <c r="U3179" s="1">
        <f t="shared" si="348"/>
        <v>30</v>
      </c>
    </row>
    <row r="3180" spans="1:21" ht="95" customHeight="1">
      <c r="A3180" s="1">
        <v>3178</v>
      </c>
      <c r="B3180" s="1" t="s">
        <v>3178</v>
      </c>
      <c r="C3180" s="1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O3180" s="4">
        <f t="shared" si="343"/>
        <v>171.73333333333335</v>
      </c>
      <c r="P3180" s="1">
        <f t="shared" si="344"/>
        <v>33.025641025641029</v>
      </c>
      <c r="Q3180" s="1" t="str">
        <f t="shared" si="345"/>
        <v>theater</v>
      </c>
      <c r="R3180" s="1" t="str">
        <f t="shared" si="349"/>
        <v>plays</v>
      </c>
      <c r="S3180" s="2">
        <f t="shared" si="346"/>
        <v>41806.605034722219</v>
      </c>
      <c r="T3180" s="2">
        <f t="shared" si="347"/>
        <v>41836.605034722219</v>
      </c>
      <c r="U3180" s="1">
        <f t="shared" si="348"/>
        <v>30</v>
      </c>
    </row>
    <row r="3181" spans="1:21" ht="95" customHeight="1">
      <c r="A3181" s="1">
        <v>3179</v>
      </c>
      <c r="B3181" s="1" t="s">
        <v>3179</v>
      </c>
      <c r="C3181" s="1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O3181" s="4">
        <f t="shared" si="343"/>
        <v>114.16238095238094</v>
      </c>
      <c r="P3181" s="1">
        <f t="shared" si="344"/>
        <v>77.335806451612896</v>
      </c>
      <c r="Q3181" s="1" t="str">
        <f t="shared" si="345"/>
        <v>theater</v>
      </c>
      <c r="R3181" s="1" t="str">
        <f t="shared" si="349"/>
        <v>plays</v>
      </c>
      <c r="S3181" s="2">
        <f t="shared" si="346"/>
        <v>41375.702210648145</v>
      </c>
      <c r="T3181" s="2">
        <f t="shared" si="347"/>
        <v>41400.702210648145</v>
      </c>
      <c r="U3181" s="1">
        <f t="shared" si="348"/>
        <v>25</v>
      </c>
    </row>
    <row r="3182" spans="1:21" ht="95" customHeight="1">
      <c r="A3182" s="1">
        <v>3180</v>
      </c>
      <c r="B3182" s="1" t="s">
        <v>3180</v>
      </c>
      <c r="C3182" s="1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O3182" s="4">
        <f t="shared" si="343"/>
        <v>119.75</v>
      </c>
      <c r="P3182" s="1">
        <f t="shared" si="344"/>
        <v>31.933333333333334</v>
      </c>
      <c r="Q3182" s="1" t="str">
        <f t="shared" si="345"/>
        <v>theater</v>
      </c>
      <c r="R3182" s="1" t="str">
        <f t="shared" si="349"/>
        <v>plays</v>
      </c>
      <c r="S3182" s="2">
        <f t="shared" si="346"/>
        <v>41780.412604166668</v>
      </c>
      <c r="T3182" s="2">
        <f t="shared" si="347"/>
        <v>41810.412604166668</v>
      </c>
      <c r="U3182" s="1">
        <f t="shared" si="348"/>
        <v>30</v>
      </c>
    </row>
    <row r="3183" spans="1:21" ht="95" customHeight="1">
      <c r="A3183" s="1">
        <v>3181</v>
      </c>
      <c r="B3183" s="1" t="s">
        <v>3181</v>
      </c>
      <c r="C3183" s="1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O3183" s="4">
        <f t="shared" si="343"/>
        <v>109.00000000000001</v>
      </c>
      <c r="P3183" s="1">
        <f t="shared" si="344"/>
        <v>36.333333333333336</v>
      </c>
      <c r="Q3183" s="1" t="str">
        <f t="shared" si="345"/>
        <v>theater</v>
      </c>
      <c r="R3183" s="1" t="str">
        <f t="shared" si="349"/>
        <v>plays</v>
      </c>
      <c r="S3183" s="2">
        <f t="shared" si="346"/>
        <v>41779.310034722221</v>
      </c>
      <c r="T3183" s="2">
        <f t="shared" si="347"/>
        <v>41805.666666666664</v>
      </c>
      <c r="U3183" s="1">
        <f t="shared" si="348"/>
        <v>27</v>
      </c>
    </row>
    <row r="3184" spans="1:21" ht="95" customHeight="1">
      <c r="A3184" s="1">
        <v>3182</v>
      </c>
      <c r="B3184" s="1" t="s">
        <v>3182</v>
      </c>
      <c r="C3184" s="1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O3184" s="4">
        <f t="shared" si="343"/>
        <v>100.88571428571429</v>
      </c>
      <c r="P3184" s="1">
        <f t="shared" si="344"/>
        <v>46.768211920529801</v>
      </c>
      <c r="Q3184" s="1" t="str">
        <f t="shared" si="345"/>
        <v>theater</v>
      </c>
      <c r="R3184" s="1" t="str">
        <f t="shared" si="349"/>
        <v>plays</v>
      </c>
      <c r="S3184" s="2">
        <f t="shared" si="346"/>
        <v>40883.949317129627</v>
      </c>
      <c r="T3184" s="2">
        <f t="shared" si="347"/>
        <v>40939.708333333336</v>
      </c>
      <c r="U3184" s="1">
        <f t="shared" si="348"/>
        <v>56</v>
      </c>
    </row>
    <row r="3185" spans="1:21" ht="95" customHeight="1">
      <c r="A3185" s="1">
        <v>3183</v>
      </c>
      <c r="B3185" s="1" t="s">
        <v>3183</v>
      </c>
      <c r="C3185" s="1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O3185" s="4">
        <f t="shared" si="343"/>
        <v>109.00000000000001</v>
      </c>
      <c r="P3185" s="1">
        <f t="shared" si="344"/>
        <v>40.073529411764703</v>
      </c>
      <c r="Q3185" s="1" t="str">
        <f t="shared" si="345"/>
        <v>theater</v>
      </c>
      <c r="R3185" s="1" t="str">
        <f t="shared" si="349"/>
        <v>plays</v>
      </c>
      <c r="S3185" s="2">
        <f t="shared" si="346"/>
        <v>41491.79478009259</v>
      </c>
      <c r="T3185" s="2">
        <f t="shared" si="347"/>
        <v>41509.79478009259</v>
      </c>
      <c r="U3185" s="1">
        <f t="shared" si="348"/>
        <v>18</v>
      </c>
    </row>
    <row r="3186" spans="1:21" ht="95" customHeight="1">
      <c r="A3186" s="1">
        <v>3184</v>
      </c>
      <c r="B3186" s="1" t="s">
        <v>3184</v>
      </c>
      <c r="C3186" s="1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O3186" s="4">
        <f t="shared" si="343"/>
        <v>107.20930232558139</v>
      </c>
      <c r="P3186" s="1">
        <f t="shared" si="344"/>
        <v>100.21739130434783</v>
      </c>
      <c r="Q3186" s="1" t="str">
        <f t="shared" si="345"/>
        <v>theater</v>
      </c>
      <c r="R3186" s="1" t="str">
        <f t="shared" si="349"/>
        <v>plays</v>
      </c>
      <c r="S3186" s="2">
        <f t="shared" si="346"/>
        <v>41791.993414351848</v>
      </c>
      <c r="T3186" s="2">
        <f t="shared" si="347"/>
        <v>41821.993414351848</v>
      </c>
      <c r="U3186" s="1">
        <f t="shared" si="348"/>
        <v>30</v>
      </c>
    </row>
    <row r="3187" spans="1:21" ht="95" customHeight="1">
      <c r="A3187" s="1">
        <v>3185</v>
      </c>
      <c r="B3187" s="1" t="s">
        <v>3185</v>
      </c>
      <c r="C3187" s="1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O3187" s="4">
        <f t="shared" si="343"/>
        <v>100</v>
      </c>
      <c r="P3187" s="1">
        <f t="shared" si="344"/>
        <v>41.666666666666664</v>
      </c>
      <c r="Q3187" s="1" t="str">
        <f t="shared" si="345"/>
        <v>theater</v>
      </c>
      <c r="R3187" s="1" t="str">
        <f t="shared" si="349"/>
        <v>plays</v>
      </c>
      <c r="S3187" s="2">
        <f t="shared" si="346"/>
        <v>41829.977326388893</v>
      </c>
      <c r="T3187" s="2">
        <f t="shared" si="347"/>
        <v>41836.977326388893</v>
      </c>
      <c r="U3187" s="1">
        <f t="shared" si="348"/>
        <v>7</v>
      </c>
    </row>
    <row r="3188" spans="1:21" ht="95" customHeight="1">
      <c r="A3188" s="1">
        <v>3186</v>
      </c>
      <c r="B3188" s="1" t="s">
        <v>3186</v>
      </c>
      <c r="C3188" s="1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O3188" s="4">
        <f t="shared" si="343"/>
        <v>102.18750000000001</v>
      </c>
      <c r="P3188" s="1">
        <f t="shared" si="344"/>
        <v>46.714285714285715</v>
      </c>
      <c r="Q3188" s="1" t="str">
        <f t="shared" si="345"/>
        <v>theater</v>
      </c>
      <c r="R3188" s="1" t="str">
        <f t="shared" si="349"/>
        <v>plays</v>
      </c>
      <c r="S3188" s="2">
        <f t="shared" si="346"/>
        <v>41868.924050925925</v>
      </c>
      <c r="T3188" s="2">
        <f t="shared" si="347"/>
        <v>41898.875</v>
      </c>
      <c r="U3188" s="1">
        <f t="shared" si="348"/>
        <v>30</v>
      </c>
    </row>
    <row r="3189" spans="1:21" ht="95" customHeight="1">
      <c r="A3189" s="1">
        <v>3187</v>
      </c>
      <c r="B3189" s="1" t="s">
        <v>3187</v>
      </c>
      <c r="C3189" s="1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O3189" s="4">
        <f t="shared" si="343"/>
        <v>116.29333333333334</v>
      </c>
      <c r="P3189" s="1">
        <f t="shared" si="344"/>
        <v>71.491803278688522</v>
      </c>
      <c r="Q3189" s="1" t="str">
        <f t="shared" si="345"/>
        <v>theater</v>
      </c>
      <c r="R3189" s="1" t="str">
        <f t="shared" si="349"/>
        <v>plays</v>
      </c>
      <c r="S3189" s="2">
        <f t="shared" si="346"/>
        <v>41835.666354166664</v>
      </c>
      <c r="T3189" s="2">
        <f t="shared" si="347"/>
        <v>41855.666354166664</v>
      </c>
      <c r="U3189" s="1">
        <f t="shared" si="348"/>
        <v>20</v>
      </c>
    </row>
    <row r="3190" spans="1:21" ht="95" customHeight="1">
      <c r="A3190" s="1">
        <v>3188</v>
      </c>
      <c r="B3190" s="1" t="s">
        <v>3188</v>
      </c>
      <c r="C3190" s="1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4">
        <f t="shared" si="343"/>
        <v>65</v>
      </c>
      <c r="P3190" s="1">
        <f t="shared" si="344"/>
        <v>14.444444444444445</v>
      </c>
      <c r="Q3190" s="1" t="str">
        <f t="shared" si="345"/>
        <v>theater</v>
      </c>
      <c r="R3190" s="1" t="str">
        <f t="shared" si="349"/>
        <v>musical</v>
      </c>
      <c r="S3190" s="2">
        <f t="shared" si="346"/>
        <v>42144.415532407409</v>
      </c>
      <c r="T3190" s="2">
        <f t="shared" si="347"/>
        <v>42165.415532407409</v>
      </c>
      <c r="U3190" s="1">
        <f t="shared" si="348"/>
        <v>21</v>
      </c>
    </row>
    <row r="3191" spans="1:21" ht="95" customHeight="1">
      <c r="A3191" s="1">
        <v>3189</v>
      </c>
      <c r="B3191" s="1" t="s">
        <v>3189</v>
      </c>
      <c r="C3191" s="1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4">
        <f t="shared" si="343"/>
        <v>12.327272727272726</v>
      </c>
      <c r="P3191" s="1">
        <f t="shared" si="344"/>
        <v>356.84210526315792</v>
      </c>
      <c r="Q3191" s="1" t="str">
        <f t="shared" si="345"/>
        <v>theater</v>
      </c>
      <c r="R3191" s="1" t="str">
        <f t="shared" si="349"/>
        <v>musical</v>
      </c>
      <c r="S3191" s="2">
        <f t="shared" si="346"/>
        <v>42118.346435185187</v>
      </c>
      <c r="T3191" s="2">
        <f t="shared" si="347"/>
        <v>42148.346435185187</v>
      </c>
      <c r="U3191" s="1">
        <f t="shared" si="348"/>
        <v>30</v>
      </c>
    </row>
    <row r="3192" spans="1:21" ht="95" customHeight="1">
      <c r="A3192" s="1">
        <v>3190</v>
      </c>
      <c r="B3192" s="1" t="s">
        <v>3190</v>
      </c>
      <c r="C3192" s="1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4">
        <f t="shared" si="343"/>
        <v>0</v>
      </c>
      <c r="P3192" s="1" t="e">
        <f t="shared" si="344"/>
        <v>#DIV/0!</v>
      </c>
      <c r="Q3192" s="1" t="str">
        <f t="shared" si="345"/>
        <v>theater</v>
      </c>
      <c r="R3192" s="1" t="str">
        <f t="shared" si="349"/>
        <v>musical</v>
      </c>
      <c r="S3192" s="2">
        <f t="shared" si="346"/>
        <v>42683.151331018518</v>
      </c>
      <c r="T3192" s="2">
        <f t="shared" si="347"/>
        <v>42713.192997685182</v>
      </c>
      <c r="U3192" s="1">
        <f t="shared" si="348"/>
        <v>31</v>
      </c>
    </row>
    <row r="3193" spans="1:21" ht="95" customHeight="1">
      <c r="A3193" s="1">
        <v>3191</v>
      </c>
      <c r="B3193" s="1" t="s">
        <v>3191</v>
      </c>
      <c r="C3193" s="1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4">
        <f t="shared" si="343"/>
        <v>4.0266666666666664</v>
      </c>
      <c r="P3193" s="1">
        <f t="shared" si="344"/>
        <v>37.75</v>
      </c>
      <c r="Q3193" s="1" t="str">
        <f t="shared" si="345"/>
        <v>theater</v>
      </c>
      <c r="R3193" s="1" t="str">
        <f t="shared" si="349"/>
        <v>musical</v>
      </c>
      <c r="S3193" s="2">
        <f t="shared" si="346"/>
        <v>42538.755428240736</v>
      </c>
      <c r="T3193" s="2">
        <f t="shared" si="347"/>
        <v>42598.755428240736</v>
      </c>
      <c r="U3193" s="1">
        <f t="shared" si="348"/>
        <v>60</v>
      </c>
    </row>
    <row r="3194" spans="1:21" ht="95" customHeight="1">
      <c r="A3194" s="1">
        <v>3192</v>
      </c>
      <c r="B3194" s="1" t="s">
        <v>3192</v>
      </c>
      <c r="C3194" s="1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4">
        <f t="shared" si="343"/>
        <v>1.02</v>
      </c>
      <c r="P3194" s="1">
        <f t="shared" si="344"/>
        <v>12.75</v>
      </c>
      <c r="Q3194" s="1" t="str">
        <f t="shared" si="345"/>
        <v>theater</v>
      </c>
      <c r="R3194" s="1" t="str">
        <f t="shared" si="349"/>
        <v>musical</v>
      </c>
      <c r="S3194" s="2">
        <f t="shared" si="346"/>
        <v>42018.94049768518</v>
      </c>
      <c r="T3194" s="2">
        <f t="shared" si="347"/>
        <v>42063.916666666672</v>
      </c>
      <c r="U3194" s="1">
        <f t="shared" si="348"/>
        <v>45</v>
      </c>
    </row>
    <row r="3195" spans="1:21" ht="95" customHeight="1">
      <c r="A3195" s="1">
        <v>3193</v>
      </c>
      <c r="B3195" s="1" t="s">
        <v>3193</v>
      </c>
      <c r="C3195" s="1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4">
        <f t="shared" si="343"/>
        <v>11.74</v>
      </c>
      <c r="P3195" s="1">
        <f t="shared" si="344"/>
        <v>24.458333333333332</v>
      </c>
      <c r="Q3195" s="1" t="str">
        <f t="shared" si="345"/>
        <v>theater</v>
      </c>
      <c r="R3195" s="1" t="str">
        <f t="shared" si="349"/>
        <v>musical</v>
      </c>
      <c r="S3195" s="2">
        <f t="shared" si="346"/>
        <v>42010.968240740738</v>
      </c>
      <c r="T3195" s="2">
        <f t="shared" si="347"/>
        <v>42055.968240740738</v>
      </c>
      <c r="U3195" s="1">
        <f t="shared" si="348"/>
        <v>45</v>
      </c>
    </row>
    <row r="3196" spans="1:21" ht="95" customHeight="1">
      <c r="A3196" s="1">
        <v>3194</v>
      </c>
      <c r="B3196" s="1" t="s">
        <v>3194</v>
      </c>
      <c r="C3196" s="1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4">
        <f t="shared" si="343"/>
        <v>0</v>
      </c>
      <c r="P3196" s="1" t="e">
        <f t="shared" si="344"/>
        <v>#DIV/0!</v>
      </c>
      <c r="Q3196" s="1" t="str">
        <f t="shared" si="345"/>
        <v>theater</v>
      </c>
      <c r="R3196" s="1" t="str">
        <f t="shared" si="349"/>
        <v>musical</v>
      </c>
      <c r="S3196" s="2">
        <f t="shared" si="346"/>
        <v>42182.062476851846</v>
      </c>
      <c r="T3196" s="2">
        <f t="shared" si="347"/>
        <v>42212.062476851846</v>
      </c>
      <c r="U3196" s="1">
        <f t="shared" si="348"/>
        <v>30</v>
      </c>
    </row>
    <row r="3197" spans="1:21" ht="95" customHeight="1">
      <c r="A3197" s="1">
        <v>3195</v>
      </c>
      <c r="B3197" s="1" t="s">
        <v>3195</v>
      </c>
      <c r="C3197" s="1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4">
        <f t="shared" si="343"/>
        <v>59.142857142857139</v>
      </c>
      <c r="P3197" s="1">
        <f t="shared" si="344"/>
        <v>53.07692307692308</v>
      </c>
      <c r="Q3197" s="1" t="str">
        <f t="shared" si="345"/>
        <v>theater</v>
      </c>
      <c r="R3197" s="1" t="str">
        <f t="shared" si="349"/>
        <v>musical</v>
      </c>
      <c r="S3197" s="2">
        <f t="shared" si="346"/>
        <v>42017.594236111108</v>
      </c>
      <c r="T3197" s="2">
        <f t="shared" si="347"/>
        <v>42047.594236111108</v>
      </c>
      <c r="U3197" s="1">
        <f t="shared" si="348"/>
        <v>30</v>
      </c>
    </row>
    <row r="3198" spans="1:21" ht="95" customHeight="1">
      <c r="A3198" s="1">
        <v>3196</v>
      </c>
      <c r="B3198" s="1" t="s">
        <v>3196</v>
      </c>
      <c r="C3198" s="1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4">
        <f t="shared" si="343"/>
        <v>0.06</v>
      </c>
      <c r="P3198" s="1">
        <f t="shared" si="344"/>
        <v>300</v>
      </c>
      <c r="Q3198" s="1" t="str">
        <f t="shared" si="345"/>
        <v>theater</v>
      </c>
      <c r="R3198" s="1" t="str">
        <f t="shared" si="349"/>
        <v>musical</v>
      </c>
      <c r="S3198" s="2">
        <f t="shared" si="346"/>
        <v>42157.598090277781</v>
      </c>
      <c r="T3198" s="2">
        <f t="shared" si="347"/>
        <v>42217.583333333328</v>
      </c>
      <c r="U3198" s="1">
        <f t="shared" si="348"/>
        <v>60</v>
      </c>
    </row>
    <row r="3199" spans="1:21" ht="95" customHeight="1">
      <c r="A3199" s="1">
        <v>3197</v>
      </c>
      <c r="B3199" s="1" t="s">
        <v>3197</v>
      </c>
      <c r="C3199" s="1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4">
        <f t="shared" si="343"/>
        <v>11.450000000000001</v>
      </c>
      <c r="P3199" s="1">
        <f t="shared" si="344"/>
        <v>286.25</v>
      </c>
      <c r="Q3199" s="1" t="str">
        <f t="shared" si="345"/>
        <v>theater</v>
      </c>
      <c r="R3199" s="1" t="str">
        <f t="shared" si="349"/>
        <v>musical</v>
      </c>
      <c r="S3199" s="2">
        <f t="shared" si="346"/>
        <v>42009.493263888886</v>
      </c>
      <c r="T3199" s="2">
        <f t="shared" si="347"/>
        <v>42039.493263888886</v>
      </c>
      <c r="U3199" s="1">
        <f t="shared" si="348"/>
        <v>30</v>
      </c>
    </row>
    <row r="3200" spans="1:21" ht="95" customHeight="1">
      <c r="A3200" s="1">
        <v>3198</v>
      </c>
      <c r="B3200" s="1" t="s">
        <v>3198</v>
      </c>
      <c r="C3200" s="1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4">
        <f t="shared" si="343"/>
        <v>0.36666666666666664</v>
      </c>
      <c r="P3200" s="1">
        <f t="shared" si="344"/>
        <v>36.666666666666664</v>
      </c>
      <c r="Q3200" s="1" t="str">
        <f t="shared" si="345"/>
        <v>theater</v>
      </c>
      <c r="R3200" s="1" t="str">
        <f t="shared" si="349"/>
        <v>musical</v>
      </c>
      <c r="S3200" s="2">
        <f t="shared" si="346"/>
        <v>42013.424502314811</v>
      </c>
      <c r="T3200" s="2">
        <f t="shared" si="347"/>
        <v>42051.424502314811</v>
      </c>
      <c r="U3200" s="1">
        <f t="shared" si="348"/>
        <v>38</v>
      </c>
    </row>
    <row r="3201" spans="1:21" ht="95" customHeight="1">
      <c r="A3201" s="1">
        <v>3199</v>
      </c>
      <c r="B3201" s="1" t="s">
        <v>3199</v>
      </c>
      <c r="C3201" s="1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4">
        <f t="shared" si="343"/>
        <v>52.16</v>
      </c>
      <c r="P3201" s="1">
        <f t="shared" si="344"/>
        <v>49.20754716981132</v>
      </c>
      <c r="Q3201" s="1" t="str">
        <f t="shared" si="345"/>
        <v>theater</v>
      </c>
      <c r="R3201" s="1" t="str">
        <f t="shared" si="349"/>
        <v>musical</v>
      </c>
      <c r="S3201" s="2">
        <f t="shared" si="346"/>
        <v>41858.761782407404</v>
      </c>
      <c r="T3201" s="2">
        <f t="shared" si="347"/>
        <v>41888.875</v>
      </c>
      <c r="U3201" s="1">
        <f t="shared" si="348"/>
        <v>31</v>
      </c>
    </row>
    <row r="3202" spans="1:21" ht="95" customHeight="1">
      <c r="A3202" s="1">
        <v>3200</v>
      </c>
      <c r="B3202" s="1" t="s">
        <v>3200</v>
      </c>
      <c r="C3202" s="1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4">
        <f t="shared" si="343"/>
        <v>2E-3</v>
      </c>
      <c r="P3202" s="1">
        <f t="shared" si="344"/>
        <v>1</v>
      </c>
      <c r="Q3202" s="1" t="str">
        <f t="shared" si="345"/>
        <v>theater</v>
      </c>
      <c r="R3202" s="1" t="str">
        <f t="shared" si="349"/>
        <v>musical</v>
      </c>
      <c r="S3202" s="2">
        <f t="shared" si="346"/>
        <v>42460.320613425924</v>
      </c>
      <c r="T3202" s="2">
        <f t="shared" si="347"/>
        <v>42490.231944444444</v>
      </c>
      <c r="U3202" s="1">
        <f t="shared" si="348"/>
        <v>30</v>
      </c>
    </row>
    <row r="3203" spans="1:21" ht="95" customHeight="1">
      <c r="A3203" s="1">
        <v>3201</v>
      </c>
      <c r="B3203" s="1" t="s">
        <v>3201</v>
      </c>
      <c r="C3203" s="1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4">
        <f t="shared" ref="O3203:O3266" si="350">E3203/D3203*100</f>
        <v>1.25</v>
      </c>
      <c r="P3203" s="1">
        <f t="shared" ref="P3203:P3266" si="351">E3203/L3203</f>
        <v>12.5</v>
      </c>
      <c r="Q3203" s="1" t="str">
        <f t="shared" ref="Q3203:Q3266" si="352">LEFT(N3203,FIND("/",N3203)-1)</f>
        <v>theater</v>
      </c>
      <c r="R3203" s="1" t="str">
        <f t="shared" si="349"/>
        <v>musical</v>
      </c>
      <c r="S3203" s="2">
        <f t="shared" ref="S3203:S3266" si="353">(((J3203/60)/60)/24)+DATE(1970,1,1)</f>
        <v>41861.767094907409</v>
      </c>
      <c r="T3203" s="2">
        <f t="shared" ref="T3203:T3266" si="354">(((I3203/60)/60)/24)+DATE(1970,1,1)</f>
        <v>41882.767094907409</v>
      </c>
      <c r="U3203" s="1">
        <f t="shared" ref="U3203:U3266" si="355">ROUNDUP(T3203-S3203,0)</f>
        <v>21</v>
      </c>
    </row>
    <row r="3204" spans="1:21" ht="95" customHeight="1">
      <c r="A3204" s="1">
        <v>3202</v>
      </c>
      <c r="B3204" s="1" t="s">
        <v>3202</v>
      </c>
      <c r="C3204" s="1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4">
        <f t="shared" si="350"/>
        <v>54.52</v>
      </c>
      <c r="P3204" s="1">
        <f t="shared" si="351"/>
        <v>109.04</v>
      </c>
      <c r="Q3204" s="1" t="str">
        <f t="shared" si="352"/>
        <v>theater</v>
      </c>
      <c r="R3204" s="1" t="str">
        <f t="shared" ref="R3204:R3267" si="356">RIGHT(N3204,LEN(N3204)-FIND("/",N3204))</f>
        <v>musical</v>
      </c>
      <c r="S3204" s="2">
        <f t="shared" si="353"/>
        <v>42293.853541666671</v>
      </c>
      <c r="T3204" s="2">
        <f t="shared" si="354"/>
        <v>42352.249305555553</v>
      </c>
      <c r="U3204" s="1">
        <f t="shared" si="355"/>
        <v>59</v>
      </c>
    </row>
    <row r="3205" spans="1:21" ht="95" customHeight="1">
      <c r="A3205" s="1">
        <v>3203</v>
      </c>
      <c r="B3205" s="1" t="s">
        <v>3203</v>
      </c>
      <c r="C3205" s="1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4">
        <f t="shared" si="350"/>
        <v>25</v>
      </c>
      <c r="P3205" s="1">
        <f t="shared" si="351"/>
        <v>41.666666666666664</v>
      </c>
      <c r="Q3205" s="1" t="str">
        <f t="shared" si="352"/>
        <v>theater</v>
      </c>
      <c r="R3205" s="1" t="str">
        <f t="shared" si="356"/>
        <v>musical</v>
      </c>
      <c r="S3205" s="2">
        <f t="shared" si="353"/>
        <v>42242.988680555558</v>
      </c>
      <c r="T3205" s="2">
        <f t="shared" si="354"/>
        <v>42272.988680555558</v>
      </c>
      <c r="U3205" s="1">
        <f t="shared" si="355"/>
        <v>30</v>
      </c>
    </row>
    <row r="3206" spans="1:21" ht="95" customHeight="1">
      <c r="A3206" s="1">
        <v>3204</v>
      </c>
      <c r="B3206" s="1" t="s">
        <v>3204</v>
      </c>
      <c r="C3206" s="1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4">
        <f t="shared" si="350"/>
        <v>0</v>
      </c>
      <c r="P3206" s="1" t="e">
        <f t="shared" si="351"/>
        <v>#DIV/0!</v>
      </c>
      <c r="Q3206" s="1" t="str">
        <f t="shared" si="352"/>
        <v>theater</v>
      </c>
      <c r="R3206" s="1" t="str">
        <f t="shared" si="356"/>
        <v>musical</v>
      </c>
      <c r="S3206" s="2">
        <f t="shared" si="353"/>
        <v>42172.686099537037</v>
      </c>
      <c r="T3206" s="2">
        <f t="shared" si="354"/>
        <v>42202.676388888889</v>
      </c>
      <c r="U3206" s="1">
        <f t="shared" si="355"/>
        <v>30</v>
      </c>
    </row>
    <row r="3207" spans="1:21" ht="95" customHeight="1">
      <c r="A3207" s="1">
        <v>3205</v>
      </c>
      <c r="B3207" s="1" t="s">
        <v>3205</v>
      </c>
      <c r="C3207" s="1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4">
        <f t="shared" si="350"/>
        <v>3.4125000000000001</v>
      </c>
      <c r="P3207" s="1">
        <f t="shared" si="351"/>
        <v>22.75</v>
      </c>
      <c r="Q3207" s="1" t="str">
        <f t="shared" si="352"/>
        <v>theater</v>
      </c>
      <c r="R3207" s="1" t="str">
        <f t="shared" si="356"/>
        <v>musical</v>
      </c>
      <c r="S3207" s="2">
        <f t="shared" si="353"/>
        <v>42095.374675925923</v>
      </c>
      <c r="T3207" s="2">
        <f t="shared" si="354"/>
        <v>42125.374675925923</v>
      </c>
      <c r="U3207" s="1">
        <f t="shared" si="355"/>
        <v>30</v>
      </c>
    </row>
    <row r="3208" spans="1:21" ht="95" customHeight="1">
      <c r="A3208" s="1">
        <v>3206</v>
      </c>
      <c r="B3208" s="1" t="s">
        <v>3206</v>
      </c>
      <c r="C3208" s="1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4">
        <f t="shared" si="350"/>
        <v>0</v>
      </c>
      <c r="P3208" s="1" t="e">
        <f t="shared" si="351"/>
        <v>#DIV/0!</v>
      </c>
      <c r="Q3208" s="1" t="str">
        <f t="shared" si="352"/>
        <v>theater</v>
      </c>
      <c r="R3208" s="1" t="str">
        <f t="shared" si="356"/>
        <v>musical</v>
      </c>
      <c r="S3208" s="2">
        <f t="shared" si="353"/>
        <v>42236.276053240741</v>
      </c>
      <c r="T3208" s="2">
        <f t="shared" si="354"/>
        <v>42266.276053240741</v>
      </c>
      <c r="U3208" s="1">
        <f t="shared" si="355"/>
        <v>30</v>
      </c>
    </row>
    <row r="3209" spans="1:21" ht="95" customHeight="1">
      <c r="A3209" s="1">
        <v>3207</v>
      </c>
      <c r="B3209" s="1" t="s">
        <v>3207</v>
      </c>
      <c r="C3209" s="1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4">
        <f t="shared" si="350"/>
        <v>46.36363636363636</v>
      </c>
      <c r="P3209" s="1">
        <f t="shared" si="351"/>
        <v>70.833333333333329</v>
      </c>
      <c r="Q3209" s="1" t="str">
        <f t="shared" si="352"/>
        <v>theater</v>
      </c>
      <c r="R3209" s="1" t="str">
        <f t="shared" si="356"/>
        <v>musical</v>
      </c>
      <c r="S3209" s="2">
        <f t="shared" si="353"/>
        <v>42057.277858796297</v>
      </c>
      <c r="T3209" s="2">
        <f t="shared" si="354"/>
        <v>42117.236192129625</v>
      </c>
      <c r="U3209" s="1">
        <f t="shared" si="355"/>
        <v>60</v>
      </c>
    </row>
    <row r="3210" spans="1:21" ht="95" customHeight="1">
      <c r="A3210" s="1">
        <v>3208</v>
      </c>
      <c r="B3210" s="1" t="s">
        <v>3208</v>
      </c>
      <c r="C3210" s="1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O3210" s="4">
        <f t="shared" si="350"/>
        <v>103.49999999999999</v>
      </c>
      <c r="P3210" s="1">
        <f t="shared" si="351"/>
        <v>63.109756097560975</v>
      </c>
      <c r="Q3210" s="1" t="str">
        <f t="shared" si="352"/>
        <v>theater</v>
      </c>
      <c r="R3210" s="1" t="str">
        <f t="shared" si="356"/>
        <v>plays</v>
      </c>
      <c r="S3210" s="2">
        <f t="shared" si="353"/>
        <v>41827.605057870373</v>
      </c>
      <c r="T3210" s="2">
        <f t="shared" si="354"/>
        <v>41848.605057870373</v>
      </c>
      <c r="U3210" s="1">
        <f t="shared" si="355"/>
        <v>21</v>
      </c>
    </row>
    <row r="3211" spans="1:21" ht="95" customHeight="1">
      <c r="A3211" s="1">
        <v>3209</v>
      </c>
      <c r="B3211" s="1" t="s">
        <v>3209</v>
      </c>
      <c r="C3211" s="1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O3211" s="4">
        <f t="shared" si="350"/>
        <v>119.32315789473684</v>
      </c>
      <c r="P3211" s="1">
        <f t="shared" si="351"/>
        <v>50.157964601769912</v>
      </c>
      <c r="Q3211" s="1" t="str">
        <f t="shared" si="352"/>
        <v>theater</v>
      </c>
      <c r="R3211" s="1" t="str">
        <f t="shared" si="356"/>
        <v>plays</v>
      </c>
      <c r="S3211" s="2">
        <f t="shared" si="353"/>
        <v>41778.637245370373</v>
      </c>
      <c r="T3211" s="2">
        <f t="shared" si="354"/>
        <v>41810.958333333336</v>
      </c>
      <c r="U3211" s="1">
        <f t="shared" si="355"/>
        <v>33</v>
      </c>
    </row>
    <row r="3212" spans="1:21" ht="95" customHeight="1">
      <c r="A3212" s="1">
        <v>3210</v>
      </c>
      <c r="B3212" s="1" t="s">
        <v>3210</v>
      </c>
      <c r="C3212" s="1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O3212" s="4">
        <f t="shared" si="350"/>
        <v>125.76666666666667</v>
      </c>
      <c r="P3212" s="1">
        <f t="shared" si="351"/>
        <v>62.883333333333333</v>
      </c>
      <c r="Q3212" s="1" t="str">
        <f t="shared" si="352"/>
        <v>theater</v>
      </c>
      <c r="R3212" s="1" t="str">
        <f t="shared" si="356"/>
        <v>plays</v>
      </c>
      <c r="S3212" s="2">
        <f t="shared" si="353"/>
        <v>41013.936562499999</v>
      </c>
      <c r="T3212" s="2">
        <f t="shared" si="354"/>
        <v>41061.165972222225</v>
      </c>
      <c r="U3212" s="1">
        <f t="shared" si="355"/>
        <v>48</v>
      </c>
    </row>
    <row r="3213" spans="1:21" ht="95" customHeight="1">
      <c r="A3213" s="1">
        <v>3211</v>
      </c>
      <c r="B3213" s="1" t="s">
        <v>3211</v>
      </c>
      <c r="C3213" s="1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O3213" s="4">
        <f t="shared" si="350"/>
        <v>119.74347826086958</v>
      </c>
      <c r="P3213" s="1">
        <f t="shared" si="351"/>
        <v>85.531055900621112</v>
      </c>
      <c r="Q3213" s="1" t="str">
        <f t="shared" si="352"/>
        <v>theater</v>
      </c>
      <c r="R3213" s="1" t="str">
        <f t="shared" si="356"/>
        <v>plays</v>
      </c>
      <c r="S3213" s="2">
        <f t="shared" si="353"/>
        <v>41834.586574074077</v>
      </c>
      <c r="T3213" s="2">
        <f t="shared" si="354"/>
        <v>41866.083333333336</v>
      </c>
      <c r="U3213" s="1">
        <f t="shared" si="355"/>
        <v>32</v>
      </c>
    </row>
    <row r="3214" spans="1:21" ht="95" customHeight="1">
      <c r="A3214" s="1">
        <v>3212</v>
      </c>
      <c r="B3214" s="1" t="s">
        <v>3212</v>
      </c>
      <c r="C3214" s="1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O3214" s="4">
        <f t="shared" si="350"/>
        <v>126.25</v>
      </c>
      <c r="P3214" s="1">
        <f t="shared" si="351"/>
        <v>53.723404255319146</v>
      </c>
      <c r="Q3214" s="1" t="str">
        <f t="shared" si="352"/>
        <v>theater</v>
      </c>
      <c r="R3214" s="1" t="str">
        <f t="shared" si="356"/>
        <v>plays</v>
      </c>
      <c r="S3214" s="2">
        <f t="shared" si="353"/>
        <v>41829.795729166668</v>
      </c>
      <c r="T3214" s="2">
        <f t="shared" si="354"/>
        <v>41859.795729166668</v>
      </c>
      <c r="U3214" s="1">
        <f t="shared" si="355"/>
        <v>30</v>
      </c>
    </row>
    <row r="3215" spans="1:21" ht="95" customHeight="1">
      <c r="A3215" s="1">
        <v>3213</v>
      </c>
      <c r="B3215" s="1" t="s">
        <v>3213</v>
      </c>
      <c r="C3215" s="1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O3215" s="4">
        <f t="shared" si="350"/>
        <v>100.11666666666667</v>
      </c>
      <c r="P3215" s="1">
        <f t="shared" si="351"/>
        <v>127.80851063829788</v>
      </c>
      <c r="Q3215" s="1" t="str">
        <f t="shared" si="352"/>
        <v>theater</v>
      </c>
      <c r="R3215" s="1" t="str">
        <f t="shared" si="356"/>
        <v>plays</v>
      </c>
      <c r="S3215" s="2">
        <f t="shared" si="353"/>
        <v>42171.763414351852</v>
      </c>
      <c r="T3215" s="2">
        <f t="shared" si="354"/>
        <v>42211.763414351852</v>
      </c>
      <c r="U3215" s="1">
        <f t="shared" si="355"/>
        <v>40</v>
      </c>
    </row>
    <row r="3216" spans="1:21" ht="95" customHeight="1">
      <c r="A3216" s="1">
        <v>3214</v>
      </c>
      <c r="B3216" s="1" t="s">
        <v>3214</v>
      </c>
      <c r="C3216" s="1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O3216" s="4">
        <f t="shared" si="350"/>
        <v>102.13333333333334</v>
      </c>
      <c r="P3216" s="1">
        <f t="shared" si="351"/>
        <v>106.57391304347826</v>
      </c>
      <c r="Q3216" s="1" t="str">
        <f t="shared" si="352"/>
        <v>theater</v>
      </c>
      <c r="R3216" s="1" t="str">
        <f t="shared" si="356"/>
        <v>plays</v>
      </c>
      <c r="S3216" s="2">
        <f t="shared" si="353"/>
        <v>42337.792511574073</v>
      </c>
      <c r="T3216" s="2">
        <f t="shared" si="354"/>
        <v>42374.996527777781</v>
      </c>
      <c r="U3216" s="1">
        <f t="shared" si="355"/>
        <v>38</v>
      </c>
    </row>
    <row r="3217" spans="1:21" ht="95" customHeight="1">
      <c r="A3217" s="1">
        <v>3215</v>
      </c>
      <c r="B3217" s="1" t="s">
        <v>3215</v>
      </c>
      <c r="C3217" s="1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O3217" s="4">
        <f t="shared" si="350"/>
        <v>100.35142857142858</v>
      </c>
      <c r="P3217" s="1">
        <f t="shared" si="351"/>
        <v>262.11194029850748</v>
      </c>
      <c r="Q3217" s="1" t="str">
        <f t="shared" si="352"/>
        <v>theater</v>
      </c>
      <c r="R3217" s="1" t="str">
        <f t="shared" si="356"/>
        <v>plays</v>
      </c>
      <c r="S3217" s="2">
        <f t="shared" si="353"/>
        <v>42219.665173611109</v>
      </c>
      <c r="T3217" s="2">
        <f t="shared" si="354"/>
        <v>42257.165972222225</v>
      </c>
      <c r="U3217" s="1">
        <f t="shared" si="355"/>
        <v>38</v>
      </c>
    </row>
    <row r="3218" spans="1:21" ht="95" customHeight="1">
      <c r="A3218" s="1">
        <v>3216</v>
      </c>
      <c r="B3218" s="1" t="s">
        <v>3216</v>
      </c>
      <c r="C3218" s="1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O3218" s="4">
        <f t="shared" si="350"/>
        <v>100.05</v>
      </c>
      <c r="P3218" s="1">
        <f t="shared" si="351"/>
        <v>57.171428571428571</v>
      </c>
      <c r="Q3218" s="1" t="str">
        <f t="shared" si="352"/>
        <v>theater</v>
      </c>
      <c r="R3218" s="1" t="str">
        <f t="shared" si="356"/>
        <v>plays</v>
      </c>
      <c r="S3218" s="2">
        <f t="shared" si="353"/>
        <v>42165.462627314817</v>
      </c>
      <c r="T3218" s="2">
        <f t="shared" si="354"/>
        <v>42196.604166666672</v>
      </c>
      <c r="U3218" s="1">
        <f t="shared" si="355"/>
        <v>32</v>
      </c>
    </row>
    <row r="3219" spans="1:21" ht="95" customHeight="1">
      <c r="A3219" s="1">
        <v>3217</v>
      </c>
      <c r="B3219" s="1" t="s">
        <v>3217</v>
      </c>
      <c r="C3219" s="1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O3219" s="4">
        <f t="shared" si="350"/>
        <v>116.02222222222223</v>
      </c>
      <c r="P3219" s="1">
        <f t="shared" si="351"/>
        <v>50.20192307692308</v>
      </c>
      <c r="Q3219" s="1" t="str">
        <f t="shared" si="352"/>
        <v>theater</v>
      </c>
      <c r="R3219" s="1" t="str">
        <f t="shared" si="356"/>
        <v>plays</v>
      </c>
      <c r="S3219" s="2">
        <f t="shared" si="353"/>
        <v>42648.546111111107</v>
      </c>
      <c r="T3219" s="2">
        <f t="shared" si="354"/>
        <v>42678.546111111107</v>
      </c>
      <c r="U3219" s="1">
        <f t="shared" si="355"/>
        <v>30</v>
      </c>
    </row>
    <row r="3220" spans="1:21" ht="95" customHeight="1">
      <c r="A3220" s="1">
        <v>3218</v>
      </c>
      <c r="B3220" s="1" t="s">
        <v>3218</v>
      </c>
      <c r="C3220" s="1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O3220" s="4">
        <f t="shared" si="350"/>
        <v>102.1</v>
      </c>
      <c r="P3220" s="1">
        <f t="shared" si="351"/>
        <v>66.586956521739125</v>
      </c>
      <c r="Q3220" s="1" t="str">
        <f t="shared" si="352"/>
        <v>theater</v>
      </c>
      <c r="R3220" s="1" t="str">
        <f t="shared" si="356"/>
        <v>plays</v>
      </c>
      <c r="S3220" s="2">
        <f t="shared" si="353"/>
        <v>41971.002152777779</v>
      </c>
      <c r="T3220" s="2">
        <f t="shared" si="354"/>
        <v>42004</v>
      </c>
      <c r="U3220" s="1">
        <f t="shared" si="355"/>
        <v>33</v>
      </c>
    </row>
    <row r="3221" spans="1:21" ht="95" customHeight="1">
      <c r="A3221" s="1">
        <v>3219</v>
      </c>
      <c r="B3221" s="1" t="s">
        <v>3219</v>
      </c>
      <c r="C3221" s="1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O3221" s="4">
        <f t="shared" si="350"/>
        <v>100.11000000000001</v>
      </c>
      <c r="P3221" s="1">
        <f t="shared" si="351"/>
        <v>168.25210084033614</v>
      </c>
      <c r="Q3221" s="1" t="str">
        <f t="shared" si="352"/>
        <v>theater</v>
      </c>
      <c r="R3221" s="1" t="str">
        <f t="shared" si="356"/>
        <v>plays</v>
      </c>
      <c r="S3221" s="2">
        <f t="shared" si="353"/>
        <v>42050.983182870375</v>
      </c>
      <c r="T3221" s="2">
        <f t="shared" si="354"/>
        <v>42085.941516203704</v>
      </c>
      <c r="U3221" s="1">
        <f t="shared" si="355"/>
        <v>35</v>
      </c>
    </row>
    <row r="3222" spans="1:21" ht="95" customHeight="1">
      <c r="A3222" s="1">
        <v>3220</v>
      </c>
      <c r="B3222" s="1" t="s">
        <v>3220</v>
      </c>
      <c r="C3222" s="1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O3222" s="4">
        <f t="shared" si="350"/>
        <v>100.84</v>
      </c>
      <c r="P3222" s="1">
        <f t="shared" si="351"/>
        <v>256.37288135593218</v>
      </c>
      <c r="Q3222" s="1" t="str">
        <f t="shared" si="352"/>
        <v>theater</v>
      </c>
      <c r="R3222" s="1" t="str">
        <f t="shared" si="356"/>
        <v>plays</v>
      </c>
      <c r="S3222" s="2">
        <f t="shared" si="353"/>
        <v>42772.833379629628</v>
      </c>
      <c r="T3222" s="2">
        <f t="shared" si="354"/>
        <v>42806.875</v>
      </c>
      <c r="U3222" s="1">
        <f t="shared" si="355"/>
        <v>35</v>
      </c>
    </row>
    <row r="3223" spans="1:21" ht="95" customHeight="1">
      <c r="A3223" s="1">
        <v>3221</v>
      </c>
      <c r="B3223" s="1" t="s">
        <v>3221</v>
      </c>
      <c r="C3223" s="1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O3223" s="4">
        <f t="shared" si="350"/>
        <v>103.42499999999998</v>
      </c>
      <c r="P3223" s="1">
        <f t="shared" si="351"/>
        <v>36.610619469026545</v>
      </c>
      <c r="Q3223" s="1" t="str">
        <f t="shared" si="352"/>
        <v>theater</v>
      </c>
      <c r="R3223" s="1" t="str">
        <f t="shared" si="356"/>
        <v>plays</v>
      </c>
      <c r="S3223" s="2">
        <f t="shared" si="353"/>
        <v>42155.696793981479</v>
      </c>
      <c r="T3223" s="2">
        <f t="shared" si="354"/>
        <v>42190.696793981479</v>
      </c>
      <c r="U3223" s="1">
        <f t="shared" si="355"/>
        <v>35</v>
      </c>
    </row>
    <row r="3224" spans="1:21" ht="95" customHeight="1">
      <c r="A3224" s="1">
        <v>3222</v>
      </c>
      <c r="B3224" s="1" t="s">
        <v>3222</v>
      </c>
      <c r="C3224" s="1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O3224" s="4">
        <f t="shared" si="350"/>
        <v>124.8</v>
      </c>
      <c r="P3224" s="1">
        <f t="shared" si="351"/>
        <v>37.142857142857146</v>
      </c>
      <c r="Q3224" s="1" t="str">
        <f t="shared" si="352"/>
        <v>theater</v>
      </c>
      <c r="R3224" s="1" t="str">
        <f t="shared" si="356"/>
        <v>plays</v>
      </c>
      <c r="S3224" s="2">
        <f t="shared" si="353"/>
        <v>42270.582141203704</v>
      </c>
      <c r="T3224" s="2">
        <f t="shared" si="354"/>
        <v>42301.895138888889</v>
      </c>
      <c r="U3224" s="1">
        <f t="shared" si="355"/>
        <v>32</v>
      </c>
    </row>
    <row r="3225" spans="1:21" ht="95" customHeight="1">
      <c r="A3225" s="1">
        <v>3223</v>
      </c>
      <c r="B3225" s="1" t="s">
        <v>3223</v>
      </c>
      <c r="C3225" s="1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O3225" s="4">
        <f t="shared" si="350"/>
        <v>109.51612903225806</v>
      </c>
      <c r="P3225" s="1">
        <f t="shared" si="351"/>
        <v>45.878378378378379</v>
      </c>
      <c r="Q3225" s="1" t="str">
        <f t="shared" si="352"/>
        <v>theater</v>
      </c>
      <c r="R3225" s="1" t="str">
        <f t="shared" si="356"/>
        <v>plays</v>
      </c>
      <c r="S3225" s="2">
        <f t="shared" si="353"/>
        <v>42206.835370370376</v>
      </c>
      <c r="T3225" s="2">
        <f t="shared" si="354"/>
        <v>42236.835370370376</v>
      </c>
      <c r="U3225" s="1">
        <f t="shared" si="355"/>
        <v>30</v>
      </c>
    </row>
    <row r="3226" spans="1:21" ht="95" customHeight="1">
      <c r="A3226" s="1">
        <v>3224</v>
      </c>
      <c r="B3226" s="1" t="s">
        <v>3224</v>
      </c>
      <c r="C3226" s="1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O3226" s="4">
        <f t="shared" si="350"/>
        <v>102.03333333333333</v>
      </c>
      <c r="P3226" s="1">
        <f t="shared" si="351"/>
        <v>141.71296296296296</v>
      </c>
      <c r="Q3226" s="1" t="str">
        <f t="shared" si="352"/>
        <v>theater</v>
      </c>
      <c r="R3226" s="1" t="str">
        <f t="shared" si="356"/>
        <v>plays</v>
      </c>
      <c r="S3226" s="2">
        <f t="shared" si="353"/>
        <v>42697.850844907407</v>
      </c>
      <c r="T3226" s="2">
        <f t="shared" si="354"/>
        <v>42745.208333333328</v>
      </c>
      <c r="U3226" s="1">
        <f t="shared" si="355"/>
        <v>48</v>
      </c>
    </row>
    <row r="3227" spans="1:21" ht="95" customHeight="1">
      <c r="A3227" s="1">
        <v>3225</v>
      </c>
      <c r="B3227" s="1" t="s">
        <v>3225</v>
      </c>
      <c r="C3227" s="1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O3227" s="4">
        <f t="shared" si="350"/>
        <v>102.35000000000001</v>
      </c>
      <c r="P3227" s="1">
        <f t="shared" si="351"/>
        <v>52.487179487179489</v>
      </c>
      <c r="Q3227" s="1" t="str">
        <f t="shared" si="352"/>
        <v>theater</v>
      </c>
      <c r="R3227" s="1" t="str">
        <f t="shared" si="356"/>
        <v>plays</v>
      </c>
      <c r="S3227" s="2">
        <f t="shared" si="353"/>
        <v>42503.559467592597</v>
      </c>
      <c r="T3227" s="2">
        <f t="shared" si="354"/>
        <v>42524.875</v>
      </c>
      <c r="U3227" s="1">
        <f t="shared" si="355"/>
        <v>22</v>
      </c>
    </row>
    <row r="3228" spans="1:21" ht="95" customHeight="1">
      <c r="A3228" s="1">
        <v>3226</v>
      </c>
      <c r="B3228" s="1" t="s">
        <v>3226</v>
      </c>
      <c r="C3228" s="1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O3228" s="4">
        <f t="shared" si="350"/>
        <v>104.16666666666667</v>
      </c>
      <c r="P3228" s="1">
        <f t="shared" si="351"/>
        <v>59.523809523809526</v>
      </c>
      <c r="Q3228" s="1" t="str">
        <f t="shared" si="352"/>
        <v>theater</v>
      </c>
      <c r="R3228" s="1" t="str">
        <f t="shared" si="356"/>
        <v>plays</v>
      </c>
      <c r="S3228" s="2">
        <f t="shared" si="353"/>
        <v>42277.583472222221</v>
      </c>
      <c r="T3228" s="2">
        <f t="shared" si="354"/>
        <v>42307.583472222221</v>
      </c>
      <c r="U3228" s="1">
        <f t="shared" si="355"/>
        <v>30</v>
      </c>
    </row>
    <row r="3229" spans="1:21" ht="95" customHeight="1">
      <c r="A3229" s="1">
        <v>3227</v>
      </c>
      <c r="B3229" s="1" t="s">
        <v>3227</v>
      </c>
      <c r="C3229" s="1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O3229" s="4">
        <f t="shared" si="350"/>
        <v>125</v>
      </c>
      <c r="P3229" s="1">
        <f t="shared" si="351"/>
        <v>50</v>
      </c>
      <c r="Q3229" s="1" t="str">
        <f t="shared" si="352"/>
        <v>theater</v>
      </c>
      <c r="R3229" s="1" t="str">
        <f t="shared" si="356"/>
        <v>plays</v>
      </c>
      <c r="S3229" s="2">
        <f t="shared" si="353"/>
        <v>42722.882361111115</v>
      </c>
      <c r="T3229" s="2">
        <f t="shared" si="354"/>
        <v>42752.882361111115</v>
      </c>
      <c r="U3229" s="1">
        <f t="shared" si="355"/>
        <v>30</v>
      </c>
    </row>
    <row r="3230" spans="1:21" ht="95" customHeight="1">
      <c r="A3230" s="1">
        <v>3228</v>
      </c>
      <c r="B3230" s="1" t="s">
        <v>3228</v>
      </c>
      <c r="C3230" s="1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O3230" s="4">
        <f t="shared" si="350"/>
        <v>102.34285714285714</v>
      </c>
      <c r="P3230" s="1">
        <f t="shared" si="351"/>
        <v>193.62162162162161</v>
      </c>
      <c r="Q3230" s="1" t="str">
        <f t="shared" si="352"/>
        <v>theater</v>
      </c>
      <c r="R3230" s="1" t="str">
        <f t="shared" si="356"/>
        <v>plays</v>
      </c>
      <c r="S3230" s="2">
        <f t="shared" si="353"/>
        <v>42323.70930555556</v>
      </c>
      <c r="T3230" s="2">
        <f t="shared" si="354"/>
        <v>42355.207638888889</v>
      </c>
      <c r="U3230" s="1">
        <f t="shared" si="355"/>
        <v>32</v>
      </c>
    </row>
    <row r="3231" spans="1:21" ht="95" customHeight="1">
      <c r="A3231" s="1">
        <v>3229</v>
      </c>
      <c r="B3231" s="1" t="s">
        <v>3229</v>
      </c>
      <c r="C3231" s="1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O3231" s="4">
        <f t="shared" si="350"/>
        <v>107.86500000000001</v>
      </c>
      <c r="P3231" s="1">
        <f t="shared" si="351"/>
        <v>106.79702970297029</v>
      </c>
      <c r="Q3231" s="1" t="str">
        <f t="shared" si="352"/>
        <v>theater</v>
      </c>
      <c r="R3231" s="1" t="str">
        <f t="shared" si="356"/>
        <v>plays</v>
      </c>
      <c r="S3231" s="2">
        <f t="shared" si="353"/>
        <v>41933.291643518518</v>
      </c>
      <c r="T3231" s="2">
        <f t="shared" si="354"/>
        <v>41963.333310185189</v>
      </c>
      <c r="U3231" s="1">
        <f t="shared" si="355"/>
        <v>31</v>
      </c>
    </row>
    <row r="3232" spans="1:21" ht="95" customHeight="1">
      <c r="A3232" s="1">
        <v>3230</v>
      </c>
      <c r="B3232" s="1" t="s">
        <v>3230</v>
      </c>
      <c r="C3232" s="1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O3232" s="4">
        <f t="shared" si="350"/>
        <v>109.88461538461539</v>
      </c>
      <c r="P3232" s="1">
        <f t="shared" si="351"/>
        <v>77.21621621621621</v>
      </c>
      <c r="Q3232" s="1" t="str">
        <f t="shared" si="352"/>
        <v>theater</v>
      </c>
      <c r="R3232" s="1" t="str">
        <f t="shared" si="356"/>
        <v>plays</v>
      </c>
      <c r="S3232" s="2">
        <f t="shared" si="353"/>
        <v>41898.168125000004</v>
      </c>
      <c r="T3232" s="2">
        <f t="shared" si="354"/>
        <v>41913.165972222225</v>
      </c>
      <c r="U3232" s="1">
        <f t="shared" si="355"/>
        <v>15</v>
      </c>
    </row>
    <row r="3233" spans="1:21" ht="95" customHeight="1">
      <c r="A3233" s="1">
        <v>3231</v>
      </c>
      <c r="B3233" s="1" t="s">
        <v>3231</v>
      </c>
      <c r="C3233" s="1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O3233" s="4">
        <f t="shared" si="350"/>
        <v>161</v>
      </c>
      <c r="P3233" s="1">
        <f t="shared" si="351"/>
        <v>57.5</v>
      </c>
      <c r="Q3233" s="1" t="str">
        <f t="shared" si="352"/>
        <v>theater</v>
      </c>
      <c r="R3233" s="1" t="str">
        <f t="shared" si="356"/>
        <v>plays</v>
      </c>
      <c r="S3233" s="2">
        <f t="shared" si="353"/>
        <v>42446.943831018521</v>
      </c>
      <c r="T3233" s="2">
        <f t="shared" si="354"/>
        <v>42476.943831018521</v>
      </c>
      <c r="U3233" s="1">
        <f t="shared" si="355"/>
        <v>30</v>
      </c>
    </row>
    <row r="3234" spans="1:21" ht="95" customHeight="1">
      <c r="A3234" s="1">
        <v>3232</v>
      </c>
      <c r="B3234" s="1" t="s">
        <v>3232</v>
      </c>
      <c r="C3234" s="1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O3234" s="4">
        <f t="shared" si="350"/>
        <v>131.20000000000002</v>
      </c>
      <c r="P3234" s="1">
        <f t="shared" si="351"/>
        <v>50.46153846153846</v>
      </c>
      <c r="Q3234" s="1" t="str">
        <f t="shared" si="352"/>
        <v>theater</v>
      </c>
      <c r="R3234" s="1" t="str">
        <f t="shared" si="356"/>
        <v>plays</v>
      </c>
      <c r="S3234" s="2">
        <f t="shared" si="353"/>
        <v>42463.81385416667</v>
      </c>
      <c r="T3234" s="2">
        <f t="shared" si="354"/>
        <v>42494.165972222225</v>
      </c>
      <c r="U3234" s="1">
        <f t="shared" si="355"/>
        <v>31</v>
      </c>
    </row>
    <row r="3235" spans="1:21" ht="95" customHeight="1">
      <c r="A3235" s="1">
        <v>3233</v>
      </c>
      <c r="B3235" s="1" t="s">
        <v>3233</v>
      </c>
      <c r="C3235" s="1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O3235" s="4">
        <f t="shared" si="350"/>
        <v>118.8</v>
      </c>
      <c r="P3235" s="1">
        <f t="shared" si="351"/>
        <v>97.377049180327873</v>
      </c>
      <c r="Q3235" s="1" t="str">
        <f t="shared" si="352"/>
        <v>theater</v>
      </c>
      <c r="R3235" s="1" t="str">
        <f t="shared" si="356"/>
        <v>plays</v>
      </c>
      <c r="S3235" s="2">
        <f t="shared" si="353"/>
        <v>42766.805034722223</v>
      </c>
      <c r="T3235" s="2">
        <f t="shared" si="354"/>
        <v>42796.805034722223</v>
      </c>
      <c r="U3235" s="1">
        <f t="shared" si="355"/>
        <v>30</v>
      </c>
    </row>
    <row r="3236" spans="1:21" ht="95" customHeight="1">
      <c r="A3236" s="1">
        <v>3234</v>
      </c>
      <c r="B3236" s="1" t="s">
        <v>3234</v>
      </c>
      <c r="C3236" s="1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O3236" s="4">
        <f t="shared" si="350"/>
        <v>100.39275000000001</v>
      </c>
      <c r="P3236" s="1">
        <f t="shared" si="351"/>
        <v>34.91921739130435</v>
      </c>
      <c r="Q3236" s="1" t="str">
        <f t="shared" si="352"/>
        <v>theater</v>
      </c>
      <c r="R3236" s="1" t="str">
        <f t="shared" si="356"/>
        <v>plays</v>
      </c>
      <c r="S3236" s="2">
        <f t="shared" si="353"/>
        <v>42734.789444444439</v>
      </c>
      <c r="T3236" s="2">
        <f t="shared" si="354"/>
        <v>42767.979861111111</v>
      </c>
      <c r="U3236" s="1">
        <f t="shared" si="355"/>
        <v>34</v>
      </c>
    </row>
    <row r="3237" spans="1:21" ht="95" customHeight="1">
      <c r="A3237" s="1">
        <v>3235</v>
      </c>
      <c r="B3237" s="1" t="s">
        <v>3235</v>
      </c>
      <c r="C3237" s="1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O3237" s="4">
        <f t="shared" si="350"/>
        <v>103.20666666666666</v>
      </c>
      <c r="P3237" s="1">
        <f t="shared" si="351"/>
        <v>85.530386740331494</v>
      </c>
      <c r="Q3237" s="1" t="str">
        <f t="shared" si="352"/>
        <v>theater</v>
      </c>
      <c r="R3237" s="1" t="str">
        <f t="shared" si="356"/>
        <v>plays</v>
      </c>
      <c r="S3237" s="2">
        <f t="shared" si="353"/>
        <v>42522.347812499997</v>
      </c>
      <c r="T3237" s="2">
        <f t="shared" si="354"/>
        <v>42552.347812499997</v>
      </c>
      <c r="U3237" s="1">
        <f t="shared" si="355"/>
        <v>30</v>
      </c>
    </row>
    <row r="3238" spans="1:21" ht="95" customHeight="1">
      <c r="A3238" s="1">
        <v>3236</v>
      </c>
      <c r="B3238" s="1" t="s">
        <v>3236</v>
      </c>
      <c r="C3238" s="1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O3238" s="4">
        <f t="shared" si="350"/>
        <v>100.6</v>
      </c>
      <c r="P3238" s="1">
        <f t="shared" si="351"/>
        <v>182.90909090909091</v>
      </c>
      <c r="Q3238" s="1" t="str">
        <f t="shared" si="352"/>
        <v>theater</v>
      </c>
      <c r="R3238" s="1" t="str">
        <f t="shared" si="356"/>
        <v>plays</v>
      </c>
      <c r="S3238" s="2">
        <f t="shared" si="353"/>
        <v>42702.917048611111</v>
      </c>
      <c r="T3238" s="2">
        <f t="shared" si="354"/>
        <v>42732.917048611111</v>
      </c>
      <c r="U3238" s="1">
        <f t="shared" si="355"/>
        <v>30</v>
      </c>
    </row>
    <row r="3239" spans="1:21" ht="95" customHeight="1">
      <c r="A3239" s="1">
        <v>3237</v>
      </c>
      <c r="B3239" s="1" t="s">
        <v>3237</v>
      </c>
      <c r="C3239" s="1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O3239" s="4">
        <f t="shared" si="350"/>
        <v>100.78754285714287</v>
      </c>
      <c r="P3239" s="1">
        <f t="shared" si="351"/>
        <v>131.13620817843866</v>
      </c>
      <c r="Q3239" s="1" t="str">
        <f t="shared" si="352"/>
        <v>theater</v>
      </c>
      <c r="R3239" s="1" t="str">
        <f t="shared" si="356"/>
        <v>plays</v>
      </c>
      <c r="S3239" s="2">
        <f t="shared" si="353"/>
        <v>42252.474351851852</v>
      </c>
      <c r="T3239" s="2">
        <f t="shared" si="354"/>
        <v>42276.165972222225</v>
      </c>
      <c r="U3239" s="1">
        <f t="shared" si="355"/>
        <v>24</v>
      </c>
    </row>
    <row r="3240" spans="1:21" ht="95" customHeight="1">
      <c r="A3240" s="1">
        <v>3238</v>
      </c>
      <c r="B3240" s="1" t="s">
        <v>3238</v>
      </c>
      <c r="C3240" s="1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O3240" s="4">
        <f t="shared" si="350"/>
        <v>112.32142857142857</v>
      </c>
      <c r="P3240" s="1">
        <f t="shared" si="351"/>
        <v>39.810126582278478</v>
      </c>
      <c r="Q3240" s="1" t="str">
        <f t="shared" si="352"/>
        <v>theater</v>
      </c>
      <c r="R3240" s="1" t="str">
        <f t="shared" si="356"/>
        <v>plays</v>
      </c>
      <c r="S3240" s="2">
        <f t="shared" si="353"/>
        <v>42156.510393518518</v>
      </c>
      <c r="T3240" s="2">
        <f t="shared" si="354"/>
        <v>42186.510393518518</v>
      </c>
      <c r="U3240" s="1">
        <f t="shared" si="355"/>
        <v>30</v>
      </c>
    </row>
    <row r="3241" spans="1:21" ht="95" customHeight="1">
      <c r="A3241" s="1">
        <v>3239</v>
      </c>
      <c r="B3241" s="1" t="s">
        <v>3239</v>
      </c>
      <c r="C3241" s="1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O3241" s="4">
        <f t="shared" si="350"/>
        <v>105.91914022517912</v>
      </c>
      <c r="P3241" s="1">
        <f t="shared" si="351"/>
        <v>59.701730769230764</v>
      </c>
      <c r="Q3241" s="1" t="str">
        <f t="shared" si="352"/>
        <v>theater</v>
      </c>
      <c r="R3241" s="1" t="str">
        <f t="shared" si="356"/>
        <v>plays</v>
      </c>
      <c r="S3241" s="2">
        <f t="shared" si="353"/>
        <v>42278.089039351849</v>
      </c>
      <c r="T3241" s="2">
        <f t="shared" si="354"/>
        <v>42302.999305555553</v>
      </c>
      <c r="U3241" s="1">
        <f t="shared" si="355"/>
        <v>25</v>
      </c>
    </row>
    <row r="3242" spans="1:21" ht="95" customHeight="1">
      <c r="A3242" s="1">
        <v>3240</v>
      </c>
      <c r="B3242" s="1" t="s">
        <v>3240</v>
      </c>
      <c r="C3242" s="1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O3242" s="4">
        <f t="shared" si="350"/>
        <v>100.56666666666668</v>
      </c>
      <c r="P3242" s="1">
        <f t="shared" si="351"/>
        <v>88.735294117647058</v>
      </c>
      <c r="Q3242" s="1" t="str">
        <f t="shared" si="352"/>
        <v>theater</v>
      </c>
      <c r="R3242" s="1" t="str">
        <f t="shared" si="356"/>
        <v>plays</v>
      </c>
      <c r="S3242" s="2">
        <f t="shared" si="353"/>
        <v>42754.693842592591</v>
      </c>
      <c r="T3242" s="2">
        <f t="shared" si="354"/>
        <v>42782.958333333328</v>
      </c>
      <c r="U3242" s="1">
        <f t="shared" si="355"/>
        <v>29</v>
      </c>
    </row>
    <row r="3243" spans="1:21" ht="95" customHeight="1">
      <c r="A3243" s="1">
        <v>3241</v>
      </c>
      <c r="B3243" s="1" t="s">
        <v>3241</v>
      </c>
      <c r="C3243" s="1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O3243" s="4">
        <f t="shared" si="350"/>
        <v>115.30588235294117</v>
      </c>
      <c r="P3243" s="1">
        <f t="shared" si="351"/>
        <v>58.688622754491021</v>
      </c>
      <c r="Q3243" s="1" t="str">
        <f t="shared" si="352"/>
        <v>theater</v>
      </c>
      <c r="R3243" s="1" t="str">
        <f t="shared" si="356"/>
        <v>plays</v>
      </c>
      <c r="S3243" s="2">
        <f t="shared" si="353"/>
        <v>41893.324884259258</v>
      </c>
      <c r="T3243" s="2">
        <f t="shared" si="354"/>
        <v>41926.290972222225</v>
      </c>
      <c r="U3243" s="1">
        <f t="shared" si="355"/>
        <v>33</v>
      </c>
    </row>
    <row r="3244" spans="1:21" ht="95" customHeight="1">
      <c r="A3244" s="1">
        <v>3242</v>
      </c>
      <c r="B3244" s="1" t="s">
        <v>3242</v>
      </c>
      <c r="C3244" s="1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O3244" s="4">
        <f t="shared" si="350"/>
        <v>127.30419999999999</v>
      </c>
      <c r="P3244" s="1">
        <f t="shared" si="351"/>
        <v>69.56513661202186</v>
      </c>
      <c r="Q3244" s="1" t="str">
        <f t="shared" si="352"/>
        <v>theater</v>
      </c>
      <c r="R3244" s="1" t="str">
        <f t="shared" si="356"/>
        <v>plays</v>
      </c>
      <c r="S3244" s="2">
        <f t="shared" si="353"/>
        <v>41871.755694444444</v>
      </c>
      <c r="T3244" s="2">
        <f t="shared" si="354"/>
        <v>41901.755694444444</v>
      </c>
      <c r="U3244" s="1">
        <f t="shared" si="355"/>
        <v>30</v>
      </c>
    </row>
    <row r="3245" spans="1:21" ht="95" customHeight="1">
      <c r="A3245" s="1">
        <v>3243</v>
      </c>
      <c r="B3245" s="1" t="s">
        <v>3243</v>
      </c>
      <c r="C3245" s="1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O3245" s="4">
        <f t="shared" si="350"/>
        <v>102.83750000000001</v>
      </c>
      <c r="P3245" s="1">
        <f t="shared" si="351"/>
        <v>115.87323943661971</v>
      </c>
      <c r="Q3245" s="1" t="str">
        <f t="shared" si="352"/>
        <v>theater</v>
      </c>
      <c r="R3245" s="1" t="str">
        <f t="shared" si="356"/>
        <v>plays</v>
      </c>
      <c r="S3245" s="2">
        <f t="shared" si="353"/>
        <v>42262.096782407403</v>
      </c>
      <c r="T3245" s="2">
        <f t="shared" si="354"/>
        <v>42286</v>
      </c>
      <c r="U3245" s="1">
        <f t="shared" si="355"/>
        <v>24</v>
      </c>
    </row>
    <row r="3246" spans="1:21" ht="95" customHeight="1">
      <c r="A3246" s="1">
        <v>3244</v>
      </c>
      <c r="B3246" s="1" t="s">
        <v>3244</v>
      </c>
      <c r="C3246" s="1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O3246" s="4">
        <f t="shared" si="350"/>
        <v>102.9375</v>
      </c>
      <c r="P3246" s="1">
        <f t="shared" si="351"/>
        <v>23.869565217391305</v>
      </c>
      <c r="Q3246" s="1" t="str">
        <f t="shared" si="352"/>
        <v>theater</v>
      </c>
      <c r="R3246" s="1" t="str">
        <f t="shared" si="356"/>
        <v>plays</v>
      </c>
      <c r="S3246" s="2">
        <f t="shared" si="353"/>
        <v>42675.694236111114</v>
      </c>
      <c r="T3246" s="2">
        <f t="shared" si="354"/>
        <v>42705.735902777778</v>
      </c>
      <c r="U3246" s="1">
        <f t="shared" si="355"/>
        <v>31</v>
      </c>
    </row>
    <row r="3247" spans="1:21" ht="95" customHeight="1">
      <c r="A3247" s="1">
        <v>3245</v>
      </c>
      <c r="B3247" s="1" t="s">
        <v>3245</v>
      </c>
      <c r="C3247" s="1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O3247" s="4">
        <f t="shared" si="350"/>
        <v>104.3047619047619</v>
      </c>
      <c r="P3247" s="1">
        <f t="shared" si="351"/>
        <v>81.125925925925927</v>
      </c>
      <c r="Q3247" s="1" t="str">
        <f t="shared" si="352"/>
        <v>theater</v>
      </c>
      <c r="R3247" s="1" t="str">
        <f t="shared" si="356"/>
        <v>plays</v>
      </c>
      <c r="S3247" s="2">
        <f t="shared" si="353"/>
        <v>42135.60020833333</v>
      </c>
      <c r="T3247" s="2">
        <f t="shared" si="354"/>
        <v>42167.083333333328</v>
      </c>
      <c r="U3247" s="1">
        <f t="shared" si="355"/>
        <v>32</v>
      </c>
    </row>
    <row r="3248" spans="1:21" ht="95" customHeight="1">
      <c r="A3248" s="1">
        <v>3246</v>
      </c>
      <c r="B3248" s="1" t="s">
        <v>3246</v>
      </c>
      <c r="C3248" s="1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O3248" s="4">
        <f t="shared" si="350"/>
        <v>111.22000000000001</v>
      </c>
      <c r="P3248" s="1">
        <f t="shared" si="351"/>
        <v>57.626943005181346</v>
      </c>
      <c r="Q3248" s="1" t="str">
        <f t="shared" si="352"/>
        <v>theater</v>
      </c>
      <c r="R3248" s="1" t="str">
        <f t="shared" si="356"/>
        <v>plays</v>
      </c>
      <c r="S3248" s="2">
        <f t="shared" si="353"/>
        <v>42230.472222222219</v>
      </c>
      <c r="T3248" s="2">
        <f t="shared" si="354"/>
        <v>42259.165972222225</v>
      </c>
      <c r="U3248" s="1">
        <f t="shared" si="355"/>
        <v>29</v>
      </c>
    </row>
    <row r="3249" spans="1:21" ht="95" customHeight="1">
      <c r="A3249" s="1">
        <v>3247</v>
      </c>
      <c r="B3249" s="1" t="s">
        <v>3247</v>
      </c>
      <c r="C3249" s="1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O3249" s="4">
        <f t="shared" si="350"/>
        <v>105.86</v>
      </c>
      <c r="P3249" s="1">
        <f t="shared" si="351"/>
        <v>46.429824561403507</v>
      </c>
      <c r="Q3249" s="1" t="str">
        <f t="shared" si="352"/>
        <v>theater</v>
      </c>
      <c r="R3249" s="1" t="str">
        <f t="shared" si="356"/>
        <v>plays</v>
      </c>
      <c r="S3249" s="2">
        <f t="shared" si="353"/>
        <v>42167.434166666666</v>
      </c>
      <c r="T3249" s="2">
        <f t="shared" si="354"/>
        <v>42197.434166666666</v>
      </c>
      <c r="U3249" s="1">
        <f t="shared" si="355"/>
        <v>30</v>
      </c>
    </row>
    <row r="3250" spans="1:21" ht="95" customHeight="1">
      <c r="A3250" s="1">
        <v>3248</v>
      </c>
      <c r="B3250" s="1" t="s">
        <v>3248</v>
      </c>
      <c r="C3250" s="1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O3250" s="4">
        <f t="shared" si="350"/>
        <v>100.79166666666666</v>
      </c>
      <c r="P3250" s="1">
        <f t="shared" si="351"/>
        <v>60.475000000000001</v>
      </c>
      <c r="Q3250" s="1" t="str">
        <f t="shared" si="352"/>
        <v>theater</v>
      </c>
      <c r="R3250" s="1" t="str">
        <f t="shared" si="356"/>
        <v>plays</v>
      </c>
      <c r="S3250" s="2">
        <f t="shared" si="353"/>
        <v>42068.888391203705</v>
      </c>
      <c r="T3250" s="2">
        <f t="shared" si="354"/>
        <v>42098.846724537041</v>
      </c>
      <c r="U3250" s="1">
        <f t="shared" si="355"/>
        <v>30</v>
      </c>
    </row>
    <row r="3251" spans="1:21" ht="95" customHeight="1">
      <c r="A3251" s="1">
        <v>3249</v>
      </c>
      <c r="B3251" s="1" t="s">
        <v>3249</v>
      </c>
      <c r="C3251" s="1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O3251" s="4">
        <f t="shared" si="350"/>
        <v>104.92727272727274</v>
      </c>
      <c r="P3251" s="1">
        <f t="shared" si="351"/>
        <v>65.579545454545453</v>
      </c>
      <c r="Q3251" s="1" t="str">
        <f t="shared" si="352"/>
        <v>theater</v>
      </c>
      <c r="R3251" s="1" t="str">
        <f t="shared" si="356"/>
        <v>plays</v>
      </c>
      <c r="S3251" s="2">
        <f t="shared" si="353"/>
        <v>42145.746689814812</v>
      </c>
      <c r="T3251" s="2">
        <f t="shared" si="354"/>
        <v>42175.746689814812</v>
      </c>
      <c r="U3251" s="1">
        <f t="shared" si="355"/>
        <v>30</v>
      </c>
    </row>
    <row r="3252" spans="1:21" ht="95" customHeight="1">
      <c r="A3252" s="1">
        <v>3250</v>
      </c>
      <c r="B3252" s="1" t="s">
        <v>3250</v>
      </c>
      <c r="C3252" s="1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O3252" s="4">
        <f t="shared" si="350"/>
        <v>101.55199999999999</v>
      </c>
      <c r="P3252" s="1">
        <f t="shared" si="351"/>
        <v>119.1924882629108</v>
      </c>
      <c r="Q3252" s="1" t="str">
        <f t="shared" si="352"/>
        <v>theater</v>
      </c>
      <c r="R3252" s="1" t="str">
        <f t="shared" si="356"/>
        <v>plays</v>
      </c>
      <c r="S3252" s="2">
        <f t="shared" si="353"/>
        <v>41918.742175925923</v>
      </c>
      <c r="T3252" s="2">
        <f t="shared" si="354"/>
        <v>41948.783842592595</v>
      </c>
      <c r="U3252" s="1">
        <f t="shared" si="355"/>
        <v>31</v>
      </c>
    </row>
    <row r="3253" spans="1:21" ht="95" customHeight="1">
      <c r="A3253" s="1">
        <v>3251</v>
      </c>
      <c r="B3253" s="1" t="s">
        <v>3251</v>
      </c>
      <c r="C3253" s="1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O3253" s="4">
        <f t="shared" si="350"/>
        <v>110.73333333333333</v>
      </c>
      <c r="P3253" s="1">
        <f t="shared" si="351"/>
        <v>83.05</v>
      </c>
      <c r="Q3253" s="1" t="str">
        <f t="shared" si="352"/>
        <v>theater</v>
      </c>
      <c r="R3253" s="1" t="str">
        <f t="shared" si="356"/>
        <v>plays</v>
      </c>
      <c r="S3253" s="2">
        <f t="shared" si="353"/>
        <v>42146.731087962966</v>
      </c>
      <c r="T3253" s="2">
        <f t="shared" si="354"/>
        <v>42176.731087962966</v>
      </c>
      <c r="U3253" s="1">
        <f t="shared" si="355"/>
        <v>30</v>
      </c>
    </row>
    <row r="3254" spans="1:21" ht="95" customHeight="1">
      <c r="A3254" s="1">
        <v>3252</v>
      </c>
      <c r="B3254" s="1" t="s">
        <v>3252</v>
      </c>
      <c r="C3254" s="1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O3254" s="4">
        <f t="shared" si="350"/>
        <v>127.82222222222221</v>
      </c>
      <c r="P3254" s="1">
        <f t="shared" si="351"/>
        <v>57.52</v>
      </c>
      <c r="Q3254" s="1" t="str">
        <f t="shared" si="352"/>
        <v>theater</v>
      </c>
      <c r="R3254" s="1" t="str">
        <f t="shared" si="356"/>
        <v>plays</v>
      </c>
      <c r="S3254" s="2">
        <f t="shared" si="353"/>
        <v>42590.472685185188</v>
      </c>
      <c r="T3254" s="2">
        <f t="shared" si="354"/>
        <v>42620.472685185188</v>
      </c>
      <c r="U3254" s="1">
        <f t="shared" si="355"/>
        <v>30</v>
      </c>
    </row>
    <row r="3255" spans="1:21" ht="95" customHeight="1">
      <c r="A3255" s="1">
        <v>3253</v>
      </c>
      <c r="B3255" s="1" t="s">
        <v>3253</v>
      </c>
      <c r="C3255" s="1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O3255" s="4">
        <f t="shared" si="350"/>
        <v>101.82500000000002</v>
      </c>
      <c r="P3255" s="1">
        <f t="shared" si="351"/>
        <v>177.08695652173913</v>
      </c>
      <c r="Q3255" s="1" t="str">
        <f t="shared" si="352"/>
        <v>theater</v>
      </c>
      <c r="R3255" s="1" t="str">
        <f t="shared" si="356"/>
        <v>plays</v>
      </c>
      <c r="S3255" s="2">
        <f t="shared" si="353"/>
        <v>42602.576712962968</v>
      </c>
      <c r="T3255" s="2">
        <f t="shared" si="354"/>
        <v>42621.15625</v>
      </c>
      <c r="U3255" s="1">
        <f t="shared" si="355"/>
        <v>19</v>
      </c>
    </row>
    <row r="3256" spans="1:21" ht="95" customHeight="1">
      <c r="A3256" s="1">
        <v>3254</v>
      </c>
      <c r="B3256" s="1" t="s">
        <v>3254</v>
      </c>
      <c r="C3256" s="1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O3256" s="4">
        <f t="shared" si="350"/>
        <v>101.25769230769231</v>
      </c>
      <c r="P3256" s="1">
        <f t="shared" si="351"/>
        <v>70.771505376344081</v>
      </c>
      <c r="Q3256" s="1" t="str">
        <f t="shared" si="352"/>
        <v>theater</v>
      </c>
      <c r="R3256" s="1" t="str">
        <f t="shared" si="356"/>
        <v>plays</v>
      </c>
      <c r="S3256" s="2">
        <f t="shared" si="353"/>
        <v>42059.085752314815</v>
      </c>
      <c r="T3256" s="2">
        <f t="shared" si="354"/>
        <v>42089.044085648144</v>
      </c>
      <c r="U3256" s="1">
        <f t="shared" si="355"/>
        <v>30</v>
      </c>
    </row>
    <row r="3257" spans="1:21" ht="95" customHeight="1">
      <c r="A3257" s="1">
        <v>3255</v>
      </c>
      <c r="B3257" s="1" t="s">
        <v>3255</v>
      </c>
      <c r="C3257" s="1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O3257" s="4">
        <f t="shared" si="350"/>
        <v>175</v>
      </c>
      <c r="P3257" s="1">
        <f t="shared" si="351"/>
        <v>29.166666666666668</v>
      </c>
      <c r="Q3257" s="1" t="str">
        <f t="shared" si="352"/>
        <v>theater</v>
      </c>
      <c r="R3257" s="1" t="str">
        <f t="shared" si="356"/>
        <v>plays</v>
      </c>
      <c r="S3257" s="2">
        <f t="shared" si="353"/>
        <v>41889.768229166664</v>
      </c>
      <c r="T3257" s="2">
        <f t="shared" si="354"/>
        <v>41919.768229166664</v>
      </c>
      <c r="U3257" s="1">
        <f t="shared" si="355"/>
        <v>30</v>
      </c>
    </row>
    <row r="3258" spans="1:21" ht="95" customHeight="1">
      <c r="A3258" s="1">
        <v>3256</v>
      </c>
      <c r="B3258" s="1" t="s">
        <v>3256</v>
      </c>
      <c r="C3258" s="1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O3258" s="4">
        <f t="shared" si="350"/>
        <v>128.06</v>
      </c>
      <c r="P3258" s="1">
        <f t="shared" si="351"/>
        <v>72.76136363636364</v>
      </c>
      <c r="Q3258" s="1" t="str">
        <f t="shared" si="352"/>
        <v>theater</v>
      </c>
      <c r="R3258" s="1" t="str">
        <f t="shared" si="356"/>
        <v>plays</v>
      </c>
      <c r="S3258" s="2">
        <f t="shared" si="353"/>
        <v>42144.573807870373</v>
      </c>
      <c r="T3258" s="2">
        <f t="shared" si="354"/>
        <v>42166.165972222225</v>
      </c>
      <c r="U3258" s="1">
        <f t="shared" si="355"/>
        <v>22</v>
      </c>
    </row>
    <row r="3259" spans="1:21" ht="95" customHeight="1">
      <c r="A3259" s="1">
        <v>3257</v>
      </c>
      <c r="B3259" s="1" t="s">
        <v>3257</v>
      </c>
      <c r="C3259" s="1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O3259" s="4">
        <f t="shared" si="350"/>
        <v>106.29949999999999</v>
      </c>
      <c r="P3259" s="1">
        <f t="shared" si="351"/>
        <v>51.853414634146333</v>
      </c>
      <c r="Q3259" s="1" t="str">
        <f t="shared" si="352"/>
        <v>theater</v>
      </c>
      <c r="R3259" s="1" t="str">
        <f t="shared" si="356"/>
        <v>plays</v>
      </c>
      <c r="S3259" s="2">
        <f t="shared" si="353"/>
        <v>42758.559629629628</v>
      </c>
      <c r="T3259" s="2">
        <f t="shared" si="354"/>
        <v>42788.559629629628</v>
      </c>
      <c r="U3259" s="1">
        <f t="shared" si="355"/>
        <v>30</v>
      </c>
    </row>
    <row r="3260" spans="1:21" ht="95" customHeight="1">
      <c r="A3260" s="1">
        <v>3258</v>
      </c>
      <c r="B3260" s="1" t="s">
        <v>3258</v>
      </c>
      <c r="C3260" s="1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O3260" s="4">
        <f t="shared" si="350"/>
        <v>105.21428571428571</v>
      </c>
      <c r="P3260" s="1">
        <f t="shared" si="351"/>
        <v>98.2</v>
      </c>
      <c r="Q3260" s="1" t="str">
        <f t="shared" si="352"/>
        <v>theater</v>
      </c>
      <c r="R3260" s="1" t="str">
        <f t="shared" si="356"/>
        <v>plays</v>
      </c>
      <c r="S3260" s="2">
        <f t="shared" si="353"/>
        <v>41982.887280092589</v>
      </c>
      <c r="T3260" s="2">
        <f t="shared" si="354"/>
        <v>42012.887280092589</v>
      </c>
      <c r="U3260" s="1">
        <f t="shared" si="355"/>
        <v>30</v>
      </c>
    </row>
    <row r="3261" spans="1:21" ht="95" customHeight="1">
      <c r="A3261" s="1">
        <v>3259</v>
      </c>
      <c r="B3261" s="1" t="s">
        <v>3259</v>
      </c>
      <c r="C3261" s="1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O3261" s="4">
        <f t="shared" si="350"/>
        <v>106.16782608695652</v>
      </c>
      <c r="P3261" s="1">
        <f t="shared" si="351"/>
        <v>251.7381443298969</v>
      </c>
      <c r="Q3261" s="1" t="str">
        <f t="shared" si="352"/>
        <v>theater</v>
      </c>
      <c r="R3261" s="1" t="str">
        <f t="shared" si="356"/>
        <v>plays</v>
      </c>
      <c r="S3261" s="2">
        <f t="shared" si="353"/>
        <v>42614.760937500003</v>
      </c>
      <c r="T3261" s="2">
        <f t="shared" si="354"/>
        <v>42644.165972222225</v>
      </c>
      <c r="U3261" s="1">
        <f t="shared" si="355"/>
        <v>30</v>
      </c>
    </row>
    <row r="3262" spans="1:21" ht="95" customHeight="1">
      <c r="A3262" s="1">
        <v>3260</v>
      </c>
      <c r="B3262" s="1" t="s">
        <v>3260</v>
      </c>
      <c r="C3262" s="1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O3262" s="4">
        <f t="shared" si="350"/>
        <v>109.24000000000001</v>
      </c>
      <c r="P3262" s="1">
        <f t="shared" si="351"/>
        <v>74.821917808219183</v>
      </c>
      <c r="Q3262" s="1" t="str">
        <f t="shared" si="352"/>
        <v>theater</v>
      </c>
      <c r="R3262" s="1" t="str">
        <f t="shared" si="356"/>
        <v>plays</v>
      </c>
      <c r="S3262" s="2">
        <f t="shared" si="353"/>
        <v>42303.672662037032</v>
      </c>
      <c r="T3262" s="2">
        <f t="shared" si="354"/>
        <v>42338.714328703703</v>
      </c>
      <c r="U3262" s="1">
        <f t="shared" si="355"/>
        <v>36</v>
      </c>
    </row>
    <row r="3263" spans="1:21" ht="95" customHeight="1">
      <c r="A3263" s="1">
        <v>3261</v>
      </c>
      <c r="B3263" s="1" t="s">
        <v>3261</v>
      </c>
      <c r="C3263" s="1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O3263" s="4">
        <f t="shared" si="350"/>
        <v>100.45454545454547</v>
      </c>
      <c r="P3263" s="1">
        <f t="shared" si="351"/>
        <v>67.65306122448979</v>
      </c>
      <c r="Q3263" s="1" t="str">
        <f t="shared" si="352"/>
        <v>theater</v>
      </c>
      <c r="R3263" s="1" t="str">
        <f t="shared" si="356"/>
        <v>plays</v>
      </c>
      <c r="S3263" s="2">
        <f t="shared" si="353"/>
        <v>42171.725416666668</v>
      </c>
      <c r="T3263" s="2">
        <f t="shared" si="354"/>
        <v>42201.725416666668</v>
      </c>
      <c r="U3263" s="1">
        <f t="shared" si="355"/>
        <v>30</v>
      </c>
    </row>
    <row r="3264" spans="1:21" ht="95" customHeight="1">
      <c r="A3264" s="1">
        <v>3262</v>
      </c>
      <c r="B3264" s="1" t="s">
        <v>3262</v>
      </c>
      <c r="C3264" s="1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O3264" s="4">
        <f t="shared" si="350"/>
        <v>103.04098360655738</v>
      </c>
      <c r="P3264" s="1">
        <f t="shared" si="351"/>
        <v>93.81343283582089</v>
      </c>
      <c r="Q3264" s="1" t="str">
        <f t="shared" si="352"/>
        <v>theater</v>
      </c>
      <c r="R3264" s="1" t="str">
        <f t="shared" si="356"/>
        <v>plays</v>
      </c>
      <c r="S3264" s="2">
        <f t="shared" si="353"/>
        <v>41964.315532407403</v>
      </c>
      <c r="T3264" s="2">
        <f t="shared" si="354"/>
        <v>41995.166666666672</v>
      </c>
      <c r="U3264" s="1">
        <f t="shared" si="355"/>
        <v>31</v>
      </c>
    </row>
    <row r="3265" spans="1:21" ht="95" customHeight="1">
      <c r="A3265" s="1">
        <v>3263</v>
      </c>
      <c r="B3265" s="1" t="s">
        <v>3263</v>
      </c>
      <c r="C3265" s="1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O3265" s="4">
        <f t="shared" si="350"/>
        <v>112.1664</v>
      </c>
      <c r="P3265" s="1">
        <f t="shared" si="351"/>
        <v>41.237647058823526</v>
      </c>
      <c r="Q3265" s="1" t="str">
        <f t="shared" si="352"/>
        <v>theater</v>
      </c>
      <c r="R3265" s="1" t="str">
        <f t="shared" si="356"/>
        <v>plays</v>
      </c>
      <c r="S3265" s="2">
        <f t="shared" si="353"/>
        <v>42284.516064814816</v>
      </c>
      <c r="T3265" s="2">
        <f t="shared" si="354"/>
        <v>42307.875</v>
      </c>
      <c r="U3265" s="1">
        <f t="shared" si="355"/>
        <v>24</v>
      </c>
    </row>
    <row r="3266" spans="1:21" ht="95" customHeight="1">
      <c r="A3266" s="1">
        <v>3264</v>
      </c>
      <c r="B3266" s="1" t="s">
        <v>3264</v>
      </c>
      <c r="C3266" s="1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O3266" s="4">
        <f t="shared" si="350"/>
        <v>103</v>
      </c>
      <c r="P3266" s="1">
        <f t="shared" si="351"/>
        <v>52.551020408163268</v>
      </c>
      <c r="Q3266" s="1" t="str">
        <f t="shared" si="352"/>
        <v>theater</v>
      </c>
      <c r="R3266" s="1" t="str">
        <f t="shared" si="356"/>
        <v>plays</v>
      </c>
      <c r="S3266" s="2">
        <f t="shared" si="353"/>
        <v>42016.800208333334</v>
      </c>
      <c r="T3266" s="2">
        <f t="shared" si="354"/>
        <v>42032.916666666672</v>
      </c>
      <c r="U3266" s="1">
        <f t="shared" si="355"/>
        <v>17</v>
      </c>
    </row>
    <row r="3267" spans="1:21" ht="95" customHeight="1">
      <c r="A3267" s="1">
        <v>3265</v>
      </c>
      <c r="B3267" s="1" t="s">
        <v>3265</v>
      </c>
      <c r="C3267" s="1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O3267" s="4">
        <f t="shared" ref="O3267:O3330" si="357">E3267/D3267*100</f>
        <v>164</v>
      </c>
      <c r="P3267" s="1">
        <f t="shared" ref="P3267:P3330" si="358">E3267/L3267</f>
        <v>70.285714285714292</v>
      </c>
      <c r="Q3267" s="1" t="str">
        <f t="shared" ref="Q3267:Q3330" si="359">LEFT(N3267,FIND("/",N3267)-1)</f>
        <v>theater</v>
      </c>
      <c r="R3267" s="1" t="str">
        <f t="shared" si="356"/>
        <v>plays</v>
      </c>
      <c r="S3267" s="2">
        <f t="shared" ref="S3267:S3330" si="360">(((J3267/60)/60)/24)+DATE(1970,1,1)</f>
        <v>42311.711979166663</v>
      </c>
      <c r="T3267" s="2">
        <f t="shared" ref="T3267:T3330" si="361">(((I3267/60)/60)/24)+DATE(1970,1,1)</f>
        <v>42341.708333333328</v>
      </c>
      <c r="U3267" s="1">
        <f t="shared" ref="U3267:U3330" si="362">ROUNDUP(T3267-S3267,0)</f>
        <v>30</v>
      </c>
    </row>
    <row r="3268" spans="1:21" ht="95" customHeight="1">
      <c r="A3268" s="1">
        <v>3266</v>
      </c>
      <c r="B3268" s="1" t="s">
        <v>3266</v>
      </c>
      <c r="C3268" s="1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O3268" s="4">
        <f t="shared" si="357"/>
        <v>131.28333333333333</v>
      </c>
      <c r="P3268" s="1">
        <f t="shared" si="358"/>
        <v>48.325153374233132</v>
      </c>
      <c r="Q3268" s="1" t="str">
        <f t="shared" si="359"/>
        <v>theater</v>
      </c>
      <c r="R3268" s="1" t="str">
        <f t="shared" ref="R3268:R3331" si="363">RIGHT(N3268,LEN(N3268)-FIND("/",N3268))</f>
        <v>plays</v>
      </c>
      <c r="S3268" s="2">
        <f t="shared" si="360"/>
        <v>42136.536134259266</v>
      </c>
      <c r="T3268" s="2">
        <f t="shared" si="361"/>
        <v>42167.875</v>
      </c>
      <c r="U3268" s="1">
        <f t="shared" si="362"/>
        <v>32</v>
      </c>
    </row>
    <row r="3269" spans="1:21" ht="95" customHeight="1">
      <c r="A3269" s="1">
        <v>3267</v>
      </c>
      <c r="B3269" s="1" t="s">
        <v>3267</v>
      </c>
      <c r="C3269" s="1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O3269" s="4">
        <f t="shared" si="357"/>
        <v>102.1</v>
      </c>
      <c r="P3269" s="1">
        <f t="shared" si="358"/>
        <v>53.177083333333336</v>
      </c>
      <c r="Q3269" s="1" t="str">
        <f t="shared" si="359"/>
        <v>theater</v>
      </c>
      <c r="R3269" s="1" t="str">
        <f t="shared" si="363"/>
        <v>plays</v>
      </c>
      <c r="S3269" s="2">
        <f t="shared" si="360"/>
        <v>42172.757638888885</v>
      </c>
      <c r="T3269" s="2">
        <f t="shared" si="361"/>
        <v>42202.757638888885</v>
      </c>
      <c r="U3269" s="1">
        <f t="shared" si="362"/>
        <v>30</v>
      </c>
    </row>
    <row r="3270" spans="1:21" ht="95" customHeight="1">
      <c r="A3270" s="1">
        <v>3268</v>
      </c>
      <c r="B3270" s="1" t="s">
        <v>3268</v>
      </c>
      <c r="C3270" s="1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O3270" s="4">
        <f t="shared" si="357"/>
        <v>128</v>
      </c>
      <c r="P3270" s="1">
        <f t="shared" si="358"/>
        <v>60.952380952380949</v>
      </c>
      <c r="Q3270" s="1" t="str">
        <f t="shared" si="359"/>
        <v>theater</v>
      </c>
      <c r="R3270" s="1" t="str">
        <f t="shared" si="363"/>
        <v>plays</v>
      </c>
      <c r="S3270" s="2">
        <f t="shared" si="360"/>
        <v>42590.90425925926</v>
      </c>
      <c r="T3270" s="2">
        <f t="shared" si="361"/>
        <v>42606.90425925926</v>
      </c>
      <c r="U3270" s="1">
        <f t="shared" si="362"/>
        <v>16</v>
      </c>
    </row>
    <row r="3271" spans="1:21" ht="95" customHeight="1">
      <c r="A3271" s="1">
        <v>3269</v>
      </c>
      <c r="B3271" s="1" t="s">
        <v>3269</v>
      </c>
      <c r="C3271" s="1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O3271" s="4">
        <f t="shared" si="357"/>
        <v>101.49999999999999</v>
      </c>
      <c r="P3271" s="1">
        <f t="shared" si="358"/>
        <v>116</v>
      </c>
      <c r="Q3271" s="1" t="str">
        <f t="shared" si="359"/>
        <v>theater</v>
      </c>
      <c r="R3271" s="1" t="str">
        <f t="shared" si="363"/>
        <v>plays</v>
      </c>
      <c r="S3271" s="2">
        <f t="shared" si="360"/>
        <v>42137.395798611105</v>
      </c>
      <c r="T3271" s="2">
        <f t="shared" si="361"/>
        <v>42171.458333333328</v>
      </c>
      <c r="U3271" s="1">
        <f t="shared" si="362"/>
        <v>35</v>
      </c>
    </row>
    <row r="3272" spans="1:21" ht="95" customHeight="1">
      <c r="A3272" s="1">
        <v>3270</v>
      </c>
      <c r="B3272" s="1" t="s">
        <v>3270</v>
      </c>
      <c r="C3272" s="1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O3272" s="4">
        <f t="shared" si="357"/>
        <v>101.66666666666666</v>
      </c>
      <c r="P3272" s="1">
        <f t="shared" si="358"/>
        <v>61</v>
      </c>
      <c r="Q3272" s="1" t="str">
        <f t="shared" si="359"/>
        <v>theater</v>
      </c>
      <c r="R3272" s="1" t="str">
        <f t="shared" si="363"/>
        <v>plays</v>
      </c>
      <c r="S3272" s="2">
        <f t="shared" si="360"/>
        <v>42167.533159722225</v>
      </c>
      <c r="T3272" s="2">
        <f t="shared" si="361"/>
        <v>42197.533159722225</v>
      </c>
      <c r="U3272" s="1">
        <f t="shared" si="362"/>
        <v>30</v>
      </c>
    </row>
    <row r="3273" spans="1:21" ht="95" customHeight="1">
      <c r="A3273" s="1">
        <v>3271</v>
      </c>
      <c r="B3273" s="1" t="s">
        <v>3271</v>
      </c>
      <c r="C3273" s="1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O3273" s="4">
        <f t="shared" si="357"/>
        <v>130</v>
      </c>
      <c r="P3273" s="1">
        <f t="shared" si="358"/>
        <v>38.235294117647058</v>
      </c>
      <c r="Q3273" s="1" t="str">
        <f t="shared" si="359"/>
        <v>theater</v>
      </c>
      <c r="R3273" s="1" t="str">
        <f t="shared" si="363"/>
        <v>plays</v>
      </c>
      <c r="S3273" s="2">
        <f t="shared" si="360"/>
        <v>41915.437210648146</v>
      </c>
      <c r="T3273" s="2">
        <f t="shared" si="361"/>
        <v>41945.478877314818</v>
      </c>
      <c r="U3273" s="1">
        <f t="shared" si="362"/>
        <v>31</v>
      </c>
    </row>
    <row r="3274" spans="1:21" ht="95" customHeight="1">
      <c r="A3274" s="1">
        <v>3272</v>
      </c>
      <c r="B3274" s="1" t="s">
        <v>3272</v>
      </c>
      <c r="C3274" s="1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O3274" s="4">
        <f t="shared" si="357"/>
        <v>154.43</v>
      </c>
      <c r="P3274" s="1">
        <f t="shared" si="358"/>
        <v>106.50344827586207</v>
      </c>
      <c r="Q3274" s="1" t="str">
        <f t="shared" si="359"/>
        <v>theater</v>
      </c>
      <c r="R3274" s="1" t="str">
        <f t="shared" si="363"/>
        <v>plays</v>
      </c>
      <c r="S3274" s="2">
        <f t="shared" si="360"/>
        <v>42284.500104166669</v>
      </c>
      <c r="T3274" s="2">
        <f t="shared" si="361"/>
        <v>42314.541770833333</v>
      </c>
      <c r="U3274" s="1">
        <f t="shared" si="362"/>
        <v>31</v>
      </c>
    </row>
    <row r="3275" spans="1:21" ht="95" customHeight="1">
      <c r="A3275" s="1">
        <v>3273</v>
      </c>
      <c r="B3275" s="1" t="s">
        <v>3273</v>
      </c>
      <c r="C3275" s="1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O3275" s="4">
        <f t="shared" si="357"/>
        <v>107.4</v>
      </c>
      <c r="P3275" s="1">
        <f t="shared" si="358"/>
        <v>204.57142857142858</v>
      </c>
      <c r="Q3275" s="1" t="str">
        <f t="shared" si="359"/>
        <v>theater</v>
      </c>
      <c r="R3275" s="1" t="str">
        <f t="shared" si="363"/>
        <v>plays</v>
      </c>
      <c r="S3275" s="2">
        <f t="shared" si="360"/>
        <v>42611.801412037035</v>
      </c>
      <c r="T3275" s="2">
        <f t="shared" si="361"/>
        <v>42627.791666666672</v>
      </c>
      <c r="U3275" s="1">
        <f t="shared" si="362"/>
        <v>16</v>
      </c>
    </row>
    <row r="3276" spans="1:21" ht="95" customHeight="1">
      <c r="A3276" s="1">
        <v>3274</v>
      </c>
      <c r="B3276" s="1" t="s">
        <v>3274</v>
      </c>
      <c r="C3276" s="1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O3276" s="4">
        <f t="shared" si="357"/>
        <v>101.32258064516128</v>
      </c>
      <c r="P3276" s="1">
        <f t="shared" si="358"/>
        <v>54.912587412587413</v>
      </c>
      <c r="Q3276" s="1" t="str">
        <f t="shared" si="359"/>
        <v>theater</v>
      </c>
      <c r="R3276" s="1" t="str">
        <f t="shared" si="363"/>
        <v>plays</v>
      </c>
      <c r="S3276" s="2">
        <f t="shared" si="360"/>
        <v>42400.704537037032</v>
      </c>
      <c r="T3276" s="2">
        <f t="shared" si="361"/>
        <v>42444.875</v>
      </c>
      <c r="U3276" s="1">
        <f t="shared" si="362"/>
        <v>45</v>
      </c>
    </row>
    <row r="3277" spans="1:21" ht="95" customHeight="1">
      <c r="A3277" s="1">
        <v>3275</v>
      </c>
      <c r="B3277" s="1" t="s">
        <v>3275</v>
      </c>
      <c r="C3277" s="1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O3277" s="4">
        <f t="shared" si="357"/>
        <v>100.27777777777777</v>
      </c>
      <c r="P3277" s="1">
        <f t="shared" si="358"/>
        <v>150.41666666666666</v>
      </c>
      <c r="Q3277" s="1" t="str">
        <f t="shared" si="359"/>
        <v>theater</v>
      </c>
      <c r="R3277" s="1" t="str">
        <f t="shared" si="363"/>
        <v>plays</v>
      </c>
      <c r="S3277" s="2">
        <f t="shared" si="360"/>
        <v>42017.88045138889</v>
      </c>
      <c r="T3277" s="2">
        <f t="shared" si="361"/>
        <v>42044.1875</v>
      </c>
      <c r="U3277" s="1">
        <f t="shared" si="362"/>
        <v>27</v>
      </c>
    </row>
    <row r="3278" spans="1:21" ht="95" customHeight="1">
      <c r="A3278" s="1">
        <v>3276</v>
      </c>
      <c r="B3278" s="1" t="s">
        <v>3276</v>
      </c>
      <c r="C3278" s="1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O3278" s="4">
        <f t="shared" si="357"/>
        <v>116.84444444444443</v>
      </c>
      <c r="P3278" s="1">
        <f t="shared" si="358"/>
        <v>52.58</v>
      </c>
      <c r="Q3278" s="1" t="str">
        <f t="shared" si="359"/>
        <v>theater</v>
      </c>
      <c r="R3278" s="1" t="str">
        <f t="shared" si="363"/>
        <v>plays</v>
      </c>
      <c r="S3278" s="2">
        <f t="shared" si="360"/>
        <v>42426.949988425928</v>
      </c>
      <c r="T3278" s="2">
        <f t="shared" si="361"/>
        <v>42461.165972222225</v>
      </c>
      <c r="U3278" s="1">
        <f t="shared" si="362"/>
        <v>35</v>
      </c>
    </row>
    <row r="3279" spans="1:21" ht="95" customHeight="1">
      <c r="A3279" s="1">
        <v>3277</v>
      </c>
      <c r="B3279" s="1" t="s">
        <v>3277</v>
      </c>
      <c r="C3279" s="1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O3279" s="4">
        <f t="shared" si="357"/>
        <v>108.60000000000001</v>
      </c>
      <c r="P3279" s="1">
        <f t="shared" si="358"/>
        <v>54.3</v>
      </c>
      <c r="Q3279" s="1" t="str">
        <f t="shared" si="359"/>
        <v>theater</v>
      </c>
      <c r="R3279" s="1" t="str">
        <f t="shared" si="363"/>
        <v>plays</v>
      </c>
      <c r="S3279" s="2">
        <f t="shared" si="360"/>
        <v>41931.682939814818</v>
      </c>
      <c r="T3279" s="2">
        <f t="shared" si="361"/>
        <v>41961.724606481483</v>
      </c>
      <c r="U3279" s="1">
        <f t="shared" si="362"/>
        <v>31</v>
      </c>
    </row>
    <row r="3280" spans="1:21" ht="95" customHeight="1">
      <c r="A3280" s="1">
        <v>3278</v>
      </c>
      <c r="B3280" s="1" t="s">
        <v>3278</v>
      </c>
      <c r="C3280" s="1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O3280" s="4">
        <f t="shared" si="357"/>
        <v>103.4</v>
      </c>
      <c r="P3280" s="1">
        <f t="shared" si="358"/>
        <v>76.029411764705884</v>
      </c>
      <c r="Q3280" s="1" t="str">
        <f t="shared" si="359"/>
        <v>theater</v>
      </c>
      <c r="R3280" s="1" t="str">
        <f t="shared" si="363"/>
        <v>plays</v>
      </c>
      <c r="S3280" s="2">
        <f t="shared" si="360"/>
        <v>42124.848414351851</v>
      </c>
      <c r="T3280" s="2">
        <f t="shared" si="361"/>
        <v>42154.848414351851</v>
      </c>
      <c r="U3280" s="1">
        <f t="shared" si="362"/>
        <v>30</v>
      </c>
    </row>
    <row r="3281" spans="1:21" ht="95" customHeight="1">
      <c r="A3281" s="1">
        <v>3279</v>
      </c>
      <c r="B3281" s="1" t="s">
        <v>3279</v>
      </c>
      <c r="C3281" s="1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O3281" s="4">
        <f t="shared" si="357"/>
        <v>114.27586206896552</v>
      </c>
      <c r="P3281" s="1">
        <f t="shared" si="358"/>
        <v>105.2063492063492</v>
      </c>
      <c r="Q3281" s="1" t="str">
        <f t="shared" si="359"/>
        <v>theater</v>
      </c>
      <c r="R3281" s="1" t="str">
        <f t="shared" si="363"/>
        <v>plays</v>
      </c>
      <c r="S3281" s="2">
        <f t="shared" si="360"/>
        <v>42431.102534722217</v>
      </c>
      <c r="T3281" s="2">
        <f t="shared" si="361"/>
        <v>42461.06086805556</v>
      </c>
      <c r="U3281" s="1">
        <f t="shared" si="362"/>
        <v>30</v>
      </c>
    </row>
    <row r="3282" spans="1:21" ht="95" customHeight="1">
      <c r="A3282" s="1">
        <v>3280</v>
      </c>
      <c r="B3282" s="1" t="s">
        <v>3280</v>
      </c>
      <c r="C3282" s="1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O3282" s="4">
        <f t="shared" si="357"/>
        <v>103</v>
      </c>
      <c r="P3282" s="1">
        <f t="shared" si="358"/>
        <v>68.666666666666671</v>
      </c>
      <c r="Q3282" s="1" t="str">
        <f t="shared" si="359"/>
        <v>theater</v>
      </c>
      <c r="R3282" s="1" t="str">
        <f t="shared" si="363"/>
        <v>plays</v>
      </c>
      <c r="S3282" s="2">
        <f t="shared" si="360"/>
        <v>42121.756921296299</v>
      </c>
      <c r="T3282" s="2">
        <f t="shared" si="361"/>
        <v>42156.208333333328</v>
      </c>
      <c r="U3282" s="1">
        <f t="shared" si="362"/>
        <v>35</v>
      </c>
    </row>
    <row r="3283" spans="1:21" ht="95" customHeight="1">
      <c r="A3283" s="1">
        <v>3281</v>
      </c>
      <c r="B3283" s="1" t="s">
        <v>3281</v>
      </c>
      <c r="C3283" s="1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O3283" s="4">
        <f t="shared" si="357"/>
        <v>121.6</v>
      </c>
      <c r="P3283" s="1">
        <f t="shared" si="358"/>
        <v>129.36170212765958</v>
      </c>
      <c r="Q3283" s="1" t="str">
        <f t="shared" si="359"/>
        <v>theater</v>
      </c>
      <c r="R3283" s="1" t="str">
        <f t="shared" si="363"/>
        <v>plays</v>
      </c>
      <c r="S3283" s="2">
        <f t="shared" si="360"/>
        <v>42219.019733796296</v>
      </c>
      <c r="T3283" s="2">
        <f t="shared" si="361"/>
        <v>42249.019733796296</v>
      </c>
      <c r="U3283" s="1">
        <f t="shared" si="362"/>
        <v>30</v>
      </c>
    </row>
    <row r="3284" spans="1:21" ht="95" customHeight="1">
      <c r="A3284" s="1">
        <v>3282</v>
      </c>
      <c r="B3284" s="1" t="s">
        <v>3282</v>
      </c>
      <c r="C3284" s="1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O3284" s="4">
        <f t="shared" si="357"/>
        <v>102.6467741935484</v>
      </c>
      <c r="P3284" s="1">
        <f t="shared" si="358"/>
        <v>134.26371308016877</v>
      </c>
      <c r="Q3284" s="1" t="str">
        <f t="shared" si="359"/>
        <v>theater</v>
      </c>
      <c r="R3284" s="1" t="str">
        <f t="shared" si="363"/>
        <v>plays</v>
      </c>
      <c r="S3284" s="2">
        <f t="shared" si="360"/>
        <v>42445.19430555556</v>
      </c>
      <c r="T3284" s="2">
        <f t="shared" si="361"/>
        <v>42489.19430555556</v>
      </c>
      <c r="U3284" s="1">
        <f t="shared" si="362"/>
        <v>44</v>
      </c>
    </row>
    <row r="3285" spans="1:21" ht="95" customHeight="1">
      <c r="A3285" s="1">
        <v>3283</v>
      </c>
      <c r="B3285" s="1" t="s">
        <v>3283</v>
      </c>
      <c r="C3285" s="1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O3285" s="4">
        <f t="shared" si="357"/>
        <v>104.75000000000001</v>
      </c>
      <c r="P3285" s="1">
        <f t="shared" si="358"/>
        <v>17.829787234042552</v>
      </c>
      <c r="Q3285" s="1" t="str">
        <f t="shared" si="359"/>
        <v>theater</v>
      </c>
      <c r="R3285" s="1" t="str">
        <f t="shared" si="363"/>
        <v>plays</v>
      </c>
      <c r="S3285" s="2">
        <f t="shared" si="360"/>
        <v>42379.74418981481</v>
      </c>
      <c r="T3285" s="2">
        <f t="shared" si="361"/>
        <v>42410.875</v>
      </c>
      <c r="U3285" s="1">
        <f t="shared" si="362"/>
        <v>32</v>
      </c>
    </row>
    <row r="3286" spans="1:21" ht="95" customHeight="1">
      <c r="A3286" s="1">
        <v>3284</v>
      </c>
      <c r="B3286" s="1" t="s">
        <v>3284</v>
      </c>
      <c r="C3286" s="1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O3286" s="4">
        <f t="shared" si="357"/>
        <v>101.6</v>
      </c>
      <c r="P3286" s="1">
        <f t="shared" si="358"/>
        <v>203.2</v>
      </c>
      <c r="Q3286" s="1" t="str">
        <f t="shared" si="359"/>
        <v>theater</v>
      </c>
      <c r="R3286" s="1" t="str">
        <f t="shared" si="363"/>
        <v>plays</v>
      </c>
      <c r="S3286" s="2">
        <f t="shared" si="360"/>
        <v>42380.884872685187</v>
      </c>
      <c r="T3286" s="2">
        <f t="shared" si="361"/>
        <v>42398.249305555553</v>
      </c>
      <c r="U3286" s="1">
        <f t="shared" si="362"/>
        <v>18</v>
      </c>
    </row>
    <row r="3287" spans="1:21" ht="95" customHeight="1">
      <c r="A3287" s="1">
        <v>3285</v>
      </c>
      <c r="B3287" s="1" t="s">
        <v>3285</v>
      </c>
      <c r="C3287" s="1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O3287" s="4">
        <f t="shared" si="357"/>
        <v>112.10242048409683</v>
      </c>
      <c r="P3287" s="1">
        <f t="shared" si="358"/>
        <v>69.18518518518519</v>
      </c>
      <c r="Q3287" s="1" t="str">
        <f t="shared" si="359"/>
        <v>theater</v>
      </c>
      <c r="R3287" s="1" t="str">
        <f t="shared" si="363"/>
        <v>plays</v>
      </c>
      <c r="S3287" s="2">
        <f t="shared" si="360"/>
        <v>42762.942430555559</v>
      </c>
      <c r="T3287" s="2">
        <f t="shared" si="361"/>
        <v>42794.208333333328</v>
      </c>
      <c r="U3287" s="1">
        <f t="shared" si="362"/>
        <v>32</v>
      </c>
    </row>
    <row r="3288" spans="1:21" ht="95" customHeight="1">
      <c r="A3288" s="1">
        <v>3286</v>
      </c>
      <c r="B3288" s="1" t="s">
        <v>3286</v>
      </c>
      <c r="C3288" s="1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O3288" s="4">
        <f t="shared" si="357"/>
        <v>101.76666666666667</v>
      </c>
      <c r="P3288" s="1">
        <f t="shared" si="358"/>
        <v>125.12295081967213</v>
      </c>
      <c r="Q3288" s="1" t="str">
        <f t="shared" si="359"/>
        <v>theater</v>
      </c>
      <c r="R3288" s="1" t="str">
        <f t="shared" si="363"/>
        <v>plays</v>
      </c>
      <c r="S3288" s="2">
        <f t="shared" si="360"/>
        <v>42567.840069444443</v>
      </c>
      <c r="T3288" s="2">
        <f t="shared" si="361"/>
        <v>42597.840069444443</v>
      </c>
      <c r="U3288" s="1">
        <f t="shared" si="362"/>
        <v>30</v>
      </c>
    </row>
    <row r="3289" spans="1:21" ht="95" customHeight="1">
      <c r="A3289" s="1">
        <v>3287</v>
      </c>
      <c r="B3289" s="1" t="s">
        <v>3287</v>
      </c>
      <c r="C3289" s="1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O3289" s="4">
        <f t="shared" si="357"/>
        <v>100</v>
      </c>
      <c r="P3289" s="1">
        <f t="shared" si="358"/>
        <v>73.529411764705884</v>
      </c>
      <c r="Q3289" s="1" t="str">
        <f t="shared" si="359"/>
        <v>theater</v>
      </c>
      <c r="R3289" s="1" t="str">
        <f t="shared" si="363"/>
        <v>plays</v>
      </c>
      <c r="S3289" s="2">
        <f t="shared" si="360"/>
        <v>42311.750324074077</v>
      </c>
      <c r="T3289" s="2">
        <f t="shared" si="361"/>
        <v>42336.750324074077</v>
      </c>
      <c r="U3289" s="1">
        <f t="shared" si="362"/>
        <v>25</v>
      </c>
    </row>
    <row r="3290" spans="1:21" ht="95" customHeight="1">
      <c r="A3290" s="1">
        <v>3288</v>
      </c>
      <c r="B3290" s="1" t="s">
        <v>3288</v>
      </c>
      <c r="C3290" s="1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O3290" s="4">
        <f t="shared" si="357"/>
        <v>100.26489999999998</v>
      </c>
      <c r="P3290" s="1">
        <f t="shared" si="358"/>
        <v>48.437149758454105</v>
      </c>
      <c r="Q3290" s="1" t="str">
        <f t="shared" si="359"/>
        <v>theater</v>
      </c>
      <c r="R3290" s="1" t="str">
        <f t="shared" si="363"/>
        <v>plays</v>
      </c>
      <c r="S3290" s="2">
        <f t="shared" si="360"/>
        <v>42505.774479166663</v>
      </c>
      <c r="T3290" s="2">
        <f t="shared" si="361"/>
        <v>42541.958333333328</v>
      </c>
      <c r="U3290" s="1">
        <f t="shared" si="362"/>
        <v>37</v>
      </c>
    </row>
    <row r="3291" spans="1:21" ht="95" customHeight="1">
      <c r="A3291" s="1">
        <v>3289</v>
      </c>
      <c r="B3291" s="1" t="s">
        <v>3289</v>
      </c>
      <c r="C3291" s="1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O3291" s="4">
        <f t="shared" si="357"/>
        <v>133.04200000000003</v>
      </c>
      <c r="P3291" s="1">
        <f t="shared" si="358"/>
        <v>26.608400000000003</v>
      </c>
      <c r="Q3291" s="1" t="str">
        <f t="shared" si="359"/>
        <v>theater</v>
      </c>
      <c r="R3291" s="1" t="str">
        <f t="shared" si="363"/>
        <v>plays</v>
      </c>
      <c r="S3291" s="2">
        <f t="shared" si="360"/>
        <v>42758.368078703701</v>
      </c>
      <c r="T3291" s="2">
        <f t="shared" si="361"/>
        <v>42786.368078703701</v>
      </c>
      <c r="U3291" s="1">
        <f t="shared" si="362"/>
        <v>28</v>
      </c>
    </row>
    <row r="3292" spans="1:21" ht="95" customHeight="1">
      <c r="A3292" s="1">
        <v>3290</v>
      </c>
      <c r="B3292" s="1" t="s">
        <v>3290</v>
      </c>
      <c r="C3292" s="1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O3292" s="4">
        <f t="shared" si="357"/>
        <v>121.2</v>
      </c>
      <c r="P3292" s="1">
        <f t="shared" si="358"/>
        <v>33.666666666666664</v>
      </c>
      <c r="Q3292" s="1" t="str">
        <f t="shared" si="359"/>
        <v>theater</v>
      </c>
      <c r="R3292" s="1" t="str">
        <f t="shared" si="363"/>
        <v>plays</v>
      </c>
      <c r="S3292" s="2">
        <f t="shared" si="360"/>
        <v>42775.51494212963</v>
      </c>
      <c r="T3292" s="2">
        <f t="shared" si="361"/>
        <v>42805.51494212963</v>
      </c>
      <c r="U3292" s="1">
        <f t="shared" si="362"/>
        <v>30</v>
      </c>
    </row>
    <row r="3293" spans="1:21" ht="95" customHeight="1">
      <c r="A3293" s="1">
        <v>3291</v>
      </c>
      <c r="B3293" s="1" t="s">
        <v>3291</v>
      </c>
      <c r="C3293" s="1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O3293" s="4">
        <f t="shared" si="357"/>
        <v>113.99999999999999</v>
      </c>
      <c r="P3293" s="1">
        <f t="shared" si="358"/>
        <v>40.714285714285715</v>
      </c>
      <c r="Q3293" s="1" t="str">
        <f t="shared" si="359"/>
        <v>theater</v>
      </c>
      <c r="R3293" s="1" t="str">
        <f t="shared" si="363"/>
        <v>plays</v>
      </c>
      <c r="S3293" s="2">
        <f t="shared" si="360"/>
        <v>42232.702546296292</v>
      </c>
      <c r="T3293" s="2">
        <f t="shared" si="361"/>
        <v>42264.165972222225</v>
      </c>
      <c r="U3293" s="1">
        <f t="shared" si="362"/>
        <v>32</v>
      </c>
    </row>
    <row r="3294" spans="1:21" ht="95" customHeight="1">
      <c r="A3294" s="1">
        <v>3292</v>
      </c>
      <c r="B3294" s="1" t="s">
        <v>3292</v>
      </c>
      <c r="C3294" s="1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O3294" s="4">
        <f t="shared" si="357"/>
        <v>286.13861386138615</v>
      </c>
      <c r="P3294" s="1">
        <f t="shared" si="358"/>
        <v>19.266666666666666</v>
      </c>
      <c r="Q3294" s="1" t="str">
        <f t="shared" si="359"/>
        <v>theater</v>
      </c>
      <c r="R3294" s="1" t="str">
        <f t="shared" si="363"/>
        <v>plays</v>
      </c>
      <c r="S3294" s="2">
        <f t="shared" si="360"/>
        <v>42282.770231481481</v>
      </c>
      <c r="T3294" s="2">
        <f t="shared" si="361"/>
        <v>42342.811898148153</v>
      </c>
      <c r="U3294" s="1">
        <f t="shared" si="362"/>
        <v>61</v>
      </c>
    </row>
    <row r="3295" spans="1:21" ht="95" customHeight="1">
      <c r="A3295" s="1">
        <v>3293</v>
      </c>
      <c r="B3295" s="1" t="s">
        <v>3293</v>
      </c>
      <c r="C3295" s="1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O3295" s="4">
        <f t="shared" si="357"/>
        <v>170.44444444444446</v>
      </c>
      <c r="P3295" s="1">
        <f t="shared" si="358"/>
        <v>84.285714285714292</v>
      </c>
      <c r="Q3295" s="1" t="str">
        <f t="shared" si="359"/>
        <v>theater</v>
      </c>
      <c r="R3295" s="1" t="str">
        <f t="shared" si="363"/>
        <v>plays</v>
      </c>
      <c r="S3295" s="2">
        <f t="shared" si="360"/>
        <v>42768.425370370373</v>
      </c>
      <c r="T3295" s="2">
        <f t="shared" si="361"/>
        <v>42798.425370370373</v>
      </c>
      <c r="U3295" s="1">
        <f t="shared" si="362"/>
        <v>30</v>
      </c>
    </row>
    <row r="3296" spans="1:21" ht="95" customHeight="1">
      <c r="A3296" s="1">
        <v>3294</v>
      </c>
      <c r="B3296" s="1" t="s">
        <v>3294</v>
      </c>
      <c r="C3296" s="1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O3296" s="4">
        <f t="shared" si="357"/>
        <v>118.33333333333333</v>
      </c>
      <c r="P3296" s="1">
        <f t="shared" si="358"/>
        <v>29.583333333333332</v>
      </c>
      <c r="Q3296" s="1" t="str">
        <f t="shared" si="359"/>
        <v>theater</v>
      </c>
      <c r="R3296" s="1" t="str">
        <f t="shared" si="363"/>
        <v>plays</v>
      </c>
      <c r="S3296" s="2">
        <f t="shared" si="360"/>
        <v>42141.541134259256</v>
      </c>
      <c r="T3296" s="2">
        <f t="shared" si="361"/>
        <v>42171.541134259256</v>
      </c>
      <c r="U3296" s="1">
        <f t="shared" si="362"/>
        <v>30</v>
      </c>
    </row>
    <row r="3297" spans="1:21" ht="95" customHeight="1">
      <c r="A3297" s="1">
        <v>3295</v>
      </c>
      <c r="B3297" s="1" t="s">
        <v>3295</v>
      </c>
      <c r="C3297" s="1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O3297" s="4">
        <f t="shared" si="357"/>
        <v>102.85857142857142</v>
      </c>
      <c r="P3297" s="1">
        <f t="shared" si="358"/>
        <v>26.667037037037037</v>
      </c>
      <c r="Q3297" s="1" t="str">
        <f t="shared" si="359"/>
        <v>theater</v>
      </c>
      <c r="R3297" s="1" t="str">
        <f t="shared" si="363"/>
        <v>plays</v>
      </c>
      <c r="S3297" s="2">
        <f t="shared" si="360"/>
        <v>42609.442465277782</v>
      </c>
      <c r="T3297" s="2">
        <f t="shared" si="361"/>
        <v>42639.442465277782</v>
      </c>
      <c r="U3297" s="1">
        <f t="shared" si="362"/>
        <v>30</v>
      </c>
    </row>
    <row r="3298" spans="1:21" ht="95" customHeight="1">
      <c r="A3298" s="1">
        <v>3296</v>
      </c>
      <c r="B3298" s="1" t="s">
        <v>3296</v>
      </c>
      <c r="C3298" s="1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O3298" s="4">
        <f t="shared" si="357"/>
        <v>144.06666666666666</v>
      </c>
      <c r="P3298" s="1">
        <f t="shared" si="358"/>
        <v>45.978723404255319</v>
      </c>
      <c r="Q3298" s="1" t="str">
        <f t="shared" si="359"/>
        <v>theater</v>
      </c>
      <c r="R3298" s="1" t="str">
        <f t="shared" si="363"/>
        <v>plays</v>
      </c>
      <c r="S3298" s="2">
        <f t="shared" si="360"/>
        <v>42309.756620370375</v>
      </c>
      <c r="T3298" s="2">
        <f t="shared" si="361"/>
        <v>42330.916666666672</v>
      </c>
      <c r="U3298" s="1">
        <f t="shared" si="362"/>
        <v>22</v>
      </c>
    </row>
    <row r="3299" spans="1:21" ht="95" customHeight="1">
      <c r="A3299" s="1">
        <v>3297</v>
      </c>
      <c r="B3299" s="1" t="s">
        <v>3297</v>
      </c>
      <c r="C3299" s="1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O3299" s="4">
        <f t="shared" si="357"/>
        <v>100.07272727272726</v>
      </c>
      <c r="P3299" s="1">
        <f t="shared" si="358"/>
        <v>125.09090909090909</v>
      </c>
      <c r="Q3299" s="1" t="str">
        <f t="shared" si="359"/>
        <v>theater</v>
      </c>
      <c r="R3299" s="1" t="str">
        <f t="shared" si="363"/>
        <v>plays</v>
      </c>
      <c r="S3299" s="2">
        <f t="shared" si="360"/>
        <v>42193.771481481483</v>
      </c>
      <c r="T3299" s="2">
        <f t="shared" si="361"/>
        <v>42212.957638888889</v>
      </c>
      <c r="U3299" s="1">
        <f t="shared" si="362"/>
        <v>20</v>
      </c>
    </row>
    <row r="3300" spans="1:21" ht="95" customHeight="1">
      <c r="A3300" s="1">
        <v>3298</v>
      </c>
      <c r="B3300" s="1" t="s">
        <v>3298</v>
      </c>
      <c r="C3300" s="1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O3300" s="4">
        <f t="shared" si="357"/>
        <v>101.73</v>
      </c>
      <c r="P3300" s="1">
        <f t="shared" si="358"/>
        <v>141.29166666666666</v>
      </c>
      <c r="Q3300" s="1" t="str">
        <f t="shared" si="359"/>
        <v>theater</v>
      </c>
      <c r="R3300" s="1" t="str">
        <f t="shared" si="363"/>
        <v>plays</v>
      </c>
      <c r="S3300" s="2">
        <f t="shared" si="360"/>
        <v>42239.957962962959</v>
      </c>
      <c r="T3300" s="2">
        <f t="shared" si="361"/>
        <v>42260</v>
      </c>
      <c r="U3300" s="1">
        <f t="shared" si="362"/>
        <v>21</v>
      </c>
    </row>
    <row r="3301" spans="1:21" ht="95" customHeight="1">
      <c r="A3301" s="1">
        <v>3299</v>
      </c>
      <c r="B3301" s="1" t="s">
        <v>3299</v>
      </c>
      <c r="C3301" s="1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O3301" s="4">
        <f t="shared" si="357"/>
        <v>116.19999999999999</v>
      </c>
      <c r="P3301" s="1">
        <f t="shared" si="358"/>
        <v>55.333333333333336</v>
      </c>
      <c r="Q3301" s="1" t="str">
        <f t="shared" si="359"/>
        <v>theater</v>
      </c>
      <c r="R3301" s="1" t="str">
        <f t="shared" si="363"/>
        <v>plays</v>
      </c>
      <c r="S3301" s="2">
        <f t="shared" si="360"/>
        <v>42261.917395833334</v>
      </c>
      <c r="T3301" s="2">
        <f t="shared" si="361"/>
        <v>42291.917395833334</v>
      </c>
      <c r="U3301" s="1">
        <f t="shared" si="362"/>
        <v>30</v>
      </c>
    </row>
    <row r="3302" spans="1:21" ht="95" customHeight="1">
      <c r="A3302" s="1">
        <v>3300</v>
      </c>
      <c r="B3302" s="1" t="s">
        <v>3300</v>
      </c>
      <c r="C3302" s="1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O3302" s="4">
        <f t="shared" si="357"/>
        <v>136.16666666666666</v>
      </c>
      <c r="P3302" s="1">
        <f t="shared" si="358"/>
        <v>46.420454545454547</v>
      </c>
      <c r="Q3302" s="1" t="str">
        <f t="shared" si="359"/>
        <v>theater</v>
      </c>
      <c r="R3302" s="1" t="str">
        <f t="shared" si="363"/>
        <v>plays</v>
      </c>
      <c r="S3302" s="2">
        <f t="shared" si="360"/>
        <v>42102.743773148148</v>
      </c>
      <c r="T3302" s="2">
        <f t="shared" si="361"/>
        <v>42123.743773148148</v>
      </c>
      <c r="U3302" s="1">
        <f t="shared" si="362"/>
        <v>21</v>
      </c>
    </row>
    <row r="3303" spans="1:21" ht="95" customHeight="1">
      <c r="A3303" s="1">
        <v>3301</v>
      </c>
      <c r="B3303" s="1" t="s">
        <v>3301</v>
      </c>
      <c r="C3303" s="1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O3303" s="4">
        <f t="shared" si="357"/>
        <v>133.46666666666667</v>
      </c>
      <c r="P3303" s="1">
        <f t="shared" si="358"/>
        <v>57.2</v>
      </c>
      <c r="Q3303" s="1" t="str">
        <f t="shared" si="359"/>
        <v>theater</v>
      </c>
      <c r="R3303" s="1" t="str">
        <f t="shared" si="363"/>
        <v>plays</v>
      </c>
      <c r="S3303" s="2">
        <f t="shared" si="360"/>
        <v>42538.73583333334</v>
      </c>
      <c r="T3303" s="2">
        <f t="shared" si="361"/>
        <v>42583.290972222225</v>
      </c>
      <c r="U3303" s="1">
        <f t="shared" si="362"/>
        <v>45</v>
      </c>
    </row>
    <row r="3304" spans="1:21" ht="95" customHeight="1">
      <c r="A3304" s="1">
        <v>3302</v>
      </c>
      <c r="B3304" s="1" t="s">
        <v>3302</v>
      </c>
      <c r="C3304" s="1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O3304" s="4">
        <f t="shared" si="357"/>
        <v>103.39285714285715</v>
      </c>
      <c r="P3304" s="1">
        <f t="shared" si="358"/>
        <v>173.7</v>
      </c>
      <c r="Q3304" s="1" t="str">
        <f t="shared" si="359"/>
        <v>theater</v>
      </c>
      <c r="R3304" s="1" t="str">
        <f t="shared" si="363"/>
        <v>plays</v>
      </c>
      <c r="S3304" s="2">
        <f t="shared" si="360"/>
        <v>42681.35157407407</v>
      </c>
      <c r="T3304" s="2">
        <f t="shared" si="361"/>
        <v>42711.35157407407</v>
      </c>
      <c r="U3304" s="1">
        <f t="shared" si="362"/>
        <v>30</v>
      </c>
    </row>
    <row r="3305" spans="1:21" ht="95" customHeight="1">
      <c r="A3305" s="1">
        <v>3303</v>
      </c>
      <c r="B3305" s="1" t="s">
        <v>3303</v>
      </c>
      <c r="C3305" s="1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O3305" s="4">
        <f t="shared" si="357"/>
        <v>115.88888888888889</v>
      </c>
      <c r="P3305" s="1">
        <f t="shared" si="358"/>
        <v>59.6</v>
      </c>
      <c r="Q3305" s="1" t="str">
        <f t="shared" si="359"/>
        <v>theater</v>
      </c>
      <c r="R3305" s="1" t="str">
        <f t="shared" si="363"/>
        <v>plays</v>
      </c>
      <c r="S3305" s="2">
        <f t="shared" si="360"/>
        <v>42056.65143518518</v>
      </c>
      <c r="T3305" s="2">
        <f t="shared" si="361"/>
        <v>42091.609768518523</v>
      </c>
      <c r="U3305" s="1">
        <f t="shared" si="362"/>
        <v>35</v>
      </c>
    </row>
    <row r="3306" spans="1:21" ht="95" customHeight="1">
      <c r="A3306" s="1">
        <v>3304</v>
      </c>
      <c r="B3306" s="1" t="s">
        <v>3304</v>
      </c>
      <c r="C3306" s="1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O3306" s="4">
        <f t="shared" si="357"/>
        <v>104.51666666666665</v>
      </c>
      <c r="P3306" s="1">
        <f t="shared" si="358"/>
        <v>89.585714285714289</v>
      </c>
      <c r="Q3306" s="1" t="str">
        <f t="shared" si="359"/>
        <v>theater</v>
      </c>
      <c r="R3306" s="1" t="str">
        <f t="shared" si="363"/>
        <v>plays</v>
      </c>
      <c r="S3306" s="2">
        <f t="shared" si="360"/>
        <v>42696.624444444446</v>
      </c>
      <c r="T3306" s="2">
        <f t="shared" si="361"/>
        <v>42726.624444444446</v>
      </c>
      <c r="U3306" s="1">
        <f t="shared" si="362"/>
        <v>30</v>
      </c>
    </row>
    <row r="3307" spans="1:21" ht="95" customHeight="1">
      <c r="A3307" s="1">
        <v>3305</v>
      </c>
      <c r="B3307" s="1" t="s">
        <v>3305</v>
      </c>
      <c r="C3307" s="1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O3307" s="4">
        <f t="shared" si="357"/>
        <v>102.02500000000001</v>
      </c>
      <c r="P3307" s="1">
        <f t="shared" si="358"/>
        <v>204.05</v>
      </c>
      <c r="Q3307" s="1" t="str">
        <f t="shared" si="359"/>
        <v>theater</v>
      </c>
      <c r="R3307" s="1" t="str">
        <f t="shared" si="363"/>
        <v>plays</v>
      </c>
      <c r="S3307" s="2">
        <f t="shared" si="360"/>
        <v>42186.855879629627</v>
      </c>
      <c r="T3307" s="2">
        <f t="shared" si="361"/>
        <v>42216.855879629627</v>
      </c>
      <c r="U3307" s="1">
        <f t="shared" si="362"/>
        <v>30</v>
      </c>
    </row>
    <row r="3308" spans="1:21" ht="95" customHeight="1">
      <c r="A3308" s="1">
        <v>3306</v>
      </c>
      <c r="B3308" s="1" t="s">
        <v>3306</v>
      </c>
      <c r="C3308" s="1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O3308" s="4">
        <f t="shared" si="357"/>
        <v>175.33333333333334</v>
      </c>
      <c r="P3308" s="1">
        <f t="shared" si="358"/>
        <v>48.703703703703702</v>
      </c>
      <c r="Q3308" s="1" t="str">
        <f t="shared" si="359"/>
        <v>theater</v>
      </c>
      <c r="R3308" s="1" t="str">
        <f t="shared" si="363"/>
        <v>plays</v>
      </c>
      <c r="S3308" s="2">
        <f t="shared" si="360"/>
        <v>42493.219236111108</v>
      </c>
      <c r="T3308" s="2">
        <f t="shared" si="361"/>
        <v>42531.125</v>
      </c>
      <c r="U3308" s="1">
        <f t="shared" si="362"/>
        <v>38</v>
      </c>
    </row>
    <row r="3309" spans="1:21" ht="95" customHeight="1">
      <c r="A3309" s="1">
        <v>3307</v>
      </c>
      <c r="B3309" s="1" t="s">
        <v>3307</v>
      </c>
      <c r="C3309" s="1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O3309" s="4">
        <f t="shared" si="357"/>
        <v>106.67999999999999</v>
      </c>
      <c r="P3309" s="1">
        <f t="shared" si="358"/>
        <v>53.339999999999996</v>
      </c>
      <c r="Q3309" s="1" t="str">
        <f t="shared" si="359"/>
        <v>theater</v>
      </c>
      <c r="R3309" s="1" t="str">
        <f t="shared" si="363"/>
        <v>plays</v>
      </c>
      <c r="S3309" s="2">
        <f t="shared" si="360"/>
        <v>42475.057164351849</v>
      </c>
      <c r="T3309" s="2">
        <f t="shared" si="361"/>
        <v>42505.057164351849</v>
      </c>
      <c r="U3309" s="1">
        <f t="shared" si="362"/>
        <v>30</v>
      </c>
    </row>
    <row r="3310" spans="1:21" ht="95" customHeight="1">
      <c r="A3310" s="1">
        <v>3308</v>
      </c>
      <c r="B3310" s="1" t="s">
        <v>3308</v>
      </c>
      <c r="C3310" s="1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O3310" s="4">
        <f t="shared" si="357"/>
        <v>122.28571428571429</v>
      </c>
      <c r="P3310" s="1">
        <f t="shared" si="358"/>
        <v>75.087719298245617</v>
      </c>
      <c r="Q3310" s="1" t="str">
        <f t="shared" si="359"/>
        <v>theater</v>
      </c>
      <c r="R3310" s="1" t="str">
        <f t="shared" si="363"/>
        <v>plays</v>
      </c>
      <c r="S3310" s="2">
        <f t="shared" si="360"/>
        <v>42452.876909722225</v>
      </c>
      <c r="T3310" s="2">
        <f t="shared" si="361"/>
        <v>42473.876909722225</v>
      </c>
      <c r="U3310" s="1">
        <f t="shared" si="362"/>
        <v>21</v>
      </c>
    </row>
    <row r="3311" spans="1:21" ht="95" customHeight="1">
      <c r="A3311" s="1">
        <v>3309</v>
      </c>
      <c r="B3311" s="1" t="s">
        <v>3309</v>
      </c>
      <c r="C3311" s="1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O3311" s="4">
        <f t="shared" si="357"/>
        <v>159.42857142857144</v>
      </c>
      <c r="P3311" s="1">
        <f t="shared" si="358"/>
        <v>18</v>
      </c>
      <c r="Q3311" s="1" t="str">
        <f t="shared" si="359"/>
        <v>theater</v>
      </c>
      <c r="R3311" s="1" t="str">
        <f t="shared" si="363"/>
        <v>plays</v>
      </c>
      <c r="S3311" s="2">
        <f t="shared" si="360"/>
        <v>42628.650208333333</v>
      </c>
      <c r="T3311" s="2">
        <f t="shared" si="361"/>
        <v>42659.650208333333</v>
      </c>
      <c r="U3311" s="1">
        <f t="shared" si="362"/>
        <v>31</v>
      </c>
    </row>
    <row r="3312" spans="1:21" ht="95" customHeight="1">
      <c r="A3312" s="1">
        <v>3310</v>
      </c>
      <c r="B3312" s="1" t="s">
        <v>3310</v>
      </c>
      <c r="C3312" s="1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O3312" s="4">
        <f t="shared" si="357"/>
        <v>100.07692307692308</v>
      </c>
      <c r="P3312" s="1">
        <f t="shared" si="358"/>
        <v>209.83870967741936</v>
      </c>
      <c r="Q3312" s="1" t="str">
        <f t="shared" si="359"/>
        <v>theater</v>
      </c>
      <c r="R3312" s="1" t="str">
        <f t="shared" si="363"/>
        <v>plays</v>
      </c>
      <c r="S3312" s="2">
        <f t="shared" si="360"/>
        <v>42253.928530092591</v>
      </c>
      <c r="T3312" s="2">
        <f t="shared" si="361"/>
        <v>42283.928530092591</v>
      </c>
      <c r="U3312" s="1">
        <f t="shared" si="362"/>
        <v>30</v>
      </c>
    </row>
    <row r="3313" spans="1:21" ht="95" customHeight="1">
      <c r="A3313" s="1">
        <v>3311</v>
      </c>
      <c r="B3313" s="1" t="s">
        <v>3311</v>
      </c>
      <c r="C3313" s="1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O3313" s="4">
        <f t="shared" si="357"/>
        <v>109.84</v>
      </c>
      <c r="P3313" s="1">
        <f t="shared" si="358"/>
        <v>61.022222222222226</v>
      </c>
      <c r="Q3313" s="1" t="str">
        <f t="shared" si="359"/>
        <v>theater</v>
      </c>
      <c r="R3313" s="1" t="str">
        <f t="shared" si="363"/>
        <v>plays</v>
      </c>
      <c r="S3313" s="2">
        <f t="shared" si="360"/>
        <v>42264.29178240741</v>
      </c>
      <c r="T3313" s="2">
        <f t="shared" si="361"/>
        <v>42294.29178240741</v>
      </c>
      <c r="U3313" s="1">
        <f t="shared" si="362"/>
        <v>30</v>
      </c>
    </row>
    <row r="3314" spans="1:21" ht="95" customHeight="1">
      <c r="A3314" s="1">
        <v>3312</v>
      </c>
      <c r="B3314" s="1" t="s">
        <v>3312</v>
      </c>
      <c r="C3314" s="1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O3314" s="4">
        <f t="shared" si="357"/>
        <v>100.03999999999999</v>
      </c>
      <c r="P3314" s="1">
        <f t="shared" si="358"/>
        <v>61</v>
      </c>
      <c r="Q3314" s="1" t="str">
        <f t="shared" si="359"/>
        <v>theater</v>
      </c>
      <c r="R3314" s="1" t="str">
        <f t="shared" si="363"/>
        <v>plays</v>
      </c>
      <c r="S3314" s="2">
        <f t="shared" si="360"/>
        <v>42664.809560185182</v>
      </c>
      <c r="T3314" s="2">
        <f t="shared" si="361"/>
        <v>42685.916666666672</v>
      </c>
      <c r="U3314" s="1">
        <f t="shared" si="362"/>
        <v>22</v>
      </c>
    </row>
    <row r="3315" spans="1:21" ht="95" customHeight="1">
      <c r="A3315" s="1">
        <v>3313</v>
      </c>
      <c r="B3315" s="1" t="s">
        <v>3313</v>
      </c>
      <c r="C3315" s="1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O3315" s="4">
        <f t="shared" si="357"/>
        <v>116.05000000000001</v>
      </c>
      <c r="P3315" s="1">
        <f t="shared" si="358"/>
        <v>80.034482758620683</v>
      </c>
      <c r="Q3315" s="1" t="str">
        <f t="shared" si="359"/>
        <v>theater</v>
      </c>
      <c r="R3315" s="1" t="str">
        <f t="shared" si="363"/>
        <v>plays</v>
      </c>
      <c r="S3315" s="2">
        <f t="shared" si="360"/>
        <v>42382.244409722218</v>
      </c>
      <c r="T3315" s="2">
        <f t="shared" si="361"/>
        <v>42396.041666666672</v>
      </c>
      <c r="U3315" s="1">
        <f t="shared" si="362"/>
        <v>14</v>
      </c>
    </row>
    <row r="3316" spans="1:21" ht="95" customHeight="1">
      <c r="A3316" s="1">
        <v>3314</v>
      </c>
      <c r="B3316" s="1" t="s">
        <v>3314</v>
      </c>
      <c r="C3316" s="1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O3316" s="4">
        <f t="shared" si="357"/>
        <v>210.75</v>
      </c>
      <c r="P3316" s="1">
        <f t="shared" si="358"/>
        <v>29.068965517241381</v>
      </c>
      <c r="Q3316" s="1" t="str">
        <f t="shared" si="359"/>
        <v>theater</v>
      </c>
      <c r="R3316" s="1" t="str">
        <f t="shared" si="363"/>
        <v>plays</v>
      </c>
      <c r="S3316" s="2">
        <f t="shared" si="360"/>
        <v>42105.267488425925</v>
      </c>
      <c r="T3316" s="2">
        <f t="shared" si="361"/>
        <v>42132.836805555555</v>
      </c>
      <c r="U3316" s="1">
        <f t="shared" si="362"/>
        <v>28</v>
      </c>
    </row>
    <row r="3317" spans="1:21" ht="95" customHeight="1">
      <c r="A3317" s="1">
        <v>3315</v>
      </c>
      <c r="B3317" s="1" t="s">
        <v>3315</v>
      </c>
      <c r="C3317" s="1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O3317" s="4">
        <f t="shared" si="357"/>
        <v>110.00000000000001</v>
      </c>
      <c r="P3317" s="1">
        <f t="shared" si="358"/>
        <v>49.438202247191015</v>
      </c>
      <c r="Q3317" s="1" t="str">
        <f t="shared" si="359"/>
        <v>theater</v>
      </c>
      <c r="R3317" s="1" t="str">
        <f t="shared" si="363"/>
        <v>plays</v>
      </c>
      <c r="S3317" s="2">
        <f t="shared" si="360"/>
        <v>42466.303715277783</v>
      </c>
      <c r="T3317" s="2">
        <f t="shared" si="361"/>
        <v>42496.303715277783</v>
      </c>
      <c r="U3317" s="1">
        <f t="shared" si="362"/>
        <v>30</v>
      </c>
    </row>
    <row r="3318" spans="1:21" ht="95" customHeight="1">
      <c r="A3318" s="1">
        <v>3316</v>
      </c>
      <c r="B3318" s="1" t="s">
        <v>3316</v>
      </c>
      <c r="C3318" s="1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O3318" s="4">
        <f t="shared" si="357"/>
        <v>100.08673425918037</v>
      </c>
      <c r="P3318" s="1">
        <f t="shared" si="358"/>
        <v>93.977440000000001</v>
      </c>
      <c r="Q3318" s="1" t="str">
        <f t="shared" si="359"/>
        <v>theater</v>
      </c>
      <c r="R3318" s="1" t="str">
        <f t="shared" si="363"/>
        <v>plays</v>
      </c>
      <c r="S3318" s="2">
        <f t="shared" si="360"/>
        <v>41826.871238425927</v>
      </c>
      <c r="T3318" s="2">
        <f t="shared" si="361"/>
        <v>41859.57916666667</v>
      </c>
      <c r="U3318" s="1">
        <f t="shared" si="362"/>
        <v>33</v>
      </c>
    </row>
    <row r="3319" spans="1:21" ht="95" customHeight="1">
      <c r="A3319" s="1">
        <v>3317</v>
      </c>
      <c r="B3319" s="1" t="s">
        <v>3317</v>
      </c>
      <c r="C3319" s="1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O3319" s="4">
        <f t="shared" si="357"/>
        <v>106.19047619047619</v>
      </c>
      <c r="P3319" s="1">
        <f t="shared" si="358"/>
        <v>61.944444444444443</v>
      </c>
      <c r="Q3319" s="1" t="str">
        <f t="shared" si="359"/>
        <v>theater</v>
      </c>
      <c r="R3319" s="1" t="str">
        <f t="shared" si="363"/>
        <v>plays</v>
      </c>
      <c r="S3319" s="2">
        <f t="shared" si="360"/>
        <v>42499.039629629624</v>
      </c>
      <c r="T3319" s="2">
        <f t="shared" si="361"/>
        <v>42529.039629629624</v>
      </c>
      <c r="U3319" s="1">
        <f t="shared" si="362"/>
        <v>30</v>
      </c>
    </row>
    <row r="3320" spans="1:21" ht="95" customHeight="1">
      <c r="A3320" s="1">
        <v>3318</v>
      </c>
      <c r="B3320" s="1" t="s">
        <v>3318</v>
      </c>
      <c r="C3320" s="1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O3320" s="4">
        <f t="shared" si="357"/>
        <v>125.6</v>
      </c>
      <c r="P3320" s="1">
        <f t="shared" si="358"/>
        <v>78.5</v>
      </c>
      <c r="Q3320" s="1" t="str">
        <f t="shared" si="359"/>
        <v>theater</v>
      </c>
      <c r="R3320" s="1" t="str">
        <f t="shared" si="363"/>
        <v>plays</v>
      </c>
      <c r="S3320" s="2">
        <f t="shared" si="360"/>
        <v>42431.302002314813</v>
      </c>
      <c r="T3320" s="2">
        <f t="shared" si="361"/>
        <v>42471.104166666672</v>
      </c>
      <c r="U3320" s="1">
        <f t="shared" si="362"/>
        <v>40</v>
      </c>
    </row>
    <row r="3321" spans="1:21" ht="95" customHeight="1">
      <c r="A3321" s="1">
        <v>3319</v>
      </c>
      <c r="B3321" s="1" t="s">
        <v>3319</v>
      </c>
      <c r="C3321" s="1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O3321" s="4">
        <f t="shared" si="357"/>
        <v>108</v>
      </c>
      <c r="P3321" s="1">
        <f t="shared" si="358"/>
        <v>33.75</v>
      </c>
      <c r="Q3321" s="1" t="str">
        <f t="shared" si="359"/>
        <v>theater</v>
      </c>
      <c r="R3321" s="1" t="str">
        <f t="shared" si="363"/>
        <v>plays</v>
      </c>
      <c r="S3321" s="2">
        <f t="shared" si="360"/>
        <v>41990.585486111115</v>
      </c>
      <c r="T3321" s="2">
        <f t="shared" si="361"/>
        <v>42035.585486111115</v>
      </c>
      <c r="U3321" s="1">
        <f t="shared" si="362"/>
        <v>45</v>
      </c>
    </row>
    <row r="3322" spans="1:21" ht="95" customHeight="1">
      <c r="A3322" s="1">
        <v>3320</v>
      </c>
      <c r="B3322" s="1" t="s">
        <v>3320</v>
      </c>
      <c r="C3322" s="1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O3322" s="4">
        <f t="shared" si="357"/>
        <v>101</v>
      </c>
      <c r="P3322" s="1">
        <f t="shared" si="358"/>
        <v>66.44736842105263</v>
      </c>
      <c r="Q3322" s="1" t="str">
        <f t="shared" si="359"/>
        <v>theater</v>
      </c>
      <c r="R3322" s="1" t="str">
        <f t="shared" si="363"/>
        <v>plays</v>
      </c>
      <c r="S3322" s="2">
        <f t="shared" si="360"/>
        <v>42513.045798611114</v>
      </c>
      <c r="T3322" s="2">
        <f t="shared" si="361"/>
        <v>42543.045798611114</v>
      </c>
      <c r="U3322" s="1">
        <f t="shared" si="362"/>
        <v>30</v>
      </c>
    </row>
    <row r="3323" spans="1:21" ht="95" customHeight="1">
      <c r="A3323" s="1">
        <v>3321</v>
      </c>
      <c r="B3323" s="1" t="s">
        <v>3321</v>
      </c>
      <c r="C3323" s="1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O3323" s="4">
        <f t="shared" si="357"/>
        <v>107.4</v>
      </c>
      <c r="P3323" s="1">
        <f t="shared" si="358"/>
        <v>35.799999999999997</v>
      </c>
      <c r="Q3323" s="1" t="str">
        <f t="shared" si="359"/>
        <v>theater</v>
      </c>
      <c r="R3323" s="1" t="str">
        <f t="shared" si="363"/>
        <v>plays</v>
      </c>
      <c r="S3323" s="2">
        <f t="shared" si="360"/>
        <v>41914.100289351853</v>
      </c>
      <c r="T3323" s="2">
        <f t="shared" si="361"/>
        <v>41928.165972222225</v>
      </c>
      <c r="U3323" s="1">
        <f t="shared" si="362"/>
        <v>15</v>
      </c>
    </row>
    <row r="3324" spans="1:21" ht="95" customHeight="1">
      <c r="A3324" s="1">
        <v>3322</v>
      </c>
      <c r="B3324" s="1" t="s">
        <v>3322</v>
      </c>
      <c r="C3324" s="1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O3324" s="4">
        <f t="shared" si="357"/>
        <v>101.51515151515152</v>
      </c>
      <c r="P3324" s="1">
        <f t="shared" si="358"/>
        <v>145.65217391304347</v>
      </c>
      <c r="Q3324" s="1" t="str">
        <f t="shared" si="359"/>
        <v>theater</v>
      </c>
      <c r="R3324" s="1" t="str">
        <f t="shared" si="363"/>
        <v>plays</v>
      </c>
      <c r="S3324" s="2">
        <f t="shared" si="360"/>
        <v>42521.010370370372</v>
      </c>
      <c r="T3324" s="2">
        <f t="shared" si="361"/>
        <v>42543.163194444445</v>
      </c>
      <c r="U3324" s="1">
        <f t="shared" si="362"/>
        <v>23</v>
      </c>
    </row>
    <row r="3325" spans="1:21" ht="95" customHeight="1">
      <c r="A3325" s="1">
        <v>3323</v>
      </c>
      <c r="B3325" s="1" t="s">
        <v>3323</v>
      </c>
      <c r="C3325" s="1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O3325" s="4">
        <f t="shared" si="357"/>
        <v>125.89999999999999</v>
      </c>
      <c r="P3325" s="1">
        <f t="shared" si="358"/>
        <v>25.693877551020407</v>
      </c>
      <c r="Q3325" s="1" t="str">
        <f t="shared" si="359"/>
        <v>theater</v>
      </c>
      <c r="R3325" s="1" t="str">
        <f t="shared" si="363"/>
        <v>plays</v>
      </c>
      <c r="S3325" s="2">
        <f t="shared" si="360"/>
        <v>42608.36583333333</v>
      </c>
      <c r="T3325" s="2">
        <f t="shared" si="361"/>
        <v>42638.36583333333</v>
      </c>
      <c r="U3325" s="1">
        <f t="shared" si="362"/>
        <v>30</v>
      </c>
    </row>
    <row r="3326" spans="1:21" ht="95" customHeight="1">
      <c r="A3326" s="1">
        <v>3324</v>
      </c>
      <c r="B3326" s="1" t="s">
        <v>3324</v>
      </c>
      <c r="C3326" s="1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O3326" s="4">
        <f t="shared" si="357"/>
        <v>101.66666666666666</v>
      </c>
      <c r="P3326" s="1">
        <f t="shared" si="358"/>
        <v>152.5</v>
      </c>
      <c r="Q3326" s="1" t="str">
        <f t="shared" si="359"/>
        <v>theater</v>
      </c>
      <c r="R3326" s="1" t="str">
        <f t="shared" si="363"/>
        <v>plays</v>
      </c>
      <c r="S3326" s="2">
        <f t="shared" si="360"/>
        <v>42512.58321759259</v>
      </c>
      <c r="T3326" s="2">
        <f t="shared" si="361"/>
        <v>42526.58321759259</v>
      </c>
      <c r="U3326" s="1">
        <f t="shared" si="362"/>
        <v>14</v>
      </c>
    </row>
    <row r="3327" spans="1:21" ht="95" customHeight="1">
      <c r="A3327" s="1">
        <v>3325</v>
      </c>
      <c r="B3327" s="1" t="s">
        <v>3325</v>
      </c>
      <c r="C3327" s="1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O3327" s="4">
        <f t="shared" si="357"/>
        <v>112.5</v>
      </c>
      <c r="P3327" s="1">
        <f t="shared" si="358"/>
        <v>30</v>
      </c>
      <c r="Q3327" s="1" t="str">
        <f t="shared" si="359"/>
        <v>theater</v>
      </c>
      <c r="R3327" s="1" t="str">
        <f t="shared" si="363"/>
        <v>plays</v>
      </c>
      <c r="S3327" s="2">
        <f t="shared" si="360"/>
        <v>42064.785613425927</v>
      </c>
      <c r="T3327" s="2">
        <f t="shared" si="361"/>
        <v>42099.743946759263</v>
      </c>
      <c r="U3327" s="1">
        <f t="shared" si="362"/>
        <v>35</v>
      </c>
    </row>
    <row r="3328" spans="1:21" ht="95" customHeight="1">
      <c r="A3328" s="1">
        <v>3326</v>
      </c>
      <c r="B3328" s="1" t="s">
        <v>3326</v>
      </c>
      <c r="C3328" s="1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O3328" s="4">
        <f t="shared" si="357"/>
        <v>101.375</v>
      </c>
      <c r="P3328" s="1">
        <f t="shared" si="358"/>
        <v>142.28070175438597</v>
      </c>
      <c r="Q3328" s="1" t="str">
        <f t="shared" si="359"/>
        <v>theater</v>
      </c>
      <c r="R3328" s="1" t="str">
        <f t="shared" si="363"/>
        <v>plays</v>
      </c>
      <c r="S3328" s="2">
        <f t="shared" si="360"/>
        <v>42041.714178240742</v>
      </c>
      <c r="T3328" s="2">
        <f t="shared" si="361"/>
        <v>42071.67251157407</v>
      </c>
      <c r="U3328" s="1">
        <f t="shared" si="362"/>
        <v>30</v>
      </c>
    </row>
    <row r="3329" spans="1:21" ht="95" customHeight="1">
      <c r="A3329" s="1">
        <v>3327</v>
      </c>
      <c r="B3329" s="1" t="s">
        <v>3327</v>
      </c>
      <c r="C3329" s="1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O3329" s="4">
        <f t="shared" si="357"/>
        <v>101.25</v>
      </c>
      <c r="P3329" s="1">
        <f t="shared" si="358"/>
        <v>24.545454545454547</v>
      </c>
      <c r="Q3329" s="1" t="str">
        <f t="shared" si="359"/>
        <v>theater</v>
      </c>
      <c r="R3329" s="1" t="str">
        <f t="shared" si="363"/>
        <v>plays</v>
      </c>
      <c r="S3329" s="2">
        <f t="shared" si="360"/>
        <v>42468.374606481477</v>
      </c>
      <c r="T3329" s="2">
        <f t="shared" si="361"/>
        <v>42498.374606481477</v>
      </c>
      <c r="U3329" s="1">
        <f t="shared" si="362"/>
        <v>30</v>
      </c>
    </row>
    <row r="3330" spans="1:21" ht="95" customHeight="1">
      <c r="A3330" s="1">
        <v>3328</v>
      </c>
      <c r="B3330" s="1" t="s">
        <v>3328</v>
      </c>
      <c r="C3330" s="1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O3330" s="4">
        <f t="shared" si="357"/>
        <v>146.38888888888889</v>
      </c>
      <c r="P3330" s="1">
        <f t="shared" si="358"/>
        <v>292.77777777777777</v>
      </c>
      <c r="Q3330" s="1" t="str">
        <f t="shared" si="359"/>
        <v>theater</v>
      </c>
      <c r="R3330" s="1" t="str">
        <f t="shared" si="363"/>
        <v>plays</v>
      </c>
      <c r="S3330" s="2">
        <f t="shared" si="360"/>
        <v>41822.57503472222</v>
      </c>
      <c r="T3330" s="2">
        <f t="shared" si="361"/>
        <v>41825.041666666664</v>
      </c>
      <c r="U3330" s="1">
        <f t="shared" si="362"/>
        <v>3</v>
      </c>
    </row>
    <row r="3331" spans="1:21" ht="95" customHeight="1">
      <c r="A3331" s="1">
        <v>3329</v>
      </c>
      <c r="B3331" s="1" t="s">
        <v>3329</v>
      </c>
      <c r="C3331" s="1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O3331" s="4">
        <f t="shared" ref="O3331:O3394" si="364">E3331/D3331*100</f>
        <v>116.8</v>
      </c>
      <c r="P3331" s="1">
        <f t="shared" ref="P3331:P3394" si="365">E3331/L3331</f>
        <v>44.92307692307692</v>
      </c>
      <c r="Q3331" s="1" t="str">
        <f t="shared" ref="Q3331:Q3394" si="366">LEFT(N3331,FIND("/",N3331)-1)</f>
        <v>theater</v>
      </c>
      <c r="R3331" s="1" t="str">
        <f t="shared" si="363"/>
        <v>plays</v>
      </c>
      <c r="S3331" s="2">
        <f t="shared" ref="S3331:S3394" si="367">(((J3331/60)/60)/24)+DATE(1970,1,1)</f>
        <v>41837.323009259257</v>
      </c>
      <c r="T3331" s="2">
        <f t="shared" ref="T3331:T3394" si="368">(((I3331/60)/60)/24)+DATE(1970,1,1)</f>
        <v>41847.958333333336</v>
      </c>
      <c r="U3331" s="1">
        <f t="shared" ref="U3331:U3394" si="369">ROUNDUP(T3331-S3331,0)</f>
        <v>11</v>
      </c>
    </row>
    <row r="3332" spans="1:21" ht="95" customHeight="1">
      <c r="A3332" s="1">
        <v>3330</v>
      </c>
      <c r="B3332" s="1" t="s">
        <v>3330</v>
      </c>
      <c r="C3332" s="1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O3332" s="4">
        <f t="shared" si="364"/>
        <v>106.26666666666667</v>
      </c>
      <c r="P3332" s="1">
        <f t="shared" si="365"/>
        <v>23.10144927536232</v>
      </c>
      <c r="Q3332" s="1" t="str">
        <f t="shared" si="366"/>
        <v>theater</v>
      </c>
      <c r="R3332" s="1" t="str">
        <f t="shared" ref="R3332:R3395" si="370">RIGHT(N3332,LEN(N3332)-FIND("/",N3332))</f>
        <v>plays</v>
      </c>
      <c r="S3332" s="2">
        <f t="shared" si="367"/>
        <v>42065.887361111112</v>
      </c>
      <c r="T3332" s="2">
        <f t="shared" si="368"/>
        <v>42095.845694444448</v>
      </c>
      <c r="U3332" s="1">
        <f t="shared" si="369"/>
        <v>30</v>
      </c>
    </row>
    <row r="3333" spans="1:21" ht="95" customHeight="1">
      <c r="A3333" s="1">
        <v>3331</v>
      </c>
      <c r="B3333" s="1" t="s">
        <v>3331</v>
      </c>
      <c r="C3333" s="1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O3333" s="4">
        <f t="shared" si="364"/>
        <v>104.52</v>
      </c>
      <c r="P3333" s="1">
        <f t="shared" si="365"/>
        <v>80.400000000000006</v>
      </c>
      <c r="Q3333" s="1" t="str">
        <f t="shared" si="366"/>
        <v>theater</v>
      </c>
      <c r="R3333" s="1" t="str">
        <f t="shared" si="370"/>
        <v>plays</v>
      </c>
      <c r="S3333" s="2">
        <f t="shared" si="367"/>
        <v>42248.697754629626</v>
      </c>
      <c r="T3333" s="2">
        <f t="shared" si="368"/>
        <v>42283.697754629626</v>
      </c>
      <c r="U3333" s="1">
        <f t="shared" si="369"/>
        <v>35</v>
      </c>
    </row>
    <row r="3334" spans="1:21" ht="95" customHeight="1">
      <c r="A3334" s="1">
        <v>3332</v>
      </c>
      <c r="B3334" s="1" t="s">
        <v>3332</v>
      </c>
      <c r="C3334" s="1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O3334" s="4">
        <f t="shared" si="364"/>
        <v>100</v>
      </c>
      <c r="P3334" s="1">
        <f t="shared" si="365"/>
        <v>72.289156626506028</v>
      </c>
      <c r="Q3334" s="1" t="str">
        <f t="shared" si="366"/>
        <v>theater</v>
      </c>
      <c r="R3334" s="1" t="str">
        <f t="shared" si="370"/>
        <v>plays</v>
      </c>
      <c r="S3334" s="2">
        <f t="shared" si="367"/>
        <v>41809.860300925924</v>
      </c>
      <c r="T3334" s="2">
        <f t="shared" si="368"/>
        <v>41839.860300925924</v>
      </c>
      <c r="U3334" s="1">
        <f t="shared" si="369"/>
        <v>30</v>
      </c>
    </row>
    <row r="3335" spans="1:21" ht="95" customHeight="1">
      <c r="A3335" s="1">
        <v>3333</v>
      </c>
      <c r="B3335" s="1" t="s">
        <v>3333</v>
      </c>
      <c r="C3335" s="1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O3335" s="4">
        <f t="shared" si="364"/>
        <v>104.57142857142858</v>
      </c>
      <c r="P3335" s="1">
        <f t="shared" si="365"/>
        <v>32.972972972972975</v>
      </c>
      <c r="Q3335" s="1" t="str">
        <f t="shared" si="366"/>
        <v>theater</v>
      </c>
      <c r="R3335" s="1" t="str">
        <f t="shared" si="370"/>
        <v>plays</v>
      </c>
      <c r="S3335" s="2">
        <f t="shared" si="367"/>
        <v>42148.676851851851</v>
      </c>
      <c r="T3335" s="2">
        <f t="shared" si="368"/>
        <v>42170.676851851851</v>
      </c>
      <c r="U3335" s="1">
        <f t="shared" si="369"/>
        <v>22</v>
      </c>
    </row>
    <row r="3336" spans="1:21" ht="95" customHeight="1">
      <c r="A3336" s="1">
        <v>3334</v>
      </c>
      <c r="B3336" s="1" t="s">
        <v>3334</v>
      </c>
      <c r="C3336" s="1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O3336" s="4">
        <f t="shared" si="364"/>
        <v>138.62051149573753</v>
      </c>
      <c r="P3336" s="1">
        <f t="shared" si="365"/>
        <v>116.65217391304348</v>
      </c>
      <c r="Q3336" s="1" t="str">
        <f t="shared" si="366"/>
        <v>theater</v>
      </c>
      <c r="R3336" s="1" t="str">
        <f t="shared" si="370"/>
        <v>plays</v>
      </c>
      <c r="S3336" s="2">
        <f t="shared" si="367"/>
        <v>42185.521087962959</v>
      </c>
      <c r="T3336" s="2">
        <f t="shared" si="368"/>
        <v>42215.521087962959</v>
      </c>
      <c r="U3336" s="1">
        <f t="shared" si="369"/>
        <v>30</v>
      </c>
    </row>
    <row r="3337" spans="1:21" ht="95" customHeight="1">
      <c r="A3337" s="1">
        <v>3335</v>
      </c>
      <c r="B3337" s="1" t="s">
        <v>3335</v>
      </c>
      <c r="C3337" s="1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O3337" s="4">
        <f t="shared" si="364"/>
        <v>100.32000000000001</v>
      </c>
      <c r="P3337" s="1">
        <f t="shared" si="365"/>
        <v>79.61904761904762</v>
      </c>
      <c r="Q3337" s="1" t="str">
        <f t="shared" si="366"/>
        <v>theater</v>
      </c>
      <c r="R3337" s="1" t="str">
        <f t="shared" si="370"/>
        <v>plays</v>
      </c>
      <c r="S3337" s="2">
        <f t="shared" si="367"/>
        <v>41827.674143518518</v>
      </c>
      <c r="T3337" s="2">
        <f t="shared" si="368"/>
        <v>41854.958333333336</v>
      </c>
      <c r="U3337" s="1">
        <f t="shared" si="369"/>
        <v>28</v>
      </c>
    </row>
    <row r="3338" spans="1:21" ht="95" customHeight="1">
      <c r="A3338" s="1">
        <v>3336</v>
      </c>
      <c r="B3338" s="1" t="s">
        <v>3336</v>
      </c>
      <c r="C3338" s="1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O3338" s="4">
        <f t="shared" si="364"/>
        <v>100</v>
      </c>
      <c r="P3338" s="1">
        <f t="shared" si="365"/>
        <v>27.777777777777779</v>
      </c>
      <c r="Q3338" s="1" t="str">
        <f t="shared" si="366"/>
        <v>theater</v>
      </c>
      <c r="R3338" s="1" t="str">
        <f t="shared" si="370"/>
        <v>plays</v>
      </c>
      <c r="S3338" s="2">
        <f t="shared" si="367"/>
        <v>42437.398680555561</v>
      </c>
      <c r="T3338" s="2">
        <f t="shared" si="368"/>
        <v>42465.35701388889</v>
      </c>
      <c r="U3338" s="1">
        <f t="shared" si="369"/>
        <v>28</v>
      </c>
    </row>
    <row r="3339" spans="1:21" ht="95" customHeight="1">
      <c r="A3339" s="1">
        <v>3337</v>
      </c>
      <c r="B3339" s="1" t="s">
        <v>3337</v>
      </c>
      <c r="C3339" s="1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O3339" s="4">
        <f t="shared" si="364"/>
        <v>110.2</v>
      </c>
      <c r="P3339" s="1">
        <f t="shared" si="365"/>
        <v>81.029411764705884</v>
      </c>
      <c r="Q3339" s="1" t="str">
        <f t="shared" si="366"/>
        <v>theater</v>
      </c>
      <c r="R3339" s="1" t="str">
        <f t="shared" si="370"/>
        <v>plays</v>
      </c>
      <c r="S3339" s="2">
        <f t="shared" si="367"/>
        <v>41901.282025462962</v>
      </c>
      <c r="T3339" s="2">
        <f t="shared" si="368"/>
        <v>41922.875</v>
      </c>
      <c r="U3339" s="1">
        <f t="shared" si="369"/>
        <v>22</v>
      </c>
    </row>
    <row r="3340" spans="1:21" ht="95" customHeight="1">
      <c r="A3340" s="1">
        <v>3338</v>
      </c>
      <c r="B3340" s="1" t="s">
        <v>3338</v>
      </c>
      <c r="C3340" s="1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O3340" s="4">
        <f t="shared" si="364"/>
        <v>102.18</v>
      </c>
      <c r="P3340" s="1">
        <f t="shared" si="365"/>
        <v>136.84821428571428</v>
      </c>
      <c r="Q3340" s="1" t="str">
        <f t="shared" si="366"/>
        <v>theater</v>
      </c>
      <c r="R3340" s="1" t="str">
        <f t="shared" si="370"/>
        <v>plays</v>
      </c>
      <c r="S3340" s="2">
        <f t="shared" si="367"/>
        <v>42769.574999999997</v>
      </c>
      <c r="T3340" s="2">
        <f t="shared" si="368"/>
        <v>42790.574999999997</v>
      </c>
      <c r="U3340" s="1">
        <f t="shared" si="369"/>
        <v>21</v>
      </c>
    </row>
    <row r="3341" spans="1:21" ht="95" customHeight="1">
      <c r="A3341" s="1">
        <v>3339</v>
      </c>
      <c r="B3341" s="1" t="s">
        <v>3339</v>
      </c>
      <c r="C3341" s="1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O3341" s="4">
        <f t="shared" si="364"/>
        <v>104.35000000000001</v>
      </c>
      <c r="P3341" s="1">
        <f t="shared" si="365"/>
        <v>177.61702127659575</v>
      </c>
      <c r="Q3341" s="1" t="str">
        <f t="shared" si="366"/>
        <v>theater</v>
      </c>
      <c r="R3341" s="1" t="str">
        <f t="shared" si="370"/>
        <v>plays</v>
      </c>
      <c r="S3341" s="2">
        <f t="shared" si="367"/>
        <v>42549.665717592594</v>
      </c>
      <c r="T3341" s="2">
        <f t="shared" si="368"/>
        <v>42579.665717592594</v>
      </c>
      <c r="U3341" s="1">
        <f t="shared" si="369"/>
        <v>30</v>
      </c>
    </row>
    <row r="3342" spans="1:21" ht="95" customHeight="1">
      <c r="A3342" s="1">
        <v>3340</v>
      </c>
      <c r="B3342" s="1" t="s">
        <v>3340</v>
      </c>
      <c r="C3342" s="1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O3342" s="4">
        <f t="shared" si="364"/>
        <v>138.16666666666666</v>
      </c>
      <c r="P3342" s="1">
        <f t="shared" si="365"/>
        <v>109.07894736842105</v>
      </c>
      <c r="Q3342" s="1" t="str">
        <f t="shared" si="366"/>
        <v>theater</v>
      </c>
      <c r="R3342" s="1" t="str">
        <f t="shared" si="370"/>
        <v>plays</v>
      </c>
      <c r="S3342" s="2">
        <f t="shared" si="367"/>
        <v>42685.974004629628</v>
      </c>
      <c r="T3342" s="2">
        <f t="shared" si="368"/>
        <v>42710.974004629628</v>
      </c>
      <c r="U3342" s="1">
        <f t="shared" si="369"/>
        <v>25</v>
      </c>
    </row>
    <row r="3343" spans="1:21" ht="95" customHeight="1">
      <c r="A3343" s="1">
        <v>3341</v>
      </c>
      <c r="B3343" s="1" t="s">
        <v>3341</v>
      </c>
      <c r="C3343" s="1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O3343" s="4">
        <f t="shared" si="364"/>
        <v>100</v>
      </c>
      <c r="P3343" s="1">
        <f t="shared" si="365"/>
        <v>119.64285714285714</v>
      </c>
      <c r="Q3343" s="1" t="str">
        <f t="shared" si="366"/>
        <v>theater</v>
      </c>
      <c r="R3343" s="1" t="str">
        <f t="shared" si="370"/>
        <v>plays</v>
      </c>
      <c r="S3343" s="2">
        <f t="shared" si="367"/>
        <v>42510.798854166671</v>
      </c>
      <c r="T3343" s="2">
        <f t="shared" si="368"/>
        <v>42533.708333333328</v>
      </c>
      <c r="U3343" s="1">
        <f t="shared" si="369"/>
        <v>23</v>
      </c>
    </row>
    <row r="3344" spans="1:21" ht="95" customHeight="1">
      <c r="A3344" s="1">
        <v>3342</v>
      </c>
      <c r="B3344" s="1" t="s">
        <v>3342</v>
      </c>
      <c r="C3344" s="1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O3344" s="4">
        <f t="shared" si="364"/>
        <v>101.66666666666666</v>
      </c>
      <c r="P3344" s="1">
        <f t="shared" si="365"/>
        <v>78.205128205128204</v>
      </c>
      <c r="Q3344" s="1" t="str">
        <f t="shared" si="366"/>
        <v>theater</v>
      </c>
      <c r="R3344" s="1" t="str">
        <f t="shared" si="370"/>
        <v>plays</v>
      </c>
      <c r="S3344" s="2">
        <f t="shared" si="367"/>
        <v>42062.296412037031</v>
      </c>
      <c r="T3344" s="2">
        <f t="shared" si="368"/>
        <v>42095.207638888889</v>
      </c>
      <c r="U3344" s="1">
        <f t="shared" si="369"/>
        <v>33</v>
      </c>
    </row>
    <row r="3345" spans="1:21" ht="95" customHeight="1">
      <c r="A3345" s="1">
        <v>3343</v>
      </c>
      <c r="B3345" s="1" t="s">
        <v>3343</v>
      </c>
      <c r="C3345" s="1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O3345" s="4">
        <f t="shared" si="364"/>
        <v>171.42857142857142</v>
      </c>
      <c r="P3345" s="1">
        <f t="shared" si="365"/>
        <v>52.173913043478258</v>
      </c>
      <c r="Q3345" s="1" t="str">
        <f t="shared" si="366"/>
        <v>theater</v>
      </c>
      <c r="R3345" s="1" t="str">
        <f t="shared" si="370"/>
        <v>plays</v>
      </c>
      <c r="S3345" s="2">
        <f t="shared" si="367"/>
        <v>42452.916481481487</v>
      </c>
      <c r="T3345" s="2">
        <f t="shared" si="368"/>
        <v>42473.554166666669</v>
      </c>
      <c r="U3345" s="1">
        <f t="shared" si="369"/>
        <v>21</v>
      </c>
    </row>
    <row r="3346" spans="1:21" ht="95" customHeight="1">
      <c r="A3346" s="1">
        <v>3344</v>
      </c>
      <c r="B3346" s="1" t="s">
        <v>3344</v>
      </c>
      <c r="C3346" s="1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O3346" s="4">
        <f t="shared" si="364"/>
        <v>101.44444444444444</v>
      </c>
      <c r="P3346" s="1">
        <f t="shared" si="365"/>
        <v>114.125</v>
      </c>
      <c r="Q3346" s="1" t="str">
        <f t="shared" si="366"/>
        <v>theater</v>
      </c>
      <c r="R3346" s="1" t="str">
        <f t="shared" si="370"/>
        <v>plays</v>
      </c>
      <c r="S3346" s="2">
        <f t="shared" si="367"/>
        <v>41851.200150462959</v>
      </c>
      <c r="T3346" s="2">
        <f t="shared" si="368"/>
        <v>41881.200150462959</v>
      </c>
      <c r="U3346" s="1">
        <f t="shared" si="369"/>
        <v>30</v>
      </c>
    </row>
    <row r="3347" spans="1:21" ht="95" customHeight="1">
      <c r="A3347" s="1">
        <v>3345</v>
      </c>
      <c r="B3347" s="1" t="s">
        <v>3345</v>
      </c>
      <c r="C3347" s="1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O3347" s="4">
        <f t="shared" si="364"/>
        <v>130</v>
      </c>
      <c r="P3347" s="1">
        <f t="shared" si="365"/>
        <v>50</v>
      </c>
      <c r="Q3347" s="1" t="str">
        <f t="shared" si="366"/>
        <v>theater</v>
      </c>
      <c r="R3347" s="1" t="str">
        <f t="shared" si="370"/>
        <v>plays</v>
      </c>
      <c r="S3347" s="2">
        <f t="shared" si="367"/>
        <v>42053.106111111112</v>
      </c>
      <c r="T3347" s="2">
        <f t="shared" si="368"/>
        <v>42112.025694444441</v>
      </c>
      <c r="U3347" s="1">
        <f t="shared" si="369"/>
        <v>59</v>
      </c>
    </row>
    <row r="3348" spans="1:21" ht="95" customHeight="1">
      <c r="A3348" s="1">
        <v>3346</v>
      </c>
      <c r="B3348" s="1" t="s">
        <v>3346</v>
      </c>
      <c r="C3348" s="1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O3348" s="4">
        <f t="shared" si="364"/>
        <v>110.00000000000001</v>
      </c>
      <c r="P3348" s="1">
        <f t="shared" si="365"/>
        <v>91.666666666666671</v>
      </c>
      <c r="Q3348" s="1" t="str">
        <f t="shared" si="366"/>
        <v>theater</v>
      </c>
      <c r="R3348" s="1" t="str">
        <f t="shared" si="370"/>
        <v>plays</v>
      </c>
      <c r="S3348" s="2">
        <f t="shared" si="367"/>
        <v>42054.024421296301</v>
      </c>
      <c r="T3348" s="2">
        <f t="shared" si="368"/>
        <v>42061.024421296301</v>
      </c>
      <c r="U3348" s="1">
        <f t="shared" si="369"/>
        <v>7</v>
      </c>
    </row>
    <row r="3349" spans="1:21" ht="95" customHeight="1">
      <c r="A3349" s="1">
        <v>3347</v>
      </c>
      <c r="B3349" s="1" t="s">
        <v>3347</v>
      </c>
      <c r="C3349" s="1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O3349" s="4">
        <f t="shared" si="364"/>
        <v>119.44999999999999</v>
      </c>
      <c r="P3349" s="1">
        <f t="shared" si="365"/>
        <v>108.59090909090909</v>
      </c>
      <c r="Q3349" s="1" t="str">
        <f t="shared" si="366"/>
        <v>theater</v>
      </c>
      <c r="R3349" s="1" t="str">
        <f t="shared" si="370"/>
        <v>plays</v>
      </c>
      <c r="S3349" s="2">
        <f t="shared" si="367"/>
        <v>42484.551550925928</v>
      </c>
      <c r="T3349" s="2">
        <f t="shared" si="368"/>
        <v>42498.875</v>
      </c>
      <c r="U3349" s="1">
        <f t="shared" si="369"/>
        <v>15</v>
      </c>
    </row>
    <row r="3350" spans="1:21" ht="95" customHeight="1">
      <c r="A3350" s="1">
        <v>3348</v>
      </c>
      <c r="B3350" s="1" t="s">
        <v>3266</v>
      </c>
      <c r="C3350" s="1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O3350" s="4">
        <f t="shared" si="364"/>
        <v>100.2909090909091</v>
      </c>
      <c r="P3350" s="1">
        <f t="shared" si="365"/>
        <v>69.822784810126578</v>
      </c>
      <c r="Q3350" s="1" t="str">
        <f t="shared" si="366"/>
        <v>theater</v>
      </c>
      <c r="R3350" s="1" t="str">
        <f t="shared" si="370"/>
        <v>plays</v>
      </c>
      <c r="S3350" s="2">
        <f t="shared" si="367"/>
        <v>42466.558796296296</v>
      </c>
      <c r="T3350" s="2">
        <f t="shared" si="368"/>
        <v>42490.165972222225</v>
      </c>
      <c r="U3350" s="1">
        <f t="shared" si="369"/>
        <v>24</v>
      </c>
    </row>
    <row r="3351" spans="1:21" ht="95" customHeight="1">
      <c r="A3351" s="1">
        <v>3349</v>
      </c>
      <c r="B3351" s="1" t="s">
        <v>3348</v>
      </c>
      <c r="C3351" s="1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O3351" s="4">
        <f t="shared" si="364"/>
        <v>153.4</v>
      </c>
      <c r="P3351" s="1">
        <f t="shared" si="365"/>
        <v>109.57142857142857</v>
      </c>
      <c r="Q3351" s="1" t="str">
        <f t="shared" si="366"/>
        <v>theater</v>
      </c>
      <c r="R3351" s="1" t="str">
        <f t="shared" si="370"/>
        <v>plays</v>
      </c>
      <c r="S3351" s="2">
        <f t="shared" si="367"/>
        <v>42513.110787037032</v>
      </c>
      <c r="T3351" s="2">
        <f t="shared" si="368"/>
        <v>42534.708333333328</v>
      </c>
      <c r="U3351" s="1">
        <f t="shared" si="369"/>
        <v>22</v>
      </c>
    </row>
    <row r="3352" spans="1:21" ht="95" customHeight="1">
      <c r="A3352" s="1">
        <v>3350</v>
      </c>
      <c r="B3352" s="1" t="s">
        <v>3349</v>
      </c>
      <c r="C3352" s="1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O3352" s="4">
        <f t="shared" si="364"/>
        <v>104.42857142857143</v>
      </c>
      <c r="P3352" s="1">
        <f t="shared" si="365"/>
        <v>71.666666666666671</v>
      </c>
      <c r="Q3352" s="1" t="str">
        <f t="shared" si="366"/>
        <v>theater</v>
      </c>
      <c r="R3352" s="1" t="str">
        <f t="shared" si="370"/>
        <v>plays</v>
      </c>
      <c r="S3352" s="2">
        <f t="shared" si="367"/>
        <v>42302.701516203699</v>
      </c>
      <c r="T3352" s="2">
        <f t="shared" si="368"/>
        <v>42337.958333333328</v>
      </c>
      <c r="U3352" s="1">
        <f t="shared" si="369"/>
        <v>36</v>
      </c>
    </row>
    <row r="3353" spans="1:21" ht="95" customHeight="1">
      <c r="A3353" s="1">
        <v>3351</v>
      </c>
      <c r="B3353" s="1" t="s">
        <v>3350</v>
      </c>
      <c r="C3353" s="1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O3353" s="4">
        <f t="shared" si="364"/>
        <v>101.1</v>
      </c>
      <c r="P3353" s="1">
        <f t="shared" si="365"/>
        <v>93.611111111111114</v>
      </c>
      <c r="Q3353" s="1" t="str">
        <f t="shared" si="366"/>
        <v>theater</v>
      </c>
      <c r="R3353" s="1" t="str">
        <f t="shared" si="370"/>
        <v>plays</v>
      </c>
      <c r="S3353" s="2">
        <f t="shared" si="367"/>
        <v>41806.395428240743</v>
      </c>
      <c r="T3353" s="2">
        <f t="shared" si="368"/>
        <v>41843.458333333336</v>
      </c>
      <c r="U3353" s="1">
        <f t="shared" si="369"/>
        <v>38</v>
      </c>
    </row>
    <row r="3354" spans="1:21" ht="95" customHeight="1">
      <c r="A3354" s="1">
        <v>3352</v>
      </c>
      <c r="B3354" s="1" t="s">
        <v>3351</v>
      </c>
      <c r="C3354" s="1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O3354" s="4">
        <f t="shared" si="364"/>
        <v>107.52</v>
      </c>
      <c r="P3354" s="1">
        <f t="shared" si="365"/>
        <v>76.8</v>
      </c>
      <c r="Q3354" s="1" t="str">
        <f t="shared" si="366"/>
        <v>theater</v>
      </c>
      <c r="R3354" s="1" t="str">
        <f t="shared" si="370"/>
        <v>plays</v>
      </c>
      <c r="S3354" s="2">
        <f t="shared" si="367"/>
        <v>42495.992800925931</v>
      </c>
      <c r="T3354" s="2">
        <f t="shared" si="368"/>
        <v>42552.958333333328</v>
      </c>
      <c r="U3354" s="1">
        <f t="shared" si="369"/>
        <v>57</v>
      </c>
    </row>
    <row r="3355" spans="1:21" ht="95" customHeight="1">
      <c r="A3355" s="1">
        <v>3353</v>
      </c>
      <c r="B3355" s="1" t="s">
        <v>3352</v>
      </c>
      <c r="C3355" s="1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O3355" s="4">
        <f t="shared" si="364"/>
        <v>315</v>
      </c>
      <c r="P3355" s="1">
        <f t="shared" si="365"/>
        <v>35.795454545454547</v>
      </c>
      <c r="Q3355" s="1" t="str">
        <f t="shared" si="366"/>
        <v>theater</v>
      </c>
      <c r="R3355" s="1" t="str">
        <f t="shared" si="370"/>
        <v>plays</v>
      </c>
      <c r="S3355" s="2">
        <f t="shared" si="367"/>
        <v>42479.432291666672</v>
      </c>
      <c r="T3355" s="2">
        <f t="shared" si="368"/>
        <v>42492.958333333328</v>
      </c>
      <c r="U3355" s="1">
        <f t="shared" si="369"/>
        <v>14</v>
      </c>
    </row>
    <row r="3356" spans="1:21" ht="95" customHeight="1">
      <c r="A3356" s="1">
        <v>3354</v>
      </c>
      <c r="B3356" s="1" t="s">
        <v>3353</v>
      </c>
      <c r="C3356" s="1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O3356" s="4">
        <f t="shared" si="364"/>
        <v>101.93333333333334</v>
      </c>
      <c r="P3356" s="1">
        <f t="shared" si="365"/>
        <v>55.6</v>
      </c>
      <c r="Q3356" s="1" t="str">
        <f t="shared" si="366"/>
        <v>theater</v>
      </c>
      <c r="R3356" s="1" t="str">
        <f t="shared" si="370"/>
        <v>plays</v>
      </c>
      <c r="S3356" s="2">
        <f t="shared" si="367"/>
        <v>42270.7269212963</v>
      </c>
      <c r="T3356" s="2">
        <f t="shared" si="368"/>
        <v>42306.167361111111</v>
      </c>
      <c r="U3356" s="1">
        <f t="shared" si="369"/>
        <v>36</v>
      </c>
    </row>
    <row r="3357" spans="1:21" ht="95" customHeight="1">
      <c r="A3357" s="1">
        <v>3355</v>
      </c>
      <c r="B3357" s="1" t="s">
        <v>3354</v>
      </c>
      <c r="C3357" s="1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O3357" s="4">
        <f t="shared" si="364"/>
        <v>126.28571428571429</v>
      </c>
      <c r="P3357" s="1">
        <f t="shared" si="365"/>
        <v>147.33333333333334</v>
      </c>
      <c r="Q3357" s="1" t="str">
        <f t="shared" si="366"/>
        <v>theater</v>
      </c>
      <c r="R3357" s="1" t="str">
        <f t="shared" si="370"/>
        <v>plays</v>
      </c>
      <c r="S3357" s="2">
        <f t="shared" si="367"/>
        <v>42489.619525462964</v>
      </c>
      <c r="T3357" s="2">
        <f t="shared" si="368"/>
        <v>42500.470138888893</v>
      </c>
      <c r="U3357" s="1">
        <f t="shared" si="369"/>
        <v>11</v>
      </c>
    </row>
    <row r="3358" spans="1:21" ht="95" customHeight="1">
      <c r="A3358" s="1">
        <v>3356</v>
      </c>
      <c r="B3358" s="1" t="s">
        <v>3355</v>
      </c>
      <c r="C3358" s="1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O3358" s="4">
        <f t="shared" si="364"/>
        <v>101.4</v>
      </c>
      <c r="P3358" s="1">
        <f t="shared" si="365"/>
        <v>56.333333333333336</v>
      </c>
      <c r="Q3358" s="1" t="str">
        <f t="shared" si="366"/>
        <v>theater</v>
      </c>
      <c r="R3358" s="1" t="str">
        <f t="shared" si="370"/>
        <v>plays</v>
      </c>
      <c r="S3358" s="2">
        <f t="shared" si="367"/>
        <v>42536.815648148149</v>
      </c>
      <c r="T3358" s="2">
        <f t="shared" si="368"/>
        <v>42566.815648148149</v>
      </c>
      <c r="U3358" s="1">
        <f t="shared" si="369"/>
        <v>30</v>
      </c>
    </row>
    <row r="3359" spans="1:21" ht="95" customHeight="1">
      <c r="A3359" s="1">
        <v>3357</v>
      </c>
      <c r="B3359" s="1" t="s">
        <v>3356</v>
      </c>
      <c r="C3359" s="1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O3359" s="4">
        <f t="shared" si="364"/>
        <v>101</v>
      </c>
      <c r="P3359" s="1">
        <f t="shared" si="365"/>
        <v>96.19047619047619</v>
      </c>
      <c r="Q3359" s="1" t="str">
        <f t="shared" si="366"/>
        <v>theater</v>
      </c>
      <c r="R3359" s="1" t="str">
        <f t="shared" si="370"/>
        <v>plays</v>
      </c>
      <c r="S3359" s="2">
        <f t="shared" si="367"/>
        <v>41822.417939814812</v>
      </c>
      <c r="T3359" s="2">
        <f t="shared" si="368"/>
        <v>41852.417939814812</v>
      </c>
      <c r="U3359" s="1">
        <f t="shared" si="369"/>
        <v>30</v>
      </c>
    </row>
    <row r="3360" spans="1:21" ht="95" customHeight="1">
      <c r="A3360" s="1">
        <v>3358</v>
      </c>
      <c r="B3360" s="1" t="s">
        <v>3357</v>
      </c>
      <c r="C3360" s="1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O3360" s="4">
        <f t="shared" si="364"/>
        <v>102.99000000000001</v>
      </c>
      <c r="P3360" s="1">
        <f t="shared" si="365"/>
        <v>63.574074074074076</v>
      </c>
      <c r="Q3360" s="1" t="str">
        <f t="shared" si="366"/>
        <v>theater</v>
      </c>
      <c r="R3360" s="1" t="str">
        <f t="shared" si="370"/>
        <v>plays</v>
      </c>
      <c r="S3360" s="2">
        <f t="shared" si="367"/>
        <v>41932.311099537037</v>
      </c>
      <c r="T3360" s="2">
        <f t="shared" si="368"/>
        <v>41962.352766203709</v>
      </c>
      <c r="U3360" s="1">
        <f t="shared" si="369"/>
        <v>31</v>
      </c>
    </row>
    <row r="3361" spans="1:21" ht="95" customHeight="1">
      <c r="A3361" s="1">
        <v>3359</v>
      </c>
      <c r="B3361" s="1" t="s">
        <v>3358</v>
      </c>
      <c r="C3361" s="1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O3361" s="4">
        <f t="shared" si="364"/>
        <v>106.25</v>
      </c>
      <c r="P3361" s="1">
        <f t="shared" si="365"/>
        <v>184.78260869565219</v>
      </c>
      <c r="Q3361" s="1" t="str">
        <f t="shared" si="366"/>
        <v>theater</v>
      </c>
      <c r="R3361" s="1" t="str">
        <f t="shared" si="370"/>
        <v>plays</v>
      </c>
      <c r="S3361" s="2">
        <f t="shared" si="367"/>
        <v>42746.057106481487</v>
      </c>
      <c r="T3361" s="2">
        <f t="shared" si="368"/>
        <v>42791.057106481487</v>
      </c>
      <c r="U3361" s="1">
        <f t="shared" si="369"/>
        <v>45</v>
      </c>
    </row>
    <row r="3362" spans="1:21" ht="95" customHeight="1">
      <c r="A3362" s="1">
        <v>3360</v>
      </c>
      <c r="B3362" s="1" t="s">
        <v>3359</v>
      </c>
      <c r="C3362" s="1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O3362" s="4">
        <f t="shared" si="364"/>
        <v>101.37777777777779</v>
      </c>
      <c r="P3362" s="1">
        <f t="shared" si="365"/>
        <v>126.72222222222223</v>
      </c>
      <c r="Q3362" s="1" t="str">
        <f t="shared" si="366"/>
        <v>theater</v>
      </c>
      <c r="R3362" s="1" t="str">
        <f t="shared" si="370"/>
        <v>plays</v>
      </c>
      <c r="S3362" s="2">
        <f t="shared" si="367"/>
        <v>42697.082673611112</v>
      </c>
      <c r="T3362" s="2">
        <f t="shared" si="368"/>
        <v>42718.665972222225</v>
      </c>
      <c r="U3362" s="1">
        <f t="shared" si="369"/>
        <v>22</v>
      </c>
    </row>
    <row r="3363" spans="1:21" ht="95" customHeight="1">
      <c r="A3363" s="1">
        <v>3361</v>
      </c>
      <c r="B3363" s="1" t="s">
        <v>3360</v>
      </c>
      <c r="C3363" s="1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O3363" s="4">
        <f t="shared" si="364"/>
        <v>113.46000000000001</v>
      </c>
      <c r="P3363" s="1">
        <f t="shared" si="365"/>
        <v>83.42647058823529</v>
      </c>
      <c r="Q3363" s="1" t="str">
        <f t="shared" si="366"/>
        <v>theater</v>
      </c>
      <c r="R3363" s="1" t="str">
        <f t="shared" si="370"/>
        <v>plays</v>
      </c>
      <c r="S3363" s="2">
        <f t="shared" si="367"/>
        <v>41866.025347222225</v>
      </c>
      <c r="T3363" s="2">
        <f t="shared" si="368"/>
        <v>41883.665972222225</v>
      </c>
      <c r="U3363" s="1">
        <f t="shared" si="369"/>
        <v>18</v>
      </c>
    </row>
    <row r="3364" spans="1:21" ht="95" customHeight="1">
      <c r="A3364" s="1">
        <v>3362</v>
      </c>
      <c r="B3364" s="1" t="s">
        <v>3361</v>
      </c>
      <c r="C3364" s="1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O3364" s="4">
        <f t="shared" si="364"/>
        <v>218.00000000000003</v>
      </c>
      <c r="P3364" s="1">
        <f t="shared" si="365"/>
        <v>54.5</v>
      </c>
      <c r="Q3364" s="1" t="str">
        <f t="shared" si="366"/>
        <v>theater</v>
      </c>
      <c r="R3364" s="1" t="str">
        <f t="shared" si="370"/>
        <v>plays</v>
      </c>
      <c r="S3364" s="2">
        <f t="shared" si="367"/>
        <v>42056.091631944444</v>
      </c>
      <c r="T3364" s="2">
        <f t="shared" si="368"/>
        <v>42070.204861111109</v>
      </c>
      <c r="U3364" s="1">
        <f t="shared" si="369"/>
        <v>15</v>
      </c>
    </row>
    <row r="3365" spans="1:21" ht="95" customHeight="1">
      <c r="A3365" s="1">
        <v>3363</v>
      </c>
      <c r="B3365" s="1" t="s">
        <v>3362</v>
      </c>
      <c r="C3365" s="1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O3365" s="4">
        <f t="shared" si="364"/>
        <v>101.41935483870968</v>
      </c>
      <c r="P3365" s="1">
        <f t="shared" si="365"/>
        <v>302.30769230769232</v>
      </c>
      <c r="Q3365" s="1" t="str">
        <f t="shared" si="366"/>
        <v>theater</v>
      </c>
      <c r="R3365" s="1" t="str">
        <f t="shared" si="370"/>
        <v>plays</v>
      </c>
      <c r="S3365" s="2">
        <f t="shared" si="367"/>
        <v>41851.771354166667</v>
      </c>
      <c r="T3365" s="2">
        <f t="shared" si="368"/>
        <v>41870.666666666664</v>
      </c>
      <c r="U3365" s="1">
        <f t="shared" si="369"/>
        <v>19</v>
      </c>
    </row>
    <row r="3366" spans="1:21" ht="95" customHeight="1">
      <c r="A3366" s="1">
        <v>3364</v>
      </c>
      <c r="B3366" s="1" t="s">
        <v>3363</v>
      </c>
      <c r="C3366" s="1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O3366" s="4">
        <f t="shared" si="364"/>
        <v>105.93333333333332</v>
      </c>
      <c r="P3366" s="1">
        <f t="shared" si="365"/>
        <v>44.138888888888886</v>
      </c>
      <c r="Q3366" s="1" t="str">
        <f t="shared" si="366"/>
        <v>theater</v>
      </c>
      <c r="R3366" s="1" t="str">
        <f t="shared" si="370"/>
        <v>plays</v>
      </c>
      <c r="S3366" s="2">
        <f t="shared" si="367"/>
        <v>42422.977418981478</v>
      </c>
      <c r="T3366" s="2">
        <f t="shared" si="368"/>
        <v>42444.875</v>
      </c>
      <c r="U3366" s="1">
        <f t="shared" si="369"/>
        <v>22</v>
      </c>
    </row>
    <row r="3367" spans="1:21" ht="95" customHeight="1">
      <c r="A3367" s="1">
        <v>3365</v>
      </c>
      <c r="B3367" s="1" t="s">
        <v>3364</v>
      </c>
      <c r="C3367" s="1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O3367" s="4">
        <f t="shared" si="364"/>
        <v>104</v>
      </c>
      <c r="P3367" s="1">
        <f t="shared" si="365"/>
        <v>866.66666666666663</v>
      </c>
      <c r="Q3367" s="1" t="str">
        <f t="shared" si="366"/>
        <v>theater</v>
      </c>
      <c r="R3367" s="1" t="str">
        <f t="shared" si="370"/>
        <v>plays</v>
      </c>
      <c r="S3367" s="2">
        <f t="shared" si="367"/>
        <v>42321.101759259262</v>
      </c>
      <c r="T3367" s="2">
        <f t="shared" si="368"/>
        <v>42351.101759259262</v>
      </c>
      <c r="U3367" s="1">
        <f t="shared" si="369"/>
        <v>30</v>
      </c>
    </row>
    <row r="3368" spans="1:21" ht="95" customHeight="1">
      <c r="A3368" s="1">
        <v>3366</v>
      </c>
      <c r="B3368" s="1" t="s">
        <v>3365</v>
      </c>
      <c r="C3368" s="1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O3368" s="4">
        <f t="shared" si="364"/>
        <v>221</v>
      </c>
      <c r="P3368" s="1">
        <f t="shared" si="365"/>
        <v>61.388888888888886</v>
      </c>
      <c r="Q3368" s="1" t="str">
        <f t="shared" si="366"/>
        <v>theater</v>
      </c>
      <c r="R3368" s="1" t="str">
        <f t="shared" si="370"/>
        <v>plays</v>
      </c>
      <c r="S3368" s="2">
        <f t="shared" si="367"/>
        <v>42107.067557870367</v>
      </c>
      <c r="T3368" s="2">
        <f t="shared" si="368"/>
        <v>42137.067557870367</v>
      </c>
      <c r="U3368" s="1">
        <f t="shared" si="369"/>
        <v>30</v>
      </c>
    </row>
    <row r="3369" spans="1:21" ht="95" customHeight="1">
      <c r="A3369" s="1">
        <v>3367</v>
      </c>
      <c r="B3369" s="1" t="s">
        <v>3366</v>
      </c>
      <c r="C3369" s="1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O3369" s="4">
        <f t="shared" si="364"/>
        <v>118.66666666666667</v>
      </c>
      <c r="P3369" s="1">
        <f t="shared" si="365"/>
        <v>29.666666666666668</v>
      </c>
      <c r="Q3369" s="1" t="str">
        <f t="shared" si="366"/>
        <v>theater</v>
      </c>
      <c r="R3369" s="1" t="str">
        <f t="shared" si="370"/>
        <v>plays</v>
      </c>
      <c r="S3369" s="2">
        <f t="shared" si="367"/>
        <v>42192.933958333335</v>
      </c>
      <c r="T3369" s="2">
        <f t="shared" si="368"/>
        <v>42217.933958333335</v>
      </c>
      <c r="U3369" s="1">
        <f t="shared" si="369"/>
        <v>25</v>
      </c>
    </row>
    <row r="3370" spans="1:21" ht="95" customHeight="1">
      <c r="A3370" s="1">
        <v>3368</v>
      </c>
      <c r="B3370" s="1" t="s">
        <v>3367</v>
      </c>
      <c r="C3370" s="1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O3370" s="4">
        <f t="shared" si="364"/>
        <v>104.60000000000001</v>
      </c>
      <c r="P3370" s="1">
        <f t="shared" si="365"/>
        <v>45.478260869565219</v>
      </c>
      <c r="Q3370" s="1" t="str">
        <f t="shared" si="366"/>
        <v>theater</v>
      </c>
      <c r="R3370" s="1" t="str">
        <f t="shared" si="370"/>
        <v>plays</v>
      </c>
      <c r="S3370" s="2">
        <f t="shared" si="367"/>
        <v>41969.199756944443</v>
      </c>
      <c r="T3370" s="2">
        <f t="shared" si="368"/>
        <v>42005.208333333328</v>
      </c>
      <c r="U3370" s="1">
        <f t="shared" si="369"/>
        <v>37</v>
      </c>
    </row>
    <row r="3371" spans="1:21" ht="95" customHeight="1">
      <c r="A3371" s="1">
        <v>3369</v>
      </c>
      <c r="B3371" s="1" t="s">
        <v>3368</v>
      </c>
      <c r="C3371" s="1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O3371" s="4">
        <f t="shared" si="364"/>
        <v>103.89999999999999</v>
      </c>
      <c r="P3371" s="1">
        <f t="shared" si="365"/>
        <v>96.203703703703709</v>
      </c>
      <c r="Q3371" s="1" t="str">
        <f t="shared" si="366"/>
        <v>theater</v>
      </c>
      <c r="R3371" s="1" t="str">
        <f t="shared" si="370"/>
        <v>plays</v>
      </c>
      <c r="S3371" s="2">
        <f t="shared" si="367"/>
        <v>42690.041435185187</v>
      </c>
      <c r="T3371" s="2">
        <f t="shared" si="368"/>
        <v>42750.041435185187</v>
      </c>
      <c r="U3371" s="1">
        <f t="shared" si="369"/>
        <v>60</v>
      </c>
    </row>
    <row r="3372" spans="1:21" ht="95" customHeight="1">
      <c r="A3372" s="1">
        <v>3370</v>
      </c>
      <c r="B3372" s="1" t="s">
        <v>3369</v>
      </c>
      <c r="C3372" s="1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O3372" s="4">
        <f t="shared" si="364"/>
        <v>117.73333333333333</v>
      </c>
      <c r="P3372" s="1">
        <f t="shared" si="365"/>
        <v>67.92307692307692</v>
      </c>
      <c r="Q3372" s="1" t="str">
        <f t="shared" si="366"/>
        <v>theater</v>
      </c>
      <c r="R3372" s="1" t="str">
        <f t="shared" si="370"/>
        <v>plays</v>
      </c>
      <c r="S3372" s="2">
        <f t="shared" si="367"/>
        <v>42690.334317129629</v>
      </c>
      <c r="T3372" s="2">
        <f t="shared" si="368"/>
        <v>42721.333333333328</v>
      </c>
      <c r="U3372" s="1">
        <f t="shared" si="369"/>
        <v>31</v>
      </c>
    </row>
    <row r="3373" spans="1:21" ht="95" customHeight="1">
      <c r="A3373" s="1">
        <v>3371</v>
      </c>
      <c r="B3373" s="1" t="s">
        <v>3370</v>
      </c>
      <c r="C3373" s="1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O3373" s="4">
        <f t="shared" si="364"/>
        <v>138.5</v>
      </c>
      <c r="P3373" s="1">
        <f t="shared" si="365"/>
        <v>30.777777777777779</v>
      </c>
      <c r="Q3373" s="1" t="str">
        <f t="shared" si="366"/>
        <v>theater</v>
      </c>
      <c r="R3373" s="1" t="str">
        <f t="shared" si="370"/>
        <v>plays</v>
      </c>
      <c r="S3373" s="2">
        <f t="shared" si="367"/>
        <v>42312.874594907407</v>
      </c>
      <c r="T3373" s="2">
        <f t="shared" si="368"/>
        <v>42340.874594907407</v>
      </c>
      <c r="U3373" s="1">
        <f t="shared" si="369"/>
        <v>28</v>
      </c>
    </row>
    <row r="3374" spans="1:21" ht="95" customHeight="1">
      <c r="A3374" s="1">
        <v>3372</v>
      </c>
      <c r="B3374" s="1" t="s">
        <v>3371</v>
      </c>
      <c r="C3374" s="1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O3374" s="4">
        <f t="shared" si="364"/>
        <v>103.49999999999999</v>
      </c>
      <c r="P3374" s="1">
        <f t="shared" si="365"/>
        <v>38.333333333333336</v>
      </c>
      <c r="Q3374" s="1" t="str">
        <f t="shared" si="366"/>
        <v>theater</v>
      </c>
      <c r="R3374" s="1" t="str">
        <f t="shared" si="370"/>
        <v>plays</v>
      </c>
      <c r="S3374" s="2">
        <f t="shared" si="367"/>
        <v>41855.548101851848</v>
      </c>
      <c r="T3374" s="2">
        <f t="shared" si="368"/>
        <v>41876.207638888889</v>
      </c>
      <c r="U3374" s="1">
        <f t="shared" si="369"/>
        <v>21</v>
      </c>
    </row>
    <row r="3375" spans="1:21" ht="95" customHeight="1">
      <c r="A3375" s="1">
        <v>3373</v>
      </c>
      <c r="B3375" s="1" t="s">
        <v>3372</v>
      </c>
      <c r="C3375" s="1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O3375" s="4">
        <f t="shared" si="364"/>
        <v>100.25</v>
      </c>
      <c r="P3375" s="1">
        <f t="shared" si="365"/>
        <v>66.833333333333329</v>
      </c>
      <c r="Q3375" s="1" t="str">
        <f t="shared" si="366"/>
        <v>theater</v>
      </c>
      <c r="R3375" s="1" t="str">
        <f t="shared" si="370"/>
        <v>plays</v>
      </c>
      <c r="S3375" s="2">
        <f t="shared" si="367"/>
        <v>42179.854629629626</v>
      </c>
      <c r="T3375" s="2">
        <f t="shared" si="368"/>
        <v>42203.666666666672</v>
      </c>
      <c r="U3375" s="1">
        <f t="shared" si="369"/>
        <v>24</v>
      </c>
    </row>
    <row r="3376" spans="1:21" ht="95" customHeight="1">
      <c r="A3376" s="1">
        <v>3374</v>
      </c>
      <c r="B3376" s="1" t="s">
        <v>3373</v>
      </c>
      <c r="C3376" s="1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O3376" s="4">
        <f t="shared" si="364"/>
        <v>106.57142857142856</v>
      </c>
      <c r="P3376" s="1">
        <f t="shared" si="365"/>
        <v>71.730769230769226</v>
      </c>
      <c r="Q3376" s="1" t="str">
        <f t="shared" si="366"/>
        <v>theater</v>
      </c>
      <c r="R3376" s="1" t="str">
        <f t="shared" si="370"/>
        <v>plays</v>
      </c>
      <c r="S3376" s="2">
        <f t="shared" si="367"/>
        <v>42275.731666666667</v>
      </c>
      <c r="T3376" s="2">
        <f t="shared" si="368"/>
        <v>42305.731666666667</v>
      </c>
      <c r="U3376" s="1">
        <f t="shared" si="369"/>
        <v>30</v>
      </c>
    </row>
    <row r="3377" spans="1:21" ht="95" customHeight="1">
      <c r="A3377" s="1">
        <v>3375</v>
      </c>
      <c r="B3377" s="1" t="s">
        <v>3374</v>
      </c>
      <c r="C3377" s="1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O3377" s="4">
        <f t="shared" si="364"/>
        <v>100</v>
      </c>
      <c r="P3377" s="1">
        <f t="shared" si="365"/>
        <v>176.47058823529412</v>
      </c>
      <c r="Q3377" s="1" t="str">
        <f t="shared" si="366"/>
        <v>theater</v>
      </c>
      <c r="R3377" s="1" t="str">
        <f t="shared" si="370"/>
        <v>plays</v>
      </c>
      <c r="S3377" s="2">
        <f t="shared" si="367"/>
        <v>41765.610798611109</v>
      </c>
      <c r="T3377" s="2">
        <f t="shared" si="368"/>
        <v>41777.610798611109</v>
      </c>
      <c r="U3377" s="1">
        <f t="shared" si="369"/>
        <v>12</v>
      </c>
    </row>
    <row r="3378" spans="1:21" ht="95" customHeight="1">
      <c r="A3378" s="1">
        <v>3376</v>
      </c>
      <c r="B3378" s="1" t="s">
        <v>3375</v>
      </c>
      <c r="C3378" s="1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O3378" s="4">
        <f t="shared" si="364"/>
        <v>100.01249999999999</v>
      </c>
      <c r="P3378" s="1">
        <f t="shared" si="365"/>
        <v>421.10526315789474</v>
      </c>
      <c r="Q3378" s="1" t="str">
        <f t="shared" si="366"/>
        <v>theater</v>
      </c>
      <c r="R3378" s="1" t="str">
        <f t="shared" si="370"/>
        <v>plays</v>
      </c>
      <c r="S3378" s="2">
        <f t="shared" si="367"/>
        <v>42059.701319444444</v>
      </c>
      <c r="T3378" s="2">
        <f t="shared" si="368"/>
        <v>42119.659652777773</v>
      </c>
      <c r="U3378" s="1">
        <f t="shared" si="369"/>
        <v>60</v>
      </c>
    </row>
    <row r="3379" spans="1:21" ht="95" customHeight="1">
      <c r="A3379" s="1">
        <v>3377</v>
      </c>
      <c r="B3379" s="1" t="s">
        <v>3376</v>
      </c>
      <c r="C3379" s="1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O3379" s="4">
        <f t="shared" si="364"/>
        <v>101.05</v>
      </c>
      <c r="P3379" s="1">
        <f t="shared" si="365"/>
        <v>104.98701298701299</v>
      </c>
      <c r="Q3379" s="1" t="str">
        <f t="shared" si="366"/>
        <v>theater</v>
      </c>
      <c r="R3379" s="1" t="str">
        <f t="shared" si="370"/>
        <v>plays</v>
      </c>
      <c r="S3379" s="2">
        <f t="shared" si="367"/>
        <v>42053.732627314821</v>
      </c>
      <c r="T3379" s="2">
        <f t="shared" si="368"/>
        <v>42083.705555555556</v>
      </c>
      <c r="U3379" s="1">
        <f t="shared" si="369"/>
        <v>30</v>
      </c>
    </row>
    <row r="3380" spans="1:21" ht="95" customHeight="1">
      <c r="A3380" s="1">
        <v>3378</v>
      </c>
      <c r="B3380" s="1" t="s">
        <v>3377</v>
      </c>
      <c r="C3380" s="1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O3380" s="4">
        <f t="shared" si="364"/>
        <v>107.63636363636364</v>
      </c>
      <c r="P3380" s="1">
        <f t="shared" si="365"/>
        <v>28.19047619047619</v>
      </c>
      <c r="Q3380" s="1" t="str">
        <f t="shared" si="366"/>
        <v>theater</v>
      </c>
      <c r="R3380" s="1" t="str">
        <f t="shared" si="370"/>
        <v>plays</v>
      </c>
      <c r="S3380" s="2">
        <f t="shared" si="367"/>
        <v>41858.355393518519</v>
      </c>
      <c r="T3380" s="2">
        <f t="shared" si="368"/>
        <v>41882.547222222223</v>
      </c>
      <c r="U3380" s="1">
        <f t="shared" si="369"/>
        <v>25</v>
      </c>
    </row>
    <row r="3381" spans="1:21" ht="95" customHeight="1">
      <c r="A3381" s="1">
        <v>3379</v>
      </c>
      <c r="B3381" s="1" t="s">
        <v>3378</v>
      </c>
      <c r="C3381" s="1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O3381" s="4">
        <f t="shared" si="364"/>
        <v>103.64999999999999</v>
      </c>
      <c r="P3381" s="1">
        <f t="shared" si="365"/>
        <v>54.55263157894737</v>
      </c>
      <c r="Q3381" s="1" t="str">
        <f t="shared" si="366"/>
        <v>theater</v>
      </c>
      <c r="R3381" s="1" t="str">
        <f t="shared" si="370"/>
        <v>plays</v>
      </c>
      <c r="S3381" s="2">
        <f t="shared" si="367"/>
        <v>42225.513888888891</v>
      </c>
      <c r="T3381" s="2">
        <f t="shared" si="368"/>
        <v>42242.958333333328</v>
      </c>
      <c r="U3381" s="1">
        <f t="shared" si="369"/>
        <v>18</v>
      </c>
    </row>
    <row r="3382" spans="1:21" ht="95" customHeight="1">
      <c r="A3382" s="1">
        <v>3380</v>
      </c>
      <c r="B3382" s="1" t="s">
        <v>3379</v>
      </c>
      <c r="C3382" s="1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O3382" s="4">
        <f t="shared" si="364"/>
        <v>104.43333333333334</v>
      </c>
      <c r="P3382" s="1">
        <f t="shared" si="365"/>
        <v>111.89285714285714</v>
      </c>
      <c r="Q3382" s="1" t="str">
        <f t="shared" si="366"/>
        <v>theater</v>
      </c>
      <c r="R3382" s="1" t="str">
        <f t="shared" si="370"/>
        <v>plays</v>
      </c>
      <c r="S3382" s="2">
        <f t="shared" si="367"/>
        <v>41937.95344907407</v>
      </c>
      <c r="T3382" s="2">
        <f t="shared" si="368"/>
        <v>41972.995115740734</v>
      </c>
      <c r="U3382" s="1">
        <f t="shared" si="369"/>
        <v>36</v>
      </c>
    </row>
    <row r="3383" spans="1:21" ht="95" customHeight="1">
      <c r="A3383" s="1">
        <v>3381</v>
      </c>
      <c r="B3383" s="1" t="s">
        <v>3380</v>
      </c>
      <c r="C3383" s="1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O3383" s="4">
        <f t="shared" si="364"/>
        <v>102.25</v>
      </c>
      <c r="P3383" s="1">
        <f t="shared" si="365"/>
        <v>85.208333333333329</v>
      </c>
      <c r="Q3383" s="1" t="str">
        <f t="shared" si="366"/>
        <v>theater</v>
      </c>
      <c r="R3383" s="1" t="str">
        <f t="shared" si="370"/>
        <v>plays</v>
      </c>
      <c r="S3383" s="2">
        <f t="shared" si="367"/>
        <v>42044.184988425928</v>
      </c>
      <c r="T3383" s="2">
        <f t="shared" si="368"/>
        <v>42074.143321759257</v>
      </c>
      <c r="U3383" s="1">
        <f t="shared" si="369"/>
        <v>30</v>
      </c>
    </row>
    <row r="3384" spans="1:21" ht="95" customHeight="1">
      <c r="A3384" s="1">
        <v>3382</v>
      </c>
      <c r="B3384" s="1" t="s">
        <v>3381</v>
      </c>
      <c r="C3384" s="1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O3384" s="4">
        <f t="shared" si="364"/>
        <v>100.74285714285713</v>
      </c>
      <c r="P3384" s="1">
        <f t="shared" si="365"/>
        <v>76.652173913043484</v>
      </c>
      <c r="Q3384" s="1" t="str">
        <f t="shared" si="366"/>
        <v>theater</v>
      </c>
      <c r="R3384" s="1" t="str">
        <f t="shared" si="370"/>
        <v>plays</v>
      </c>
      <c r="S3384" s="2">
        <f t="shared" si="367"/>
        <v>42559.431203703702</v>
      </c>
      <c r="T3384" s="2">
        <f t="shared" si="368"/>
        <v>42583.957638888889</v>
      </c>
      <c r="U3384" s="1">
        <f t="shared" si="369"/>
        <v>25</v>
      </c>
    </row>
    <row r="3385" spans="1:21" ht="95" customHeight="1">
      <c r="A3385" s="1">
        <v>3383</v>
      </c>
      <c r="B3385" s="1" t="s">
        <v>3382</v>
      </c>
      <c r="C3385" s="1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O3385" s="4">
        <f t="shared" si="364"/>
        <v>111.71428571428572</v>
      </c>
      <c r="P3385" s="1">
        <f t="shared" si="365"/>
        <v>65.166666666666671</v>
      </c>
      <c r="Q3385" s="1" t="str">
        <f t="shared" si="366"/>
        <v>theater</v>
      </c>
      <c r="R3385" s="1" t="str">
        <f t="shared" si="370"/>
        <v>plays</v>
      </c>
      <c r="S3385" s="2">
        <f t="shared" si="367"/>
        <v>42524.782638888893</v>
      </c>
      <c r="T3385" s="2">
        <f t="shared" si="368"/>
        <v>42544.782638888893</v>
      </c>
      <c r="U3385" s="1">
        <f t="shared" si="369"/>
        <v>20</v>
      </c>
    </row>
    <row r="3386" spans="1:21" ht="95" customHeight="1">
      <c r="A3386" s="1">
        <v>3384</v>
      </c>
      <c r="B3386" s="1" t="s">
        <v>3383</v>
      </c>
      <c r="C3386" s="1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O3386" s="4">
        <f t="shared" si="364"/>
        <v>100.01100000000001</v>
      </c>
      <c r="P3386" s="1">
        <f t="shared" si="365"/>
        <v>93.760312499999998</v>
      </c>
      <c r="Q3386" s="1" t="str">
        <f t="shared" si="366"/>
        <v>theater</v>
      </c>
      <c r="R3386" s="1" t="str">
        <f t="shared" si="370"/>
        <v>plays</v>
      </c>
      <c r="S3386" s="2">
        <f t="shared" si="367"/>
        <v>42292.087592592594</v>
      </c>
      <c r="T3386" s="2">
        <f t="shared" si="368"/>
        <v>42329.125</v>
      </c>
      <c r="U3386" s="1">
        <f t="shared" si="369"/>
        <v>38</v>
      </c>
    </row>
    <row r="3387" spans="1:21" ht="95" customHeight="1">
      <c r="A3387" s="1">
        <v>3385</v>
      </c>
      <c r="B3387" s="1" t="s">
        <v>3384</v>
      </c>
      <c r="C3387" s="1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O3387" s="4">
        <f t="shared" si="364"/>
        <v>100</v>
      </c>
      <c r="P3387" s="1">
        <f t="shared" si="365"/>
        <v>133.33333333333334</v>
      </c>
      <c r="Q3387" s="1" t="str">
        <f t="shared" si="366"/>
        <v>theater</v>
      </c>
      <c r="R3387" s="1" t="str">
        <f t="shared" si="370"/>
        <v>plays</v>
      </c>
      <c r="S3387" s="2">
        <f t="shared" si="367"/>
        <v>41953.8675</v>
      </c>
      <c r="T3387" s="2">
        <f t="shared" si="368"/>
        <v>41983.8675</v>
      </c>
      <c r="U3387" s="1">
        <f t="shared" si="369"/>
        <v>30</v>
      </c>
    </row>
    <row r="3388" spans="1:21" ht="95" customHeight="1">
      <c r="A3388" s="1">
        <v>3386</v>
      </c>
      <c r="B3388" s="1" t="s">
        <v>3385</v>
      </c>
      <c r="C3388" s="1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O3388" s="4">
        <f t="shared" si="364"/>
        <v>105</v>
      </c>
      <c r="P3388" s="1">
        <f t="shared" si="365"/>
        <v>51.219512195121951</v>
      </c>
      <c r="Q3388" s="1" t="str">
        <f t="shared" si="366"/>
        <v>theater</v>
      </c>
      <c r="R3388" s="1" t="str">
        <f t="shared" si="370"/>
        <v>plays</v>
      </c>
      <c r="S3388" s="2">
        <f t="shared" si="367"/>
        <v>41946.644745370373</v>
      </c>
      <c r="T3388" s="2">
        <f t="shared" si="368"/>
        <v>41976.644745370373</v>
      </c>
      <c r="U3388" s="1">
        <f t="shared" si="369"/>
        <v>30</v>
      </c>
    </row>
    <row r="3389" spans="1:21" ht="95" customHeight="1">
      <c r="A3389" s="1">
        <v>3387</v>
      </c>
      <c r="B3389" s="1" t="s">
        <v>3386</v>
      </c>
      <c r="C3389" s="1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O3389" s="4">
        <f t="shared" si="364"/>
        <v>116.86666666666667</v>
      </c>
      <c r="P3389" s="1">
        <f t="shared" si="365"/>
        <v>100.17142857142858</v>
      </c>
      <c r="Q3389" s="1" t="str">
        <f t="shared" si="366"/>
        <v>theater</v>
      </c>
      <c r="R3389" s="1" t="str">
        <f t="shared" si="370"/>
        <v>plays</v>
      </c>
      <c r="S3389" s="2">
        <f t="shared" si="367"/>
        <v>41947.762592592589</v>
      </c>
      <c r="T3389" s="2">
        <f t="shared" si="368"/>
        <v>41987.762592592597</v>
      </c>
      <c r="U3389" s="1">
        <f t="shared" si="369"/>
        <v>41</v>
      </c>
    </row>
    <row r="3390" spans="1:21" ht="95" customHeight="1">
      <c r="A3390" s="1">
        <v>3388</v>
      </c>
      <c r="B3390" s="1" t="s">
        <v>3387</v>
      </c>
      <c r="C3390" s="1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O3390" s="4">
        <f t="shared" si="364"/>
        <v>103.8</v>
      </c>
      <c r="P3390" s="1">
        <f t="shared" si="365"/>
        <v>34.6</v>
      </c>
      <c r="Q3390" s="1" t="str">
        <f t="shared" si="366"/>
        <v>theater</v>
      </c>
      <c r="R3390" s="1" t="str">
        <f t="shared" si="370"/>
        <v>plays</v>
      </c>
      <c r="S3390" s="2">
        <f t="shared" si="367"/>
        <v>42143.461122685185</v>
      </c>
      <c r="T3390" s="2">
        <f t="shared" si="368"/>
        <v>42173.461122685185</v>
      </c>
      <c r="U3390" s="1">
        <f t="shared" si="369"/>
        <v>30</v>
      </c>
    </row>
    <row r="3391" spans="1:21" ht="95" customHeight="1">
      <c r="A3391" s="1">
        <v>3389</v>
      </c>
      <c r="B3391" s="1" t="s">
        <v>3388</v>
      </c>
      <c r="C3391" s="1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O3391" s="4">
        <f t="shared" si="364"/>
        <v>114.5</v>
      </c>
      <c r="P3391" s="1">
        <f t="shared" si="365"/>
        <v>184.67741935483872</v>
      </c>
      <c r="Q3391" s="1" t="str">
        <f t="shared" si="366"/>
        <v>theater</v>
      </c>
      <c r="R3391" s="1" t="str">
        <f t="shared" si="370"/>
        <v>plays</v>
      </c>
      <c r="S3391" s="2">
        <f t="shared" si="367"/>
        <v>42494.563449074078</v>
      </c>
      <c r="T3391" s="2">
        <f t="shared" si="368"/>
        <v>42524.563449074078</v>
      </c>
      <c r="U3391" s="1">
        <f t="shared" si="369"/>
        <v>30</v>
      </c>
    </row>
    <row r="3392" spans="1:21" ht="95" customHeight="1">
      <c r="A3392" s="1">
        <v>3390</v>
      </c>
      <c r="B3392" s="1" t="s">
        <v>3389</v>
      </c>
      <c r="C3392" s="1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O3392" s="4">
        <f t="shared" si="364"/>
        <v>102.4</v>
      </c>
      <c r="P3392" s="1">
        <f t="shared" si="365"/>
        <v>69.818181818181813</v>
      </c>
      <c r="Q3392" s="1" t="str">
        <f t="shared" si="366"/>
        <v>theater</v>
      </c>
      <c r="R3392" s="1" t="str">
        <f t="shared" si="370"/>
        <v>plays</v>
      </c>
      <c r="S3392" s="2">
        <f t="shared" si="367"/>
        <v>41815.774826388886</v>
      </c>
      <c r="T3392" s="2">
        <f t="shared" si="368"/>
        <v>41830.774826388886</v>
      </c>
      <c r="U3392" s="1">
        <f t="shared" si="369"/>
        <v>15</v>
      </c>
    </row>
    <row r="3393" spans="1:21" ht="95" customHeight="1">
      <c r="A3393" s="1">
        <v>3391</v>
      </c>
      <c r="B3393" s="1" t="s">
        <v>3390</v>
      </c>
      <c r="C3393" s="1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O3393" s="4">
        <f t="shared" si="364"/>
        <v>223</v>
      </c>
      <c r="P3393" s="1">
        <f t="shared" si="365"/>
        <v>61.944444444444443</v>
      </c>
      <c r="Q3393" s="1" t="str">
        <f t="shared" si="366"/>
        <v>theater</v>
      </c>
      <c r="R3393" s="1" t="str">
        <f t="shared" si="370"/>
        <v>plays</v>
      </c>
      <c r="S3393" s="2">
        <f t="shared" si="367"/>
        <v>41830.545694444445</v>
      </c>
      <c r="T3393" s="2">
        <f t="shared" si="368"/>
        <v>41859.936111111114</v>
      </c>
      <c r="U3393" s="1">
        <f t="shared" si="369"/>
        <v>30</v>
      </c>
    </row>
    <row r="3394" spans="1:21" ht="95" customHeight="1">
      <c r="A3394" s="1">
        <v>3392</v>
      </c>
      <c r="B3394" s="1" t="s">
        <v>3391</v>
      </c>
      <c r="C3394" s="1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O3394" s="4">
        <f t="shared" si="364"/>
        <v>100</v>
      </c>
      <c r="P3394" s="1">
        <f t="shared" si="365"/>
        <v>41.666666666666664</v>
      </c>
      <c r="Q3394" s="1" t="str">
        <f t="shared" si="366"/>
        <v>theater</v>
      </c>
      <c r="R3394" s="1" t="str">
        <f t="shared" si="370"/>
        <v>plays</v>
      </c>
      <c r="S3394" s="2">
        <f t="shared" si="367"/>
        <v>42446.845543981486</v>
      </c>
      <c r="T3394" s="2">
        <f t="shared" si="368"/>
        <v>42496.845543981486</v>
      </c>
      <c r="U3394" s="1">
        <f t="shared" si="369"/>
        <v>50</v>
      </c>
    </row>
    <row r="3395" spans="1:21" ht="95" customHeight="1">
      <c r="A3395" s="1">
        <v>3393</v>
      </c>
      <c r="B3395" s="1" t="s">
        <v>3392</v>
      </c>
      <c r="C3395" s="1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O3395" s="4">
        <f t="shared" ref="O3395:O3458" si="371">E3395/D3395*100</f>
        <v>105.80000000000001</v>
      </c>
      <c r="P3395" s="1">
        <f t="shared" ref="P3395:P3458" si="372">E3395/L3395</f>
        <v>36.06818181818182</v>
      </c>
      <c r="Q3395" s="1" t="str">
        <f t="shared" ref="Q3395:Q3458" si="373">LEFT(N3395,FIND("/",N3395)-1)</f>
        <v>theater</v>
      </c>
      <c r="R3395" s="1" t="str">
        <f t="shared" si="370"/>
        <v>plays</v>
      </c>
      <c r="S3395" s="2">
        <f t="shared" ref="S3395:S3458" si="374">(((J3395/60)/60)/24)+DATE(1970,1,1)</f>
        <v>41923.921643518523</v>
      </c>
      <c r="T3395" s="2">
        <f t="shared" ref="T3395:T3458" si="375">(((I3395/60)/60)/24)+DATE(1970,1,1)</f>
        <v>41949.031944444447</v>
      </c>
      <c r="U3395" s="1">
        <f t="shared" ref="U3395:U3444" si="376">ROUNDUP(T3395-S3395,0)</f>
        <v>26</v>
      </c>
    </row>
    <row r="3396" spans="1:21" ht="95" customHeight="1">
      <c r="A3396" s="1">
        <v>3394</v>
      </c>
      <c r="B3396" s="1" t="s">
        <v>3393</v>
      </c>
      <c r="C3396" s="1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O3396" s="4">
        <f t="shared" si="371"/>
        <v>142.36363636363635</v>
      </c>
      <c r="P3396" s="1">
        <f t="shared" si="372"/>
        <v>29</v>
      </c>
      <c r="Q3396" s="1" t="str">
        <f t="shared" si="373"/>
        <v>theater</v>
      </c>
      <c r="R3396" s="1" t="str">
        <f t="shared" ref="R3396:R3459" si="377">RIGHT(N3396,LEN(N3396)-FIND("/",N3396))</f>
        <v>plays</v>
      </c>
      <c r="S3396" s="2">
        <f t="shared" si="374"/>
        <v>41817.59542824074</v>
      </c>
      <c r="T3396" s="2">
        <f t="shared" si="375"/>
        <v>41847.59542824074</v>
      </c>
      <c r="U3396" s="1">
        <f t="shared" si="376"/>
        <v>30</v>
      </c>
    </row>
    <row r="3397" spans="1:21" ht="95" customHeight="1">
      <c r="A3397" s="1">
        <v>3395</v>
      </c>
      <c r="B3397" s="1" t="s">
        <v>3394</v>
      </c>
      <c r="C3397" s="1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O3397" s="4">
        <f t="shared" si="371"/>
        <v>184</v>
      </c>
      <c r="P3397" s="1">
        <f t="shared" si="372"/>
        <v>24.210526315789473</v>
      </c>
      <c r="Q3397" s="1" t="str">
        <f t="shared" si="373"/>
        <v>theater</v>
      </c>
      <c r="R3397" s="1" t="str">
        <f t="shared" si="377"/>
        <v>plays</v>
      </c>
      <c r="S3397" s="2">
        <f t="shared" si="374"/>
        <v>42140.712314814817</v>
      </c>
      <c r="T3397" s="2">
        <f t="shared" si="375"/>
        <v>42154.756944444445</v>
      </c>
      <c r="U3397" s="1">
        <f t="shared" si="376"/>
        <v>15</v>
      </c>
    </row>
    <row r="3398" spans="1:21" ht="95" customHeight="1">
      <c r="A3398" s="1">
        <v>3396</v>
      </c>
      <c r="B3398" s="1" t="s">
        <v>3395</v>
      </c>
      <c r="C3398" s="1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O3398" s="4">
        <f t="shared" si="371"/>
        <v>104.33333333333333</v>
      </c>
      <c r="P3398" s="1">
        <f t="shared" si="372"/>
        <v>55.892857142857146</v>
      </c>
      <c r="Q3398" s="1" t="str">
        <f t="shared" si="373"/>
        <v>theater</v>
      </c>
      <c r="R3398" s="1" t="str">
        <f t="shared" si="377"/>
        <v>plays</v>
      </c>
      <c r="S3398" s="2">
        <f t="shared" si="374"/>
        <v>41764.44663194444</v>
      </c>
      <c r="T3398" s="2">
        <f t="shared" si="375"/>
        <v>41791.165972222225</v>
      </c>
      <c r="U3398" s="1">
        <f t="shared" si="376"/>
        <v>27</v>
      </c>
    </row>
    <row r="3399" spans="1:21" ht="95" customHeight="1">
      <c r="A3399" s="1">
        <v>3397</v>
      </c>
      <c r="B3399" s="1" t="s">
        <v>3396</v>
      </c>
      <c r="C3399" s="1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O3399" s="4">
        <f t="shared" si="371"/>
        <v>112.00000000000001</v>
      </c>
      <c r="P3399" s="1">
        <f t="shared" si="372"/>
        <v>11.666666666666666</v>
      </c>
      <c r="Q3399" s="1" t="str">
        <f t="shared" si="373"/>
        <v>theater</v>
      </c>
      <c r="R3399" s="1" t="str">
        <f t="shared" si="377"/>
        <v>plays</v>
      </c>
      <c r="S3399" s="2">
        <f t="shared" si="374"/>
        <v>42378.478344907402</v>
      </c>
      <c r="T3399" s="2">
        <f t="shared" si="375"/>
        <v>42418.916666666672</v>
      </c>
      <c r="U3399" s="1">
        <f t="shared" si="376"/>
        <v>41</v>
      </c>
    </row>
    <row r="3400" spans="1:21" ht="95" customHeight="1">
      <c r="A3400" s="1">
        <v>3398</v>
      </c>
      <c r="B3400" s="1" t="s">
        <v>3397</v>
      </c>
      <c r="C3400" s="1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O3400" s="4">
        <f t="shared" si="371"/>
        <v>111.07499999999999</v>
      </c>
      <c r="P3400" s="1">
        <f t="shared" si="372"/>
        <v>68.353846153846149</v>
      </c>
      <c r="Q3400" s="1" t="str">
        <f t="shared" si="373"/>
        <v>theater</v>
      </c>
      <c r="R3400" s="1" t="str">
        <f t="shared" si="377"/>
        <v>plays</v>
      </c>
      <c r="S3400" s="2">
        <f t="shared" si="374"/>
        <v>41941.75203703704</v>
      </c>
      <c r="T3400" s="2">
        <f t="shared" si="375"/>
        <v>41964.708333333328</v>
      </c>
      <c r="U3400" s="1">
        <f t="shared" si="376"/>
        <v>23</v>
      </c>
    </row>
    <row r="3401" spans="1:21" ht="95" customHeight="1">
      <c r="A3401" s="1">
        <v>3399</v>
      </c>
      <c r="B3401" s="1" t="s">
        <v>3398</v>
      </c>
      <c r="C3401" s="1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O3401" s="4">
        <f t="shared" si="371"/>
        <v>103.75000000000001</v>
      </c>
      <c r="P3401" s="1">
        <f t="shared" si="372"/>
        <v>27.065217391304348</v>
      </c>
      <c r="Q3401" s="1" t="str">
        <f t="shared" si="373"/>
        <v>theater</v>
      </c>
      <c r="R3401" s="1" t="str">
        <f t="shared" si="377"/>
        <v>plays</v>
      </c>
      <c r="S3401" s="2">
        <f t="shared" si="374"/>
        <v>42026.920428240745</v>
      </c>
      <c r="T3401" s="2">
        <f t="shared" si="375"/>
        <v>42056.920428240745</v>
      </c>
      <c r="U3401" s="1">
        <f t="shared" si="376"/>
        <v>30</v>
      </c>
    </row>
    <row r="3402" spans="1:21" ht="95" customHeight="1">
      <c r="A3402" s="1">
        <v>3400</v>
      </c>
      <c r="B3402" s="1" t="s">
        <v>3399</v>
      </c>
      <c r="C3402" s="1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O3402" s="4">
        <f t="shared" si="371"/>
        <v>100.41</v>
      </c>
      <c r="P3402" s="1">
        <f t="shared" si="372"/>
        <v>118.12941176470588</v>
      </c>
      <c r="Q3402" s="1" t="str">
        <f t="shared" si="373"/>
        <v>theater</v>
      </c>
      <c r="R3402" s="1" t="str">
        <f t="shared" si="377"/>
        <v>plays</v>
      </c>
      <c r="S3402" s="2">
        <f t="shared" si="374"/>
        <v>41834.953865740739</v>
      </c>
      <c r="T3402" s="2">
        <f t="shared" si="375"/>
        <v>41879.953865740739</v>
      </c>
      <c r="U3402" s="1">
        <f t="shared" si="376"/>
        <v>45</v>
      </c>
    </row>
    <row r="3403" spans="1:21" ht="95" customHeight="1">
      <c r="A3403" s="1">
        <v>3401</v>
      </c>
      <c r="B3403" s="1" t="s">
        <v>3400</v>
      </c>
      <c r="C3403" s="1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O3403" s="4">
        <f t="shared" si="371"/>
        <v>101.86206896551724</v>
      </c>
      <c r="P3403" s="1">
        <f t="shared" si="372"/>
        <v>44.757575757575758</v>
      </c>
      <c r="Q3403" s="1" t="str">
        <f t="shared" si="373"/>
        <v>theater</v>
      </c>
      <c r="R3403" s="1" t="str">
        <f t="shared" si="377"/>
        <v>plays</v>
      </c>
      <c r="S3403" s="2">
        <f t="shared" si="374"/>
        <v>42193.723912037036</v>
      </c>
      <c r="T3403" s="2">
        <f t="shared" si="375"/>
        <v>42223.723912037036</v>
      </c>
      <c r="U3403" s="1">
        <f t="shared" si="376"/>
        <v>30</v>
      </c>
    </row>
    <row r="3404" spans="1:21" ht="95" customHeight="1">
      <c r="A3404" s="1">
        <v>3402</v>
      </c>
      <c r="B3404" s="1" t="s">
        <v>3401</v>
      </c>
      <c r="C3404" s="1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O3404" s="4">
        <f t="shared" si="371"/>
        <v>109.76666666666665</v>
      </c>
      <c r="P3404" s="1">
        <f t="shared" si="372"/>
        <v>99.787878787878782</v>
      </c>
      <c r="Q3404" s="1" t="str">
        <f t="shared" si="373"/>
        <v>theater</v>
      </c>
      <c r="R3404" s="1" t="str">
        <f t="shared" si="377"/>
        <v>plays</v>
      </c>
      <c r="S3404" s="2">
        <f t="shared" si="374"/>
        <v>42290.61855324074</v>
      </c>
      <c r="T3404" s="2">
        <f t="shared" si="375"/>
        <v>42320.104861111111</v>
      </c>
      <c r="U3404" s="1">
        <f t="shared" si="376"/>
        <v>30</v>
      </c>
    </row>
    <row r="3405" spans="1:21" ht="95" customHeight="1">
      <c r="A3405" s="1">
        <v>3403</v>
      </c>
      <c r="B3405" s="1" t="s">
        <v>3402</v>
      </c>
      <c r="C3405" s="1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O3405" s="4">
        <f t="shared" si="371"/>
        <v>100</v>
      </c>
      <c r="P3405" s="1">
        <f t="shared" si="372"/>
        <v>117.64705882352941</v>
      </c>
      <c r="Q3405" s="1" t="str">
        <f t="shared" si="373"/>
        <v>theater</v>
      </c>
      <c r="R3405" s="1" t="str">
        <f t="shared" si="377"/>
        <v>plays</v>
      </c>
      <c r="S3405" s="2">
        <f t="shared" si="374"/>
        <v>42150.462083333332</v>
      </c>
      <c r="T3405" s="2">
        <f t="shared" si="375"/>
        <v>42180.462083333332</v>
      </c>
      <c r="U3405" s="1">
        <f t="shared" si="376"/>
        <v>30</v>
      </c>
    </row>
    <row r="3406" spans="1:21" ht="95" customHeight="1">
      <c r="A3406" s="1">
        <v>3404</v>
      </c>
      <c r="B3406" s="1" t="s">
        <v>3403</v>
      </c>
      <c r="C3406" s="1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O3406" s="4">
        <f t="shared" si="371"/>
        <v>122</v>
      </c>
      <c r="P3406" s="1">
        <f t="shared" si="372"/>
        <v>203.33333333333334</v>
      </c>
      <c r="Q3406" s="1" t="str">
        <f t="shared" si="373"/>
        <v>theater</v>
      </c>
      <c r="R3406" s="1" t="str">
        <f t="shared" si="377"/>
        <v>plays</v>
      </c>
      <c r="S3406" s="2">
        <f t="shared" si="374"/>
        <v>42152.503495370373</v>
      </c>
      <c r="T3406" s="2">
        <f t="shared" si="375"/>
        <v>42172.503495370373</v>
      </c>
      <c r="U3406" s="1">
        <f t="shared" si="376"/>
        <v>20</v>
      </c>
    </row>
    <row r="3407" spans="1:21" ht="95" customHeight="1">
      <c r="A3407" s="1">
        <v>3405</v>
      </c>
      <c r="B3407" s="1" t="s">
        <v>3404</v>
      </c>
      <c r="C3407" s="1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O3407" s="4">
        <f t="shared" si="371"/>
        <v>137.57142857142856</v>
      </c>
      <c r="P3407" s="1">
        <f t="shared" si="372"/>
        <v>28.323529411764707</v>
      </c>
      <c r="Q3407" s="1" t="str">
        <f t="shared" si="373"/>
        <v>theater</v>
      </c>
      <c r="R3407" s="1" t="str">
        <f t="shared" si="377"/>
        <v>plays</v>
      </c>
      <c r="S3407" s="2">
        <f t="shared" si="374"/>
        <v>42410.017199074078</v>
      </c>
      <c r="T3407" s="2">
        <f t="shared" si="375"/>
        <v>42430.999305555553</v>
      </c>
      <c r="U3407" s="1">
        <f t="shared" si="376"/>
        <v>21</v>
      </c>
    </row>
    <row r="3408" spans="1:21" ht="95" customHeight="1">
      <c r="A3408" s="1">
        <v>3406</v>
      </c>
      <c r="B3408" s="1" t="s">
        <v>3405</v>
      </c>
      <c r="C3408" s="1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O3408" s="4">
        <f t="shared" si="371"/>
        <v>100.31000000000002</v>
      </c>
      <c r="P3408" s="1">
        <f t="shared" si="372"/>
        <v>110.23076923076923</v>
      </c>
      <c r="Q3408" s="1" t="str">
        <f t="shared" si="373"/>
        <v>theater</v>
      </c>
      <c r="R3408" s="1" t="str">
        <f t="shared" si="377"/>
        <v>plays</v>
      </c>
      <c r="S3408" s="2">
        <f t="shared" si="374"/>
        <v>41791.492777777778</v>
      </c>
      <c r="T3408" s="2">
        <f t="shared" si="375"/>
        <v>41836.492777777778</v>
      </c>
      <c r="U3408" s="1">
        <f t="shared" si="376"/>
        <v>45</v>
      </c>
    </row>
    <row r="3409" spans="1:21" ht="95" customHeight="1">
      <c r="A3409" s="1">
        <v>3407</v>
      </c>
      <c r="B3409" s="1" t="s">
        <v>3406</v>
      </c>
      <c r="C3409" s="1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O3409" s="4">
        <f t="shared" si="371"/>
        <v>107.1</v>
      </c>
      <c r="P3409" s="1">
        <f t="shared" si="372"/>
        <v>31.970149253731343</v>
      </c>
      <c r="Q3409" s="1" t="str">
        <f t="shared" si="373"/>
        <v>theater</v>
      </c>
      <c r="R3409" s="1" t="str">
        <f t="shared" si="377"/>
        <v>plays</v>
      </c>
      <c r="S3409" s="2">
        <f t="shared" si="374"/>
        <v>41796.422326388885</v>
      </c>
      <c r="T3409" s="2">
        <f t="shared" si="375"/>
        <v>41826.422326388885</v>
      </c>
      <c r="U3409" s="1">
        <f t="shared" si="376"/>
        <v>30</v>
      </c>
    </row>
    <row r="3410" spans="1:21" ht="95" customHeight="1">
      <c r="A3410" s="1">
        <v>3408</v>
      </c>
      <c r="B3410" s="1" t="s">
        <v>3407</v>
      </c>
      <c r="C3410" s="1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O3410" s="4">
        <f t="shared" si="371"/>
        <v>211</v>
      </c>
      <c r="P3410" s="1">
        <f t="shared" si="372"/>
        <v>58.611111111111114</v>
      </c>
      <c r="Q3410" s="1" t="str">
        <f t="shared" si="373"/>
        <v>theater</v>
      </c>
      <c r="R3410" s="1" t="str">
        <f t="shared" si="377"/>
        <v>plays</v>
      </c>
      <c r="S3410" s="2">
        <f t="shared" si="374"/>
        <v>41808.991944444446</v>
      </c>
      <c r="T3410" s="2">
        <f t="shared" si="375"/>
        <v>41838.991944444446</v>
      </c>
      <c r="U3410" s="1">
        <f t="shared" si="376"/>
        <v>30</v>
      </c>
    </row>
    <row r="3411" spans="1:21" ht="95" customHeight="1">
      <c r="A3411" s="1">
        <v>3409</v>
      </c>
      <c r="B3411" s="1" t="s">
        <v>3408</v>
      </c>
      <c r="C3411" s="1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O3411" s="4">
        <f t="shared" si="371"/>
        <v>123.6</v>
      </c>
      <c r="P3411" s="1">
        <f t="shared" si="372"/>
        <v>29.428571428571427</v>
      </c>
      <c r="Q3411" s="1" t="str">
        <f t="shared" si="373"/>
        <v>theater</v>
      </c>
      <c r="R3411" s="1" t="str">
        <f t="shared" si="377"/>
        <v>plays</v>
      </c>
      <c r="S3411" s="2">
        <f t="shared" si="374"/>
        <v>42544.814328703709</v>
      </c>
      <c r="T3411" s="2">
        <f t="shared" si="375"/>
        <v>42582.873611111107</v>
      </c>
      <c r="U3411" s="1">
        <f t="shared" si="376"/>
        <v>39</v>
      </c>
    </row>
    <row r="3412" spans="1:21" ht="95" customHeight="1">
      <c r="A3412" s="1">
        <v>3410</v>
      </c>
      <c r="B3412" s="1" t="s">
        <v>3409</v>
      </c>
      <c r="C3412" s="1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O3412" s="4">
        <f t="shared" si="371"/>
        <v>108.5</v>
      </c>
      <c r="P3412" s="1">
        <f t="shared" si="372"/>
        <v>81.375</v>
      </c>
      <c r="Q3412" s="1" t="str">
        <f t="shared" si="373"/>
        <v>theater</v>
      </c>
      <c r="R3412" s="1" t="str">
        <f t="shared" si="377"/>
        <v>plays</v>
      </c>
      <c r="S3412" s="2">
        <f t="shared" si="374"/>
        <v>42500.041550925926</v>
      </c>
      <c r="T3412" s="2">
        <f t="shared" si="375"/>
        <v>42527.291666666672</v>
      </c>
      <c r="U3412" s="1">
        <f t="shared" si="376"/>
        <v>28</v>
      </c>
    </row>
    <row r="3413" spans="1:21" ht="95" customHeight="1">
      <c r="A3413" s="1">
        <v>3411</v>
      </c>
      <c r="B3413" s="1" t="s">
        <v>3410</v>
      </c>
      <c r="C3413" s="1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O3413" s="4">
        <f t="shared" si="371"/>
        <v>103.56666666666668</v>
      </c>
      <c r="P3413" s="1">
        <f t="shared" si="372"/>
        <v>199.16666666666666</v>
      </c>
      <c r="Q3413" s="1" t="str">
        <f t="shared" si="373"/>
        <v>theater</v>
      </c>
      <c r="R3413" s="1" t="str">
        <f t="shared" si="377"/>
        <v>plays</v>
      </c>
      <c r="S3413" s="2">
        <f t="shared" si="374"/>
        <v>42265.022824074069</v>
      </c>
      <c r="T3413" s="2">
        <f t="shared" si="375"/>
        <v>42285.022824074069</v>
      </c>
      <c r="U3413" s="1">
        <f t="shared" si="376"/>
        <v>20</v>
      </c>
    </row>
    <row r="3414" spans="1:21" ht="95" customHeight="1">
      <c r="A3414" s="1">
        <v>3412</v>
      </c>
      <c r="B3414" s="1" t="s">
        <v>3411</v>
      </c>
      <c r="C3414" s="1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O3414" s="4">
        <f t="shared" si="371"/>
        <v>100</v>
      </c>
      <c r="P3414" s="1">
        <f t="shared" si="372"/>
        <v>115.38461538461539</v>
      </c>
      <c r="Q3414" s="1" t="str">
        <f t="shared" si="373"/>
        <v>theater</v>
      </c>
      <c r="R3414" s="1" t="str">
        <f t="shared" si="377"/>
        <v>plays</v>
      </c>
      <c r="S3414" s="2">
        <f t="shared" si="374"/>
        <v>41879.959050925929</v>
      </c>
      <c r="T3414" s="2">
        <f t="shared" si="375"/>
        <v>41909.959050925929</v>
      </c>
      <c r="U3414" s="1">
        <f t="shared" si="376"/>
        <v>30</v>
      </c>
    </row>
    <row r="3415" spans="1:21" ht="95" customHeight="1">
      <c r="A3415" s="1">
        <v>3413</v>
      </c>
      <c r="B3415" s="1" t="s">
        <v>3412</v>
      </c>
      <c r="C3415" s="1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O3415" s="4">
        <f t="shared" si="371"/>
        <v>130</v>
      </c>
      <c r="P3415" s="1">
        <f t="shared" si="372"/>
        <v>46.428571428571431</v>
      </c>
      <c r="Q3415" s="1" t="str">
        <f t="shared" si="373"/>
        <v>theater</v>
      </c>
      <c r="R3415" s="1" t="str">
        <f t="shared" si="377"/>
        <v>plays</v>
      </c>
      <c r="S3415" s="2">
        <f t="shared" si="374"/>
        <v>42053.733078703706</v>
      </c>
      <c r="T3415" s="2">
        <f t="shared" si="375"/>
        <v>42063.207638888889</v>
      </c>
      <c r="U3415" s="1">
        <f t="shared" si="376"/>
        <v>10</v>
      </c>
    </row>
    <row r="3416" spans="1:21" ht="95" customHeight="1">
      <c r="A3416" s="1">
        <v>3414</v>
      </c>
      <c r="B3416" s="1" t="s">
        <v>3413</v>
      </c>
      <c r="C3416" s="1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O3416" s="4">
        <f t="shared" si="371"/>
        <v>103.49999999999999</v>
      </c>
      <c r="P3416" s="1">
        <f t="shared" si="372"/>
        <v>70.568181818181813</v>
      </c>
      <c r="Q3416" s="1" t="str">
        <f t="shared" si="373"/>
        <v>theater</v>
      </c>
      <c r="R3416" s="1" t="str">
        <f t="shared" si="377"/>
        <v>plays</v>
      </c>
      <c r="S3416" s="2">
        <f t="shared" si="374"/>
        <v>42675.832465277781</v>
      </c>
      <c r="T3416" s="2">
        <f t="shared" si="375"/>
        <v>42705.332638888889</v>
      </c>
      <c r="U3416" s="1">
        <f t="shared" si="376"/>
        <v>30</v>
      </c>
    </row>
    <row r="3417" spans="1:21" ht="95" customHeight="1">
      <c r="A3417" s="1">
        <v>3415</v>
      </c>
      <c r="B3417" s="1" t="s">
        <v>3414</v>
      </c>
      <c r="C3417" s="1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O3417" s="4">
        <f t="shared" si="371"/>
        <v>100</v>
      </c>
      <c r="P3417" s="1">
        <f t="shared" si="372"/>
        <v>22.222222222222221</v>
      </c>
      <c r="Q3417" s="1" t="str">
        <f t="shared" si="373"/>
        <v>theater</v>
      </c>
      <c r="R3417" s="1" t="str">
        <f t="shared" si="377"/>
        <v>plays</v>
      </c>
      <c r="S3417" s="2">
        <f t="shared" si="374"/>
        <v>42467.144166666665</v>
      </c>
      <c r="T3417" s="2">
        <f t="shared" si="375"/>
        <v>42477.979166666672</v>
      </c>
      <c r="U3417" s="1">
        <f t="shared" si="376"/>
        <v>11</v>
      </c>
    </row>
    <row r="3418" spans="1:21" ht="95" customHeight="1">
      <c r="A3418" s="1">
        <v>3416</v>
      </c>
      <c r="B3418" s="1" t="s">
        <v>3415</v>
      </c>
      <c r="C3418" s="1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O3418" s="4">
        <f t="shared" si="371"/>
        <v>119.6</v>
      </c>
      <c r="P3418" s="1">
        <f t="shared" si="372"/>
        <v>159.46666666666667</v>
      </c>
      <c r="Q3418" s="1" t="str">
        <f t="shared" si="373"/>
        <v>theater</v>
      </c>
      <c r="R3418" s="1" t="str">
        <f t="shared" si="377"/>
        <v>plays</v>
      </c>
      <c r="S3418" s="2">
        <f t="shared" si="374"/>
        <v>42089.412557870368</v>
      </c>
      <c r="T3418" s="2">
        <f t="shared" si="375"/>
        <v>42117.770833333328</v>
      </c>
      <c r="U3418" s="1">
        <f t="shared" si="376"/>
        <v>29</v>
      </c>
    </row>
    <row r="3419" spans="1:21" ht="95" customHeight="1">
      <c r="A3419" s="1">
        <v>3417</v>
      </c>
      <c r="B3419" s="1" t="s">
        <v>3416</v>
      </c>
      <c r="C3419" s="1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O3419" s="4">
        <f t="shared" si="371"/>
        <v>100.00058823529412</v>
      </c>
      <c r="P3419" s="1">
        <f t="shared" si="372"/>
        <v>37.777999999999999</v>
      </c>
      <c r="Q3419" s="1" t="str">
        <f t="shared" si="373"/>
        <v>theater</v>
      </c>
      <c r="R3419" s="1" t="str">
        <f t="shared" si="377"/>
        <v>plays</v>
      </c>
      <c r="S3419" s="2">
        <f t="shared" si="374"/>
        <v>41894.91375</v>
      </c>
      <c r="T3419" s="2">
        <f t="shared" si="375"/>
        <v>41938.029861111114</v>
      </c>
      <c r="U3419" s="1">
        <f t="shared" si="376"/>
        <v>44</v>
      </c>
    </row>
    <row r="3420" spans="1:21" ht="95" customHeight="1">
      <c r="A3420" s="1">
        <v>3418</v>
      </c>
      <c r="B3420" s="1" t="s">
        <v>3417</v>
      </c>
      <c r="C3420" s="1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O3420" s="4">
        <f t="shared" si="371"/>
        <v>100.875</v>
      </c>
      <c r="P3420" s="1">
        <f t="shared" si="372"/>
        <v>72.053571428571431</v>
      </c>
      <c r="Q3420" s="1" t="str">
        <f t="shared" si="373"/>
        <v>theater</v>
      </c>
      <c r="R3420" s="1" t="str">
        <f t="shared" si="377"/>
        <v>plays</v>
      </c>
      <c r="S3420" s="2">
        <f t="shared" si="374"/>
        <v>41752.83457175926</v>
      </c>
      <c r="T3420" s="2">
        <f t="shared" si="375"/>
        <v>41782.83457175926</v>
      </c>
      <c r="U3420" s="1">
        <f t="shared" si="376"/>
        <v>30</v>
      </c>
    </row>
    <row r="3421" spans="1:21" ht="95" customHeight="1">
      <c r="A3421" s="1">
        <v>3419</v>
      </c>
      <c r="B3421" s="1" t="s">
        <v>3418</v>
      </c>
      <c r="C3421" s="1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O3421" s="4">
        <f t="shared" si="371"/>
        <v>106.54545454545455</v>
      </c>
      <c r="P3421" s="1">
        <f t="shared" si="372"/>
        <v>63.695652173913047</v>
      </c>
      <c r="Q3421" s="1" t="str">
        <f t="shared" si="373"/>
        <v>theater</v>
      </c>
      <c r="R3421" s="1" t="str">
        <f t="shared" si="377"/>
        <v>plays</v>
      </c>
      <c r="S3421" s="2">
        <f t="shared" si="374"/>
        <v>42448.821585648147</v>
      </c>
      <c r="T3421" s="2">
        <f t="shared" si="375"/>
        <v>42466.895833333328</v>
      </c>
      <c r="U3421" s="1">
        <f t="shared" si="376"/>
        <v>19</v>
      </c>
    </row>
    <row r="3422" spans="1:21" ht="95" customHeight="1">
      <c r="A3422" s="1">
        <v>3420</v>
      </c>
      <c r="B3422" s="1" t="s">
        <v>3419</v>
      </c>
      <c r="C3422" s="1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O3422" s="4">
        <f t="shared" si="371"/>
        <v>138</v>
      </c>
      <c r="P3422" s="1">
        <f t="shared" si="372"/>
        <v>28.411764705882351</v>
      </c>
      <c r="Q3422" s="1" t="str">
        <f t="shared" si="373"/>
        <v>theater</v>
      </c>
      <c r="R3422" s="1" t="str">
        <f t="shared" si="377"/>
        <v>plays</v>
      </c>
      <c r="S3422" s="2">
        <f t="shared" si="374"/>
        <v>42405.090300925927</v>
      </c>
      <c r="T3422" s="2">
        <f t="shared" si="375"/>
        <v>42414</v>
      </c>
      <c r="U3422" s="1">
        <f t="shared" si="376"/>
        <v>9</v>
      </c>
    </row>
    <row r="3423" spans="1:21" ht="95" customHeight="1">
      <c r="A3423" s="1">
        <v>3421</v>
      </c>
      <c r="B3423" s="1" t="s">
        <v>3420</v>
      </c>
      <c r="C3423" s="1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O3423" s="4">
        <f t="shared" si="371"/>
        <v>101.15</v>
      </c>
      <c r="P3423" s="1">
        <f t="shared" si="372"/>
        <v>103.21428571428571</v>
      </c>
      <c r="Q3423" s="1" t="str">
        <f t="shared" si="373"/>
        <v>theater</v>
      </c>
      <c r="R3423" s="1" t="str">
        <f t="shared" si="377"/>
        <v>plays</v>
      </c>
      <c r="S3423" s="2">
        <f t="shared" si="374"/>
        <v>42037.791238425925</v>
      </c>
      <c r="T3423" s="2">
        <f t="shared" si="375"/>
        <v>42067.791238425925</v>
      </c>
      <c r="U3423" s="1">
        <f t="shared" si="376"/>
        <v>30</v>
      </c>
    </row>
    <row r="3424" spans="1:21" ht="95" customHeight="1">
      <c r="A3424" s="1">
        <v>3422</v>
      </c>
      <c r="B3424" s="1" t="s">
        <v>3421</v>
      </c>
      <c r="C3424" s="1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O3424" s="4">
        <f t="shared" si="371"/>
        <v>109.1</v>
      </c>
      <c r="P3424" s="1">
        <f t="shared" si="372"/>
        <v>71.152173913043484</v>
      </c>
      <c r="Q3424" s="1" t="str">
        <f t="shared" si="373"/>
        <v>theater</v>
      </c>
      <c r="R3424" s="1" t="str">
        <f t="shared" si="377"/>
        <v>plays</v>
      </c>
      <c r="S3424" s="2">
        <f t="shared" si="374"/>
        <v>42323.562222222223</v>
      </c>
      <c r="T3424" s="2">
        <f t="shared" si="375"/>
        <v>42352</v>
      </c>
      <c r="U3424" s="1">
        <f t="shared" si="376"/>
        <v>29</v>
      </c>
    </row>
    <row r="3425" spans="1:21" ht="95" customHeight="1">
      <c r="A3425" s="1">
        <v>3423</v>
      </c>
      <c r="B3425" s="1" t="s">
        <v>3422</v>
      </c>
      <c r="C3425" s="1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O3425" s="4">
        <f t="shared" si="371"/>
        <v>140</v>
      </c>
      <c r="P3425" s="1">
        <f t="shared" si="372"/>
        <v>35</v>
      </c>
      <c r="Q3425" s="1" t="str">
        <f t="shared" si="373"/>
        <v>theater</v>
      </c>
      <c r="R3425" s="1" t="str">
        <f t="shared" si="377"/>
        <v>plays</v>
      </c>
      <c r="S3425" s="2">
        <f t="shared" si="374"/>
        <v>42088.911354166667</v>
      </c>
      <c r="T3425" s="2">
        <f t="shared" si="375"/>
        <v>42118.911354166667</v>
      </c>
      <c r="U3425" s="1">
        <f t="shared" si="376"/>
        <v>30</v>
      </c>
    </row>
    <row r="3426" spans="1:21" ht="95" customHeight="1">
      <c r="A3426" s="1">
        <v>3424</v>
      </c>
      <c r="B3426" s="1" t="s">
        <v>3423</v>
      </c>
      <c r="C3426" s="1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O3426" s="4">
        <f t="shared" si="371"/>
        <v>103.58333333333334</v>
      </c>
      <c r="P3426" s="1">
        <f t="shared" si="372"/>
        <v>81.776315789473685</v>
      </c>
      <c r="Q3426" s="1" t="str">
        <f t="shared" si="373"/>
        <v>theater</v>
      </c>
      <c r="R3426" s="1" t="str">
        <f t="shared" si="377"/>
        <v>plays</v>
      </c>
      <c r="S3426" s="2">
        <f t="shared" si="374"/>
        <v>42018.676898148144</v>
      </c>
      <c r="T3426" s="2">
        <f t="shared" si="375"/>
        <v>42040.290972222225</v>
      </c>
      <c r="U3426" s="1">
        <f t="shared" si="376"/>
        <v>22</v>
      </c>
    </row>
    <row r="3427" spans="1:21" ht="95" customHeight="1">
      <c r="A3427" s="1">
        <v>3425</v>
      </c>
      <c r="B3427" s="1" t="s">
        <v>3424</v>
      </c>
      <c r="C3427" s="1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O3427" s="4">
        <f t="shared" si="371"/>
        <v>102.97033333333331</v>
      </c>
      <c r="P3427" s="1">
        <f t="shared" si="372"/>
        <v>297.02980769230766</v>
      </c>
      <c r="Q3427" s="1" t="str">
        <f t="shared" si="373"/>
        <v>theater</v>
      </c>
      <c r="R3427" s="1" t="str">
        <f t="shared" si="377"/>
        <v>plays</v>
      </c>
      <c r="S3427" s="2">
        <f t="shared" si="374"/>
        <v>41884.617314814815</v>
      </c>
      <c r="T3427" s="2">
        <f t="shared" si="375"/>
        <v>41916.617314814815</v>
      </c>
      <c r="U3427" s="1">
        <f t="shared" si="376"/>
        <v>32</v>
      </c>
    </row>
    <row r="3428" spans="1:21" ht="95" customHeight="1">
      <c r="A3428" s="1">
        <v>3426</v>
      </c>
      <c r="B3428" s="1" t="s">
        <v>3425</v>
      </c>
      <c r="C3428" s="1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O3428" s="4">
        <f t="shared" si="371"/>
        <v>108.13333333333333</v>
      </c>
      <c r="P3428" s="1">
        <f t="shared" si="372"/>
        <v>46.609195402298852</v>
      </c>
      <c r="Q3428" s="1" t="str">
        <f t="shared" si="373"/>
        <v>theater</v>
      </c>
      <c r="R3428" s="1" t="str">
        <f t="shared" si="377"/>
        <v>plays</v>
      </c>
      <c r="S3428" s="2">
        <f t="shared" si="374"/>
        <v>41884.056747685187</v>
      </c>
      <c r="T3428" s="2">
        <f t="shared" si="375"/>
        <v>41903.083333333336</v>
      </c>
      <c r="U3428" s="1">
        <f t="shared" si="376"/>
        <v>20</v>
      </c>
    </row>
    <row r="3429" spans="1:21" ht="95" customHeight="1">
      <c r="A3429" s="1">
        <v>3427</v>
      </c>
      <c r="B3429" s="1" t="s">
        <v>3426</v>
      </c>
      <c r="C3429" s="1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O3429" s="4">
        <f t="shared" si="371"/>
        <v>100</v>
      </c>
      <c r="P3429" s="1">
        <f t="shared" si="372"/>
        <v>51.724137931034484</v>
      </c>
      <c r="Q3429" s="1" t="str">
        <f t="shared" si="373"/>
        <v>theater</v>
      </c>
      <c r="R3429" s="1" t="str">
        <f t="shared" si="377"/>
        <v>plays</v>
      </c>
      <c r="S3429" s="2">
        <f t="shared" si="374"/>
        <v>41792.645277777774</v>
      </c>
      <c r="T3429" s="2">
        <f t="shared" si="375"/>
        <v>41822.645277777774</v>
      </c>
      <c r="U3429" s="1">
        <f t="shared" si="376"/>
        <v>30</v>
      </c>
    </row>
    <row r="3430" spans="1:21" ht="95" customHeight="1">
      <c r="A3430" s="1">
        <v>3428</v>
      </c>
      <c r="B3430" s="1" t="s">
        <v>3427</v>
      </c>
      <c r="C3430" s="1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O3430" s="4">
        <f t="shared" si="371"/>
        <v>102.75000000000001</v>
      </c>
      <c r="P3430" s="1">
        <f t="shared" si="372"/>
        <v>40.294117647058826</v>
      </c>
      <c r="Q3430" s="1" t="str">
        <f t="shared" si="373"/>
        <v>theater</v>
      </c>
      <c r="R3430" s="1" t="str">
        <f t="shared" si="377"/>
        <v>plays</v>
      </c>
      <c r="S3430" s="2">
        <f t="shared" si="374"/>
        <v>42038.720451388886</v>
      </c>
      <c r="T3430" s="2">
        <f t="shared" si="375"/>
        <v>42063.708333333328</v>
      </c>
      <c r="U3430" s="1">
        <f t="shared" si="376"/>
        <v>25</v>
      </c>
    </row>
    <row r="3431" spans="1:21" ht="95" customHeight="1">
      <c r="A3431" s="1">
        <v>3429</v>
      </c>
      <c r="B3431" s="1" t="s">
        <v>3428</v>
      </c>
      <c r="C3431" s="1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O3431" s="4">
        <f t="shared" si="371"/>
        <v>130</v>
      </c>
      <c r="P3431" s="1">
        <f t="shared" si="372"/>
        <v>16.25</v>
      </c>
      <c r="Q3431" s="1" t="str">
        <f t="shared" si="373"/>
        <v>theater</v>
      </c>
      <c r="R3431" s="1" t="str">
        <f t="shared" si="377"/>
        <v>plays</v>
      </c>
      <c r="S3431" s="2">
        <f t="shared" si="374"/>
        <v>42662.021539351852</v>
      </c>
      <c r="T3431" s="2">
        <f t="shared" si="375"/>
        <v>42676.021539351852</v>
      </c>
      <c r="U3431" s="1">
        <f t="shared" si="376"/>
        <v>14</v>
      </c>
    </row>
    <row r="3432" spans="1:21" ht="95" customHeight="1">
      <c r="A3432" s="1">
        <v>3430</v>
      </c>
      <c r="B3432" s="1" t="s">
        <v>3429</v>
      </c>
      <c r="C3432" s="1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O3432" s="4">
        <f t="shared" si="371"/>
        <v>108.54949999999999</v>
      </c>
      <c r="P3432" s="1">
        <f t="shared" si="372"/>
        <v>30.152638888888887</v>
      </c>
      <c r="Q3432" s="1" t="str">
        <f t="shared" si="373"/>
        <v>theater</v>
      </c>
      <c r="R3432" s="1" t="str">
        <f t="shared" si="377"/>
        <v>plays</v>
      </c>
      <c r="S3432" s="2">
        <f t="shared" si="374"/>
        <v>41820.945613425924</v>
      </c>
      <c r="T3432" s="2">
        <f t="shared" si="375"/>
        <v>41850.945613425924</v>
      </c>
      <c r="U3432" s="1">
        <f t="shared" si="376"/>
        <v>30</v>
      </c>
    </row>
    <row r="3433" spans="1:21" ht="95" customHeight="1">
      <c r="A3433" s="1">
        <v>3431</v>
      </c>
      <c r="B3433" s="1" t="s">
        <v>3430</v>
      </c>
      <c r="C3433" s="1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O3433" s="4">
        <f t="shared" si="371"/>
        <v>100</v>
      </c>
      <c r="P3433" s="1">
        <f t="shared" si="372"/>
        <v>95.238095238095241</v>
      </c>
      <c r="Q3433" s="1" t="str">
        <f t="shared" si="373"/>
        <v>theater</v>
      </c>
      <c r="R3433" s="1" t="str">
        <f t="shared" si="377"/>
        <v>plays</v>
      </c>
      <c r="S3433" s="2">
        <f t="shared" si="374"/>
        <v>41839.730937500004</v>
      </c>
      <c r="T3433" s="2">
        <f t="shared" si="375"/>
        <v>41869.730937500004</v>
      </c>
      <c r="U3433" s="1">
        <f t="shared" si="376"/>
        <v>30</v>
      </c>
    </row>
    <row r="3434" spans="1:21" ht="95" customHeight="1">
      <c r="A3434" s="1">
        <v>3432</v>
      </c>
      <c r="B3434" s="1" t="s">
        <v>3431</v>
      </c>
      <c r="C3434" s="1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O3434" s="4">
        <f t="shared" si="371"/>
        <v>109.65</v>
      </c>
      <c r="P3434" s="1">
        <f t="shared" si="372"/>
        <v>52.214285714285715</v>
      </c>
      <c r="Q3434" s="1" t="str">
        <f t="shared" si="373"/>
        <v>theater</v>
      </c>
      <c r="R3434" s="1" t="str">
        <f t="shared" si="377"/>
        <v>plays</v>
      </c>
      <c r="S3434" s="2">
        <f t="shared" si="374"/>
        <v>42380.581180555557</v>
      </c>
      <c r="T3434" s="2">
        <f t="shared" si="375"/>
        <v>42405.916666666672</v>
      </c>
      <c r="U3434" s="1">
        <f t="shared" si="376"/>
        <v>26</v>
      </c>
    </row>
    <row r="3435" spans="1:21" ht="95" customHeight="1">
      <c r="A3435" s="1">
        <v>3433</v>
      </c>
      <c r="B3435" s="1" t="s">
        <v>3432</v>
      </c>
      <c r="C3435" s="1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O3435" s="4">
        <f t="shared" si="371"/>
        <v>100.26315789473684</v>
      </c>
      <c r="P3435" s="1">
        <f t="shared" si="372"/>
        <v>134.1549295774648</v>
      </c>
      <c r="Q3435" s="1" t="str">
        <f t="shared" si="373"/>
        <v>theater</v>
      </c>
      <c r="R3435" s="1" t="str">
        <f t="shared" si="377"/>
        <v>plays</v>
      </c>
      <c r="S3435" s="2">
        <f t="shared" si="374"/>
        <v>41776.063136574077</v>
      </c>
      <c r="T3435" s="2">
        <f t="shared" si="375"/>
        <v>41807.125</v>
      </c>
      <c r="U3435" s="1">
        <f t="shared" si="376"/>
        <v>32</v>
      </c>
    </row>
    <row r="3436" spans="1:21" ht="95" customHeight="1">
      <c r="A3436" s="1">
        <v>3434</v>
      </c>
      <c r="B3436" s="1" t="s">
        <v>3433</v>
      </c>
      <c r="C3436" s="1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O3436" s="4">
        <f t="shared" si="371"/>
        <v>105.55000000000001</v>
      </c>
      <c r="P3436" s="1">
        <f t="shared" si="372"/>
        <v>62.827380952380949</v>
      </c>
      <c r="Q3436" s="1" t="str">
        <f t="shared" si="373"/>
        <v>theater</v>
      </c>
      <c r="R3436" s="1" t="str">
        <f t="shared" si="377"/>
        <v>plays</v>
      </c>
      <c r="S3436" s="2">
        <f t="shared" si="374"/>
        <v>41800.380428240744</v>
      </c>
      <c r="T3436" s="2">
        <f t="shared" si="375"/>
        <v>41830.380428240744</v>
      </c>
      <c r="U3436" s="1">
        <f t="shared" si="376"/>
        <v>30</v>
      </c>
    </row>
    <row r="3437" spans="1:21" ht="95" customHeight="1">
      <c r="A3437" s="1">
        <v>3435</v>
      </c>
      <c r="B3437" s="1" t="s">
        <v>3434</v>
      </c>
      <c r="C3437" s="1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O3437" s="4">
        <f t="shared" si="371"/>
        <v>112.00000000000001</v>
      </c>
      <c r="P3437" s="1">
        <f t="shared" si="372"/>
        <v>58.94736842105263</v>
      </c>
      <c r="Q3437" s="1" t="str">
        <f t="shared" si="373"/>
        <v>theater</v>
      </c>
      <c r="R3437" s="1" t="str">
        <f t="shared" si="377"/>
        <v>plays</v>
      </c>
      <c r="S3437" s="2">
        <f t="shared" si="374"/>
        <v>42572.61681712963</v>
      </c>
      <c r="T3437" s="2">
        <f t="shared" si="375"/>
        <v>42589.125</v>
      </c>
      <c r="U3437" s="1">
        <f t="shared" si="376"/>
        <v>17</v>
      </c>
    </row>
    <row r="3438" spans="1:21" ht="95" customHeight="1">
      <c r="A3438" s="1">
        <v>3436</v>
      </c>
      <c r="B3438" s="1" t="s">
        <v>3435</v>
      </c>
      <c r="C3438" s="1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O3438" s="4">
        <f t="shared" si="371"/>
        <v>105.89999999999999</v>
      </c>
      <c r="P3438" s="1">
        <f t="shared" si="372"/>
        <v>143.1081081081081</v>
      </c>
      <c r="Q3438" s="1" t="str">
        <f t="shared" si="373"/>
        <v>theater</v>
      </c>
      <c r="R3438" s="1" t="str">
        <f t="shared" si="377"/>
        <v>plays</v>
      </c>
      <c r="S3438" s="2">
        <f t="shared" si="374"/>
        <v>41851.541585648149</v>
      </c>
      <c r="T3438" s="2">
        <f t="shared" si="375"/>
        <v>41872.686111111114</v>
      </c>
      <c r="U3438" s="1">
        <f t="shared" si="376"/>
        <v>22</v>
      </c>
    </row>
    <row r="3439" spans="1:21" ht="95" customHeight="1">
      <c r="A3439" s="1">
        <v>3437</v>
      </c>
      <c r="B3439" s="1" t="s">
        <v>3436</v>
      </c>
      <c r="C3439" s="1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O3439" s="4">
        <f t="shared" si="371"/>
        <v>101</v>
      </c>
      <c r="P3439" s="1">
        <f t="shared" si="372"/>
        <v>84.166666666666671</v>
      </c>
      <c r="Q3439" s="1" t="str">
        <f t="shared" si="373"/>
        <v>theater</v>
      </c>
      <c r="R3439" s="1" t="str">
        <f t="shared" si="377"/>
        <v>plays</v>
      </c>
      <c r="S3439" s="2">
        <f t="shared" si="374"/>
        <v>42205.710879629631</v>
      </c>
      <c r="T3439" s="2">
        <f t="shared" si="375"/>
        <v>42235.710879629631</v>
      </c>
      <c r="U3439" s="1">
        <f t="shared" si="376"/>
        <v>30</v>
      </c>
    </row>
    <row r="3440" spans="1:21" ht="95" customHeight="1">
      <c r="A3440" s="1">
        <v>3438</v>
      </c>
      <c r="B3440" s="1" t="s">
        <v>3437</v>
      </c>
      <c r="C3440" s="1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O3440" s="4">
        <f t="shared" si="371"/>
        <v>104.2</v>
      </c>
      <c r="P3440" s="1">
        <f t="shared" si="372"/>
        <v>186.07142857142858</v>
      </c>
      <c r="Q3440" s="1" t="str">
        <f t="shared" si="373"/>
        <v>theater</v>
      </c>
      <c r="R3440" s="1" t="str">
        <f t="shared" si="377"/>
        <v>plays</v>
      </c>
      <c r="S3440" s="2">
        <f t="shared" si="374"/>
        <v>42100.927858796291</v>
      </c>
      <c r="T3440" s="2">
        <f t="shared" si="375"/>
        <v>42126.875</v>
      </c>
      <c r="U3440" s="1">
        <f t="shared" si="376"/>
        <v>26</v>
      </c>
    </row>
    <row r="3441" spans="1:21" ht="95" customHeight="1">
      <c r="A3441" s="1">
        <v>3439</v>
      </c>
      <c r="B3441" s="1" t="s">
        <v>3438</v>
      </c>
      <c r="C3441" s="1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O3441" s="4">
        <f t="shared" si="371"/>
        <v>134.67833333333334</v>
      </c>
      <c r="P3441" s="1">
        <f t="shared" si="372"/>
        <v>89.785555555555561</v>
      </c>
      <c r="Q3441" s="1" t="str">
        <f t="shared" si="373"/>
        <v>theater</v>
      </c>
      <c r="R3441" s="1" t="str">
        <f t="shared" si="377"/>
        <v>plays</v>
      </c>
      <c r="S3441" s="2">
        <f t="shared" si="374"/>
        <v>42374.911226851851</v>
      </c>
      <c r="T3441" s="2">
        <f t="shared" si="375"/>
        <v>42388.207638888889</v>
      </c>
      <c r="U3441" s="1">
        <f t="shared" si="376"/>
        <v>14</v>
      </c>
    </row>
    <row r="3442" spans="1:21" ht="95" customHeight="1">
      <c r="A3442" s="1">
        <v>3440</v>
      </c>
      <c r="B3442" s="1" t="s">
        <v>3439</v>
      </c>
      <c r="C3442" s="1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O3442" s="4">
        <f t="shared" si="371"/>
        <v>105.2184</v>
      </c>
      <c r="P3442" s="1">
        <f t="shared" si="372"/>
        <v>64.157560975609755</v>
      </c>
      <c r="Q3442" s="1" t="str">
        <f t="shared" si="373"/>
        <v>theater</v>
      </c>
      <c r="R3442" s="1" t="str">
        <f t="shared" si="377"/>
        <v>plays</v>
      </c>
      <c r="S3442" s="2">
        <f t="shared" si="374"/>
        <v>41809.12300925926</v>
      </c>
      <c r="T3442" s="2">
        <f t="shared" si="375"/>
        <v>41831.677083333336</v>
      </c>
      <c r="U3442" s="1">
        <f t="shared" si="376"/>
        <v>23</v>
      </c>
    </row>
    <row r="3443" spans="1:21" ht="95" customHeight="1">
      <c r="A3443" s="1">
        <v>3441</v>
      </c>
      <c r="B3443" s="1" t="s">
        <v>3440</v>
      </c>
      <c r="C3443" s="1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O3443" s="4">
        <f t="shared" si="371"/>
        <v>102.60000000000001</v>
      </c>
      <c r="P3443" s="1">
        <f t="shared" si="372"/>
        <v>59.651162790697676</v>
      </c>
      <c r="Q3443" s="1" t="str">
        <f t="shared" si="373"/>
        <v>theater</v>
      </c>
      <c r="R3443" s="1" t="str">
        <f t="shared" si="377"/>
        <v>plays</v>
      </c>
      <c r="S3443" s="2">
        <f t="shared" si="374"/>
        <v>42294.429641203707</v>
      </c>
      <c r="T3443" s="2">
        <f t="shared" si="375"/>
        <v>42321.845138888893</v>
      </c>
      <c r="U3443" s="1">
        <f t="shared" si="376"/>
        <v>28</v>
      </c>
    </row>
    <row r="3444" spans="1:21" ht="95" customHeight="1">
      <c r="A3444" s="1">
        <v>3442</v>
      </c>
      <c r="B3444" s="1" t="s">
        <v>3441</v>
      </c>
      <c r="C3444" s="1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O3444" s="4">
        <f t="shared" si="371"/>
        <v>100</v>
      </c>
      <c r="P3444" s="1">
        <f t="shared" si="372"/>
        <v>31.25</v>
      </c>
      <c r="Q3444" s="1" t="str">
        <f t="shared" si="373"/>
        <v>theater</v>
      </c>
      <c r="R3444" s="1" t="str">
        <f t="shared" si="377"/>
        <v>plays</v>
      </c>
      <c r="S3444" s="2">
        <f t="shared" si="374"/>
        <v>42124.841111111105</v>
      </c>
      <c r="T3444" s="2">
        <f t="shared" si="375"/>
        <v>42154.841111111105</v>
      </c>
      <c r="U3444" s="1">
        <f t="shared" si="376"/>
        <v>30</v>
      </c>
    </row>
    <row r="3445" spans="1:21" ht="95" customHeight="1">
      <c r="A3445" s="1">
        <v>3443</v>
      </c>
      <c r="B3445" s="1" t="s">
        <v>3442</v>
      </c>
      <c r="C3445" s="1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O3445" s="4">
        <f t="shared" si="371"/>
        <v>185.5</v>
      </c>
      <c r="P3445" s="1">
        <f t="shared" si="372"/>
        <v>41.222222222222221</v>
      </c>
      <c r="Q3445" s="1" t="str">
        <f t="shared" si="373"/>
        <v>theater</v>
      </c>
      <c r="R3445" s="1" t="str">
        <f t="shared" si="377"/>
        <v>plays</v>
      </c>
      <c r="S3445" s="2">
        <f t="shared" si="374"/>
        <v>41861.524837962963</v>
      </c>
      <c r="T3445" s="2">
        <f t="shared" si="375"/>
        <v>41891.524837962963</v>
      </c>
      <c r="U3445" s="1">
        <f>ROUNDUP(T3445-S3445,0)</f>
        <v>30</v>
      </c>
    </row>
    <row r="3446" spans="1:21" ht="95" customHeight="1">
      <c r="A3446" s="1">
        <v>3444</v>
      </c>
      <c r="B3446" s="1" t="s">
        <v>3443</v>
      </c>
      <c r="C3446" s="1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O3446" s="4">
        <f t="shared" si="371"/>
        <v>289</v>
      </c>
      <c r="P3446" s="1">
        <f t="shared" si="372"/>
        <v>43.35</v>
      </c>
      <c r="Q3446" s="1" t="str">
        <f t="shared" si="373"/>
        <v>theater</v>
      </c>
      <c r="R3446" s="1" t="str">
        <f t="shared" si="377"/>
        <v>plays</v>
      </c>
      <c r="S3446" s="2">
        <f t="shared" si="374"/>
        <v>42521.291504629626</v>
      </c>
      <c r="T3446" s="2">
        <f t="shared" si="375"/>
        <v>42529.582638888889</v>
      </c>
      <c r="U3446" s="1">
        <f t="shared" ref="U3446:U3509" si="378">ROUNDUP(T3446-S3446,0)</f>
        <v>9</v>
      </c>
    </row>
    <row r="3447" spans="1:21" ht="95" customHeight="1">
      <c r="A3447" s="1">
        <v>3445</v>
      </c>
      <c r="B3447" s="1" t="s">
        <v>3444</v>
      </c>
      <c r="C3447" s="1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O3447" s="4">
        <f t="shared" si="371"/>
        <v>100</v>
      </c>
      <c r="P3447" s="1">
        <f t="shared" si="372"/>
        <v>64.516129032258064</v>
      </c>
      <c r="Q3447" s="1" t="str">
        <f t="shared" si="373"/>
        <v>theater</v>
      </c>
      <c r="R3447" s="1" t="str">
        <f t="shared" si="377"/>
        <v>plays</v>
      </c>
      <c r="S3447" s="2">
        <f t="shared" si="374"/>
        <v>42272.530509259261</v>
      </c>
      <c r="T3447" s="2">
        <f t="shared" si="375"/>
        <v>42300.530509259261</v>
      </c>
      <c r="U3447" s="1">
        <f t="shared" si="378"/>
        <v>28</v>
      </c>
    </row>
    <row r="3448" spans="1:21" ht="95" customHeight="1">
      <c r="A3448" s="1">
        <v>3446</v>
      </c>
      <c r="B3448" s="1" t="s">
        <v>3445</v>
      </c>
      <c r="C3448" s="1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O3448" s="4">
        <f t="shared" si="371"/>
        <v>108.2</v>
      </c>
      <c r="P3448" s="1">
        <f t="shared" si="372"/>
        <v>43.28</v>
      </c>
      <c r="Q3448" s="1" t="str">
        <f t="shared" si="373"/>
        <v>theater</v>
      </c>
      <c r="R3448" s="1" t="str">
        <f t="shared" si="377"/>
        <v>plays</v>
      </c>
      <c r="S3448" s="2">
        <f t="shared" si="374"/>
        <v>42016.832465277781</v>
      </c>
      <c r="T3448" s="2">
        <f t="shared" si="375"/>
        <v>42040.513888888891</v>
      </c>
      <c r="U3448" s="1">
        <f t="shared" si="378"/>
        <v>24</v>
      </c>
    </row>
    <row r="3449" spans="1:21" ht="95" customHeight="1">
      <c r="A3449" s="1">
        <v>3447</v>
      </c>
      <c r="B3449" s="1" t="s">
        <v>3446</v>
      </c>
      <c r="C3449" s="1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O3449" s="4">
        <f t="shared" si="371"/>
        <v>107.80000000000001</v>
      </c>
      <c r="P3449" s="1">
        <f t="shared" si="372"/>
        <v>77</v>
      </c>
      <c r="Q3449" s="1" t="str">
        <f t="shared" si="373"/>
        <v>theater</v>
      </c>
      <c r="R3449" s="1" t="str">
        <f t="shared" si="377"/>
        <v>plays</v>
      </c>
      <c r="S3449" s="2">
        <f t="shared" si="374"/>
        <v>42402.889027777783</v>
      </c>
      <c r="T3449" s="2">
        <f t="shared" si="375"/>
        <v>42447.847361111111</v>
      </c>
      <c r="U3449" s="1">
        <f t="shared" si="378"/>
        <v>45</v>
      </c>
    </row>
    <row r="3450" spans="1:21" ht="95" customHeight="1">
      <c r="A3450" s="1">
        <v>3448</v>
      </c>
      <c r="B3450" s="1" t="s">
        <v>3447</v>
      </c>
      <c r="C3450" s="1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O3450" s="4">
        <f t="shared" si="371"/>
        <v>109.76190476190477</v>
      </c>
      <c r="P3450" s="1">
        <f t="shared" si="372"/>
        <v>51.222222222222221</v>
      </c>
      <c r="Q3450" s="1" t="str">
        <f t="shared" si="373"/>
        <v>theater</v>
      </c>
      <c r="R3450" s="1" t="str">
        <f t="shared" si="377"/>
        <v>plays</v>
      </c>
      <c r="S3450" s="2">
        <f t="shared" si="374"/>
        <v>41960.119085648148</v>
      </c>
      <c r="T3450" s="2">
        <f t="shared" si="375"/>
        <v>41990.119085648148</v>
      </c>
      <c r="U3450" s="1">
        <f t="shared" si="378"/>
        <v>30</v>
      </c>
    </row>
    <row r="3451" spans="1:21" ht="95" customHeight="1">
      <c r="A3451" s="1">
        <v>3449</v>
      </c>
      <c r="B3451" s="1" t="s">
        <v>3448</v>
      </c>
      <c r="C3451" s="1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O3451" s="4">
        <f t="shared" si="371"/>
        <v>170.625</v>
      </c>
      <c r="P3451" s="1">
        <f t="shared" si="372"/>
        <v>68.25</v>
      </c>
      <c r="Q3451" s="1" t="str">
        <f t="shared" si="373"/>
        <v>theater</v>
      </c>
      <c r="R3451" s="1" t="str">
        <f t="shared" si="377"/>
        <v>plays</v>
      </c>
      <c r="S3451" s="2">
        <f t="shared" si="374"/>
        <v>42532.052523148144</v>
      </c>
      <c r="T3451" s="2">
        <f t="shared" si="375"/>
        <v>42560.166666666672</v>
      </c>
      <c r="U3451" s="1">
        <f t="shared" si="378"/>
        <v>29</v>
      </c>
    </row>
    <row r="3452" spans="1:21" ht="95" customHeight="1">
      <c r="A3452" s="1">
        <v>3450</v>
      </c>
      <c r="B3452" s="1" t="s">
        <v>3449</v>
      </c>
      <c r="C3452" s="1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O3452" s="4">
        <f t="shared" si="371"/>
        <v>152</v>
      </c>
      <c r="P3452" s="1">
        <f t="shared" si="372"/>
        <v>19.487179487179485</v>
      </c>
      <c r="Q3452" s="1" t="str">
        <f t="shared" si="373"/>
        <v>theater</v>
      </c>
      <c r="R3452" s="1" t="str">
        <f t="shared" si="377"/>
        <v>plays</v>
      </c>
      <c r="S3452" s="2">
        <f t="shared" si="374"/>
        <v>42036.704525462963</v>
      </c>
      <c r="T3452" s="2">
        <f t="shared" si="375"/>
        <v>42096.662858796291</v>
      </c>
      <c r="U3452" s="1">
        <f t="shared" si="378"/>
        <v>60</v>
      </c>
    </row>
    <row r="3453" spans="1:21" ht="95" customHeight="1">
      <c r="A3453" s="1">
        <v>3451</v>
      </c>
      <c r="B3453" s="1" t="s">
        <v>3450</v>
      </c>
      <c r="C3453" s="1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O3453" s="4">
        <f t="shared" si="371"/>
        <v>101.23076923076924</v>
      </c>
      <c r="P3453" s="1">
        <f t="shared" si="372"/>
        <v>41.125</v>
      </c>
      <c r="Q3453" s="1" t="str">
        <f t="shared" si="373"/>
        <v>theater</v>
      </c>
      <c r="R3453" s="1" t="str">
        <f t="shared" si="377"/>
        <v>plays</v>
      </c>
      <c r="S3453" s="2">
        <f t="shared" si="374"/>
        <v>42088.723692129628</v>
      </c>
      <c r="T3453" s="2">
        <f t="shared" si="375"/>
        <v>42115.723692129628</v>
      </c>
      <c r="U3453" s="1">
        <f t="shared" si="378"/>
        <v>27</v>
      </c>
    </row>
    <row r="3454" spans="1:21" ht="95" customHeight="1">
      <c r="A3454" s="1">
        <v>3452</v>
      </c>
      <c r="B3454" s="1" t="s">
        <v>3451</v>
      </c>
      <c r="C3454" s="1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O3454" s="4">
        <f t="shared" si="371"/>
        <v>153.19999999999999</v>
      </c>
      <c r="P3454" s="1">
        <f t="shared" si="372"/>
        <v>41.405405405405403</v>
      </c>
      <c r="Q3454" s="1" t="str">
        <f t="shared" si="373"/>
        <v>theater</v>
      </c>
      <c r="R3454" s="1" t="str">
        <f t="shared" si="377"/>
        <v>plays</v>
      </c>
      <c r="S3454" s="2">
        <f t="shared" si="374"/>
        <v>41820.639189814814</v>
      </c>
      <c r="T3454" s="2">
        <f t="shared" si="375"/>
        <v>41843.165972222225</v>
      </c>
      <c r="U3454" s="1">
        <f t="shared" si="378"/>
        <v>23</v>
      </c>
    </row>
    <row r="3455" spans="1:21" ht="95" customHeight="1">
      <c r="A3455" s="1">
        <v>3453</v>
      </c>
      <c r="B3455" s="1" t="s">
        <v>3452</v>
      </c>
      <c r="C3455" s="1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O3455" s="4">
        <f t="shared" si="371"/>
        <v>128.33333333333334</v>
      </c>
      <c r="P3455" s="1">
        <f t="shared" si="372"/>
        <v>27.5</v>
      </c>
      <c r="Q3455" s="1" t="str">
        <f t="shared" si="373"/>
        <v>theater</v>
      </c>
      <c r="R3455" s="1" t="str">
        <f t="shared" si="377"/>
        <v>plays</v>
      </c>
      <c r="S3455" s="2">
        <f t="shared" si="374"/>
        <v>42535.97865740741</v>
      </c>
      <c r="T3455" s="2">
        <f t="shared" si="375"/>
        <v>42595.97865740741</v>
      </c>
      <c r="U3455" s="1">
        <f t="shared" si="378"/>
        <v>60</v>
      </c>
    </row>
    <row r="3456" spans="1:21" ht="95" customHeight="1">
      <c r="A3456" s="1">
        <v>3454</v>
      </c>
      <c r="B3456" s="1" t="s">
        <v>3453</v>
      </c>
      <c r="C3456" s="1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O3456" s="4">
        <f t="shared" si="371"/>
        <v>100.71428571428571</v>
      </c>
      <c r="P3456" s="1">
        <f t="shared" si="372"/>
        <v>33.571428571428569</v>
      </c>
      <c r="Q3456" s="1" t="str">
        <f t="shared" si="373"/>
        <v>theater</v>
      </c>
      <c r="R3456" s="1" t="str">
        <f t="shared" si="377"/>
        <v>plays</v>
      </c>
      <c r="S3456" s="2">
        <f t="shared" si="374"/>
        <v>41821.698599537034</v>
      </c>
      <c r="T3456" s="2">
        <f t="shared" si="375"/>
        <v>41851.698599537034</v>
      </c>
      <c r="U3456" s="1">
        <f t="shared" si="378"/>
        <v>30</v>
      </c>
    </row>
    <row r="3457" spans="1:21" ht="95" customHeight="1">
      <c r="A3457" s="1">
        <v>3455</v>
      </c>
      <c r="B3457" s="1" t="s">
        <v>3454</v>
      </c>
      <c r="C3457" s="1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O3457" s="4">
        <f t="shared" si="371"/>
        <v>100.64999999999999</v>
      </c>
      <c r="P3457" s="1">
        <f t="shared" si="372"/>
        <v>145.86956521739131</v>
      </c>
      <c r="Q3457" s="1" t="str">
        <f t="shared" si="373"/>
        <v>theater</v>
      </c>
      <c r="R3457" s="1" t="str">
        <f t="shared" si="377"/>
        <v>plays</v>
      </c>
      <c r="S3457" s="2">
        <f t="shared" si="374"/>
        <v>42626.7503125</v>
      </c>
      <c r="T3457" s="2">
        <f t="shared" si="375"/>
        <v>42656.7503125</v>
      </c>
      <c r="U3457" s="1">
        <f t="shared" si="378"/>
        <v>30</v>
      </c>
    </row>
    <row r="3458" spans="1:21" ht="95" customHeight="1">
      <c r="A3458" s="1">
        <v>3456</v>
      </c>
      <c r="B3458" s="1" t="s">
        <v>3455</v>
      </c>
      <c r="C3458" s="1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O3458" s="4">
        <f t="shared" si="371"/>
        <v>191.3</v>
      </c>
      <c r="P3458" s="1">
        <f t="shared" si="372"/>
        <v>358.6875</v>
      </c>
      <c r="Q3458" s="1" t="str">
        <f t="shared" si="373"/>
        <v>theater</v>
      </c>
      <c r="R3458" s="1" t="str">
        <f t="shared" si="377"/>
        <v>plays</v>
      </c>
      <c r="S3458" s="2">
        <f t="shared" si="374"/>
        <v>41821.205636574072</v>
      </c>
      <c r="T3458" s="2">
        <f t="shared" si="375"/>
        <v>41852.290972222225</v>
      </c>
      <c r="U3458" s="1">
        <f t="shared" si="378"/>
        <v>32</v>
      </c>
    </row>
    <row r="3459" spans="1:21" ht="95" customHeight="1">
      <c r="A3459" s="1">
        <v>3457</v>
      </c>
      <c r="B3459" s="1" t="s">
        <v>3456</v>
      </c>
      <c r="C3459" s="1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O3459" s="4">
        <f t="shared" ref="O3459:O3522" si="379">E3459/D3459*100</f>
        <v>140.19999999999999</v>
      </c>
      <c r="P3459" s="1">
        <f t="shared" ref="P3459:P3522" si="380">E3459/L3459</f>
        <v>50.981818181818184</v>
      </c>
      <c r="Q3459" s="1" t="str">
        <f t="shared" ref="Q3459:Q3522" si="381">LEFT(N3459,FIND("/",N3459)-1)</f>
        <v>theater</v>
      </c>
      <c r="R3459" s="1" t="str">
        <f t="shared" si="377"/>
        <v>plays</v>
      </c>
      <c r="S3459" s="2">
        <f t="shared" ref="S3459:S3522" si="382">(((J3459/60)/60)/24)+DATE(1970,1,1)</f>
        <v>42016.706678240742</v>
      </c>
      <c r="T3459" s="2">
        <f t="shared" ref="T3459:T3522" si="383">(((I3459/60)/60)/24)+DATE(1970,1,1)</f>
        <v>42047.249305555553</v>
      </c>
      <c r="U3459" s="1">
        <f t="shared" si="378"/>
        <v>31</v>
      </c>
    </row>
    <row r="3460" spans="1:21" ht="95" customHeight="1">
      <c r="A3460" s="1">
        <v>3458</v>
      </c>
      <c r="B3460" s="1" t="s">
        <v>3457</v>
      </c>
      <c r="C3460" s="1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O3460" s="4">
        <f t="shared" si="379"/>
        <v>124.33537832310839</v>
      </c>
      <c r="P3460" s="1">
        <f t="shared" si="380"/>
        <v>45.037037037037038</v>
      </c>
      <c r="Q3460" s="1" t="str">
        <f t="shared" si="381"/>
        <v>theater</v>
      </c>
      <c r="R3460" s="1" t="str">
        <f t="shared" ref="R3460:R3523" si="384">RIGHT(N3460,LEN(N3460)-FIND("/",N3460))</f>
        <v>plays</v>
      </c>
      <c r="S3460" s="2">
        <f t="shared" si="382"/>
        <v>42011.202581018515</v>
      </c>
      <c r="T3460" s="2">
        <f t="shared" si="383"/>
        <v>42038.185416666667</v>
      </c>
      <c r="U3460" s="1">
        <f t="shared" si="378"/>
        <v>27</v>
      </c>
    </row>
    <row r="3461" spans="1:21" ht="95" customHeight="1">
      <c r="A3461" s="1">
        <v>3459</v>
      </c>
      <c r="B3461" s="1" t="s">
        <v>3458</v>
      </c>
      <c r="C3461" s="1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O3461" s="4">
        <f t="shared" si="379"/>
        <v>126.2</v>
      </c>
      <c r="P3461" s="1">
        <f t="shared" si="380"/>
        <v>17.527777777777779</v>
      </c>
      <c r="Q3461" s="1" t="str">
        <f t="shared" si="381"/>
        <v>theater</v>
      </c>
      <c r="R3461" s="1" t="str">
        <f t="shared" si="384"/>
        <v>plays</v>
      </c>
      <c r="S3461" s="2">
        <f t="shared" si="382"/>
        <v>42480.479861111111</v>
      </c>
      <c r="T3461" s="2">
        <f t="shared" si="383"/>
        <v>42510.479861111111</v>
      </c>
      <c r="U3461" s="1">
        <f t="shared" si="378"/>
        <v>30</v>
      </c>
    </row>
    <row r="3462" spans="1:21" ht="95" customHeight="1">
      <c r="A3462" s="1">
        <v>3460</v>
      </c>
      <c r="B3462" s="1" t="s">
        <v>3459</v>
      </c>
      <c r="C3462" s="1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O3462" s="4">
        <f t="shared" si="379"/>
        <v>190</v>
      </c>
      <c r="P3462" s="1">
        <f t="shared" si="380"/>
        <v>50</v>
      </c>
      <c r="Q3462" s="1" t="str">
        <f t="shared" si="381"/>
        <v>theater</v>
      </c>
      <c r="R3462" s="1" t="str">
        <f t="shared" si="384"/>
        <v>plays</v>
      </c>
      <c r="S3462" s="2">
        <f t="shared" si="382"/>
        <v>41852.527222222219</v>
      </c>
      <c r="T3462" s="2">
        <f t="shared" si="383"/>
        <v>41866.527222222219</v>
      </c>
      <c r="U3462" s="1">
        <f t="shared" si="378"/>
        <v>14</v>
      </c>
    </row>
    <row r="3463" spans="1:21" ht="95" customHeight="1">
      <c r="A3463" s="1">
        <v>3461</v>
      </c>
      <c r="B3463" s="1" t="s">
        <v>3460</v>
      </c>
      <c r="C3463" s="1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O3463" s="4">
        <f t="shared" si="379"/>
        <v>139</v>
      </c>
      <c r="P3463" s="1">
        <f t="shared" si="380"/>
        <v>57.916666666666664</v>
      </c>
      <c r="Q3463" s="1" t="str">
        <f t="shared" si="381"/>
        <v>theater</v>
      </c>
      <c r="R3463" s="1" t="str">
        <f t="shared" si="384"/>
        <v>plays</v>
      </c>
      <c r="S3463" s="2">
        <f t="shared" si="382"/>
        <v>42643.632858796293</v>
      </c>
      <c r="T3463" s="2">
        <f t="shared" si="383"/>
        <v>42672.125</v>
      </c>
      <c r="U3463" s="1">
        <f t="shared" si="378"/>
        <v>29</v>
      </c>
    </row>
    <row r="3464" spans="1:21" ht="95" customHeight="1">
      <c r="A3464" s="1">
        <v>3462</v>
      </c>
      <c r="B3464" s="1" t="s">
        <v>3461</v>
      </c>
      <c r="C3464" s="1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O3464" s="4">
        <f t="shared" si="379"/>
        <v>202</v>
      </c>
      <c r="P3464" s="1">
        <f t="shared" si="380"/>
        <v>29.705882352941178</v>
      </c>
      <c r="Q3464" s="1" t="str">
        <f t="shared" si="381"/>
        <v>theater</v>
      </c>
      <c r="R3464" s="1" t="str">
        <f t="shared" si="384"/>
        <v>plays</v>
      </c>
      <c r="S3464" s="2">
        <f t="shared" si="382"/>
        <v>42179.898472222223</v>
      </c>
      <c r="T3464" s="2">
        <f t="shared" si="383"/>
        <v>42195.75</v>
      </c>
      <c r="U3464" s="1">
        <f t="shared" si="378"/>
        <v>16</v>
      </c>
    </row>
    <row r="3465" spans="1:21" ht="95" customHeight="1">
      <c r="A3465" s="1">
        <v>3463</v>
      </c>
      <c r="B3465" s="1" t="s">
        <v>3462</v>
      </c>
      <c r="C3465" s="1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O3465" s="4">
        <f t="shared" si="379"/>
        <v>103.38000000000001</v>
      </c>
      <c r="P3465" s="1">
        <f t="shared" si="380"/>
        <v>90.684210526315795</v>
      </c>
      <c r="Q3465" s="1" t="str">
        <f t="shared" si="381"/>
        <v>theater</v>
      </c>
      <c r="R3465" s="1" t="str">
        <f t="shared" si="384"/>
        <v>plays</v>
      </c>
      <c r="S3465" s="2">
        <f t="shared" si="382"/>
        <v>42612.918807870374</v>
      </c>
      <c r="T3465" s="2">
        <f t="shared" si="383"/>
        <v>42654.165972222225</v>
      </c>
      <c r="U3465" s="1">
        <f t="shared" si="378"/>
        <v>42</v>
      </c>
    </row>
    <row r="3466" spans="1:21" ht="95" customHeight="1">
      <c r="A3466" s="1">
        <v>3464</v>
      </c>
      <c r="B3466" s="1" t="s">
        <v>3463</v>
      </c>
      <c r="C3466" s="1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O3466" s="4">
        <f t="shared" si="379"/>
        <v>102.3236</v>
      </c>
      <c r="P3466" s="1">
        <f t="shared" si="380"/>
        <v>55.012688172043013</v>
      </c>
      <c r="Q3466" s="1" t="str">
        <f t="shared" si="381"/>
        <v>theater</v>
      </c>
      <c r="R3466" s="1" t="str">
        <f t="shared" si="384"/>
        <v>plays</v>
      </c>
      <c r="S3466" s="2">
        <f t="shared" si="382"/>
        <v>42575.130057870367</v>
      </c>
      <c r="T3466" s="2">
        <f t="shared" si="383"/>
        <v>42605.130057870367</v>
      </c>
      <c r="U3466" s="1">
        <f t="shared" si="378"/>
        <v>30</v>
      </c>
    </row>
    <row r="3467" spans="1:21" ht="95" customHeight="1">
      <c r="A3467" s="1">
        <v>3465</v>
      </c>
      <c r="B3467" s="1" t="s">
        <v>3464</v>
      </c>
      <c r="C3467" s="1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O3467" s="4">
        <f t="shared" si="379"/>
        <v>103</v>
      </c>
      <c r="P3467" s="1">
        <f t="shared" si="380"/>
        <v>57.222222222222221</v>
      </c>
      <c r="Q3467" s="1" t="str">
        <f t="shared" si="381"/>
        <v>theater</v>
      </c>
      <c r="R3467" s="1" t="str">
        <f t="shared" si="384"/>
        <v>plays</v>
      </c>
      <c r="S3467" s="2">
        <f t="shared" si="382"/>
        <v>42200.625833333332</v>
      </c>
      <c r="T3467" s="2">
        <f t="shared" si="383"/>
        <v>42225.666666666672</v>
      </c>
      <c r="U3467" s="1">
        <f t="shared" si="378"/>
        <v>26</v>
      </c>
    </row>
    <row r="3468" spans="1:21" ht="95" customHeight="1">
      <c r="A3468" s="1">
        <v>3466</v>
      </c>
      <c r="B3468" s="1" t="s">
        <v>3465</v>
      </c>
      <c r="C3468" s="1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O3468" s="4">
        <f t="shared" si="379"/>
        <v>127.14285714285714</v>
      </c>
      <c r="P3468" s="1">
        <f t="shared" si="380"/>
        <v>72.950819672131146</v>
      </c>
      <c r="Q3468" s="1" t="str">
        <f t="shared" si="381"/>
        <v>theater</v>
      </c>
      <c r="R3468" s="1" t="str">
        <f t="shared" si="384"/>
        <v>plays</v>
      </c>
      <c r="S3468" s="2">
        <f t="shared" si="382"/>
        <v>42420.019097222219</v>
      </c>
      <c r="T3468" s="2">
        <f t="shared" si="383"/>
        <v>42479.977430555555</v>
      </c>
      <c r="U3468" s="1">
        <f t="shared" si="378"/>
        <v>60</v>
      </c>
    </row>
    <row r="3469" spans="1:21" ht="95" customHeight="1">
      <c r="A3469" s="1">
        <v>3467</v>
      </c>
      <c r="B3469" s="1" t="s">
        <v>3466</v>
      </c>
      <c r="C3469" s="1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O3469" s="4">
        <f t="shared" si="379"/>
        <v>101</v>
      </c>
      <c r="P3469" s="1">
        <f t="shared" si="380"/>
        <v>64.468085106382972</v>
      </c>
      <c r="Q3469" s="1" t="str">
        <f t="shared" si="381"/>
        <v>theater</v>
      </c>
      <c r="R3469" s="1" t="str">
        <f t="shared" si="384"/>
        <v>plays</v>
      </c>
      <c r="S3469" s="2">
        <f t="shared" si="382"/>
        <v>42053.671666666662</v>
      </c>
      <c r="T3469" s="2">
        <f t="shared" si="383"/>
        <v>42083.630000000005</v>
      </c>
      <c r="U3469" s="1">
        <f t="shared" si="378"/>
        <v>30</v>
      </c>
    </row>
    <row r="3470" spans="1:21" ht="95" customHeight="1">
      <c r="A3470" s="1">
        <v>3468</v>
      </c>
      <c r="B3470" s="1" t="s">
        <v>3467</v>
      </c>
      <c r="C3470" s="1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O3470" s="4">
        <f t="shared" si="379"/>
        <v>121.78</v>
      </c>
      <c r="P3470" s="1">
        <f t="shared" si="380"/>
        <v>716.35294117647061</v>
      </c>
      <c r="Q3470" s="1" t="str">
        <f t="shared" si="381"/>
        <v>theater</v>
      </c>
      <c r="R3470" s="1" t="str">
        <f t="shared" si="384"/>
        <v>plays</v>
      </c>
      <c r="S3470" s="2">
        <f t="shared" si="382"/>
        <v>42605.765381944439</v>
      </c>
      <c r="T3470" s="2">
        <f t="shared" si="383"/>
        <v>42634.125</v>
      </c>
      <c r="U3470" s="1">
        <f t="shared" si="378"/>
        <v>29</v>
      </c>
    </row>
    <row r="3471" spans="1:21" ht="95" customHeight="1">
      <c r="A3471" s="1">
        <v>3469</v>
      </c>
      <c r="B3471" s="1" t="s">
        <v>3468</v>
      </c>
      <c r="C3471" s="1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O3471" s="4">
        <f t="shared" si="379"/>
        <v>113.39285714285714</v>
      </c>
      <c r="P3471" s="1">
        <f t="shared" si="380"/>
        <v>50.396825396825399</v>
      </c>
      <c r="Q3471" s="1" t="str">
        <f t="shared" si="381"/>
        <v>theater</v>
      </c>
      <c r="R3471" s="1" t="str">
        <f t="shared" si="384"/>
        <v>plays</v>
      </c>
      <c r="S3471" s="2">
        <f t="shared" si="382"/>
        <v>42458.641724537039</v>
      </c>
      <c r="T3471" s="2">
        <f t="shared" si="383"/>
        <v>42488.641724537039</v>
      </c>
      <c r="U3471" s="1">
        <f t="shared" si="378"/>
        <v>30</v>
      </c>
    </row>
    <row r="3472" spans="1:21" ht="95" customHeight="1">
      <c r="A3472" s="1">
        <v>3470</v>
      </c>
      <c r="B3472" s="1" t="s">
        <v>3469</v>
      </c>
      <c r="C3472" s="1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O3472" s="4">
        <f t="shared" si="379"/>
        <v>150</v>
      </c>
      <c r="P3472" s="1">
        <f t="shared" si="380"/>
        <v>41.666666666666664</v>
      </c>
      <c r="Q3472" s="1" t="str">
        <f t="shared" si="381"/>
        <v>theater</v>
      </c>
      <c r="R3472" s="1" t="str">
        <f t="shared" si="384"/>
        <v>plays</v>
      </c>
      <c r="S3472" s="2">
        <f t="shared" si="382"/>
        <v>42529.022013888884</v>
      </c>
      <c r="T3472" s="2">
        <f t="shared" si="383"/>
        <v>42566.901388888888</v>
      </c>
      <c r="U3472" s="1">
        <f t="shared" si="378"/>
        <v>38</v>
      </c>
    </row>
    <row r="3473" spans="1:21" ht="95" customHeight="1">
      <c r="A3473" s="1">
        <v>3471</v>
      </c>
      <c r="B3473" s="1" t="s">
        <v>3470</v>
      </c>
      <c r="C3473" s="1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O3473" s="4">
        <f t="shared" si="379"/>
        <v>214.6</v>
      </c>
      <c r="P3473" s="1">
        <f t="shared" si="380"/>
        <v>35.766666666666666</v>
      </c>
      <c r="Q3473" s="1" t="str">
        <f t="shared" si="381"/>
        <v>theater</v>
      </c>
      <c r="R3473" s="1" t="str">
        <f t="shared" si="384"/>
        <v>plays</v>
      </c>
      <c r="S3473" s="2">
        <f t="shared" si="382"/>
        <v>41841.820486111108</v>
      </c>
      <c r="T3473" s="2">
        <f t="shared" si="383"/>
        <v>41882.833333333336</v>
      </c>
      <c r="U3473" s="1">
        <f t="shared" si="378"/>
        <v>42</v>
      </c>
    </row>
    <row r="3474" spans="1:21" ht="95" customHeight="1">
      <c r="A3474" s="1">
        <v>3472</v>
      </c>
      <c r="B3474" s="1" t="s">
        <v>3471</v>
      </c>
      <c r="C3474" s="1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O3474" s="4">
        <f t="shared" si="379"/>
        <v>102.05</v>
      </c>
      <c r="P3474" s="1">
        <f t="shared" si="380"/>
        <v>88.739130434782609</v>
      </c>
      <c r="Q3474" s="1" t="str">
        <f t="shared" si="381"/>
        <v>theater</v>
      </c>
      <c r="R3474" s="1" t="str">
        <f t="shared" si="384"/>
        <v>plays</v>
      </c>
      <c r="S3474" s="2">
        <f t="shared" si="382"/>
        <v>41928.170497685183</v>
      </c>
      <c r="T3474" s="2">
        <f t="shared" si="383"/>
        <v>41949.249305555553</v>
      </c>
      <c r="U3474" s="1">
        <f t="shared" si="378"/>
        <v>22</v>
      </c>
    </row>
    <row r="3475" spans="1:21" ht="95" customHeight="1">
      <c r="A3475" s="1">
        <v>3473</v>
      </c>
      <c r="B3475" s="1" t="s">
        <v>3472</v>
      </c>
      <c r="C3475" s="1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O3475" s="4">
        <f t="shared" si="379"/>
        <v>100</v>
      </c>
      <c r="P3475" s="1">
        <f t="shared" si="380"/>
        <v>148.4848484848485</v>
      </c>
      <c r="Q3475" s="1" t="str">
        <f t="shared" si="381"/>
        <v>theater</v>
      </c>
      <c r="R3475" s="1" t="str">
        <f t="shared" si="384"/>
        <v>plays</v>
      </c>
      <c r="S3475" s="2">
        <f t="shared" si="382"/>
        <v>42062.834444444445</v>
      </c>
      <c r="T3475" s="2">
        <f t="shared" si="383"/>
        <v>42083.852083333331</v>
      </c>
      <c r="U3475" s="1">
        <f t="shared" si="378"/>
        <v>22</v>
      </c>
    </row>
    <row r="3476" spans="1:21" ht="95" customHeight="1">
      <c r="A3476" s="1">
        <v>3474</v>
      </c>
      <c r="B3476" s="1" t="s">
        <v>3473</v>
      </c>
      <c r="C3476" s="1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O3476" s="4">
        <f t="shared" si="379"/>
        <v>101</v>
      </c>
      <c r="P3476" s="1">
        <f t="shared" si="380"/>
        <v>51.794871794871796</v>
      </c>
      <c r="Q3476" s="1" t="str">
        <f t="shared" si="381"/>
        <v>theater</v>
      </c>
      <c r="R3476" s="1" t="str">
        <f t="shared" si="384"/>
        <v>plays</v>
      </c>
      <c r="S3476" s="2">
        <f t="shared" si="382"/>
        <v>42541.501516203702</v>
      </c>
      <c r="T3476" s="2">
        <f t="shared" si="383"/>
        <v>42571.501516203702</v>
      </c>
      <c r="U3476" s="1">
        <f t="shared" si="378"/>
        <v>30</v>
      </c>
    </row>
    <row r="3477" spans="1:21" ht="95" customHeight="1">
      <c r="A3477" s="1">
        <v>3475</v>
      </c>
      <c r="B3477" s="1" t="s">
        <v>3474</v>
      </c>
      <c r="C3477" s="1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O3477" s="4">
        <f t="shared" si="379"/>
        <v>113.33333333333333</v>
      </c>
      <c r="P3477" s="1">
        <f t="shared" si="380"/>
        <v>20</v>
      </c>
      <c r="Q3477" s="1" t="str">
        <f t="shared" si="381"/>
        <v>theater</v>
      </c>
      <c r="R3477" s="1" t="str">
        <f t="shared" si="384"/>
        <v>plays</v>
      </c>
      <c r="S3477" s="2">
        <f t="shared" si="382"/>
        <v>41918.880833333329</v>
      </c>
      <c r="T3477" s="2">
        <f t="shared" si="383"/>
        <v>41946</v>
      </c>
      <c r="U3477" s="1">
        <f t="shared" si="378"/>
        <v>28</v>
      </c>
    </row>
    <row r="3478" spans="1:21" ht="95" customHeight="1">
      <c r="A3478" s="1">
        <v>3476</v>
      </c>
      <c r="B3478" s="1" t="s">
        <v>3475</v>
      </c>
      <c r="C3478" s="1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O3478" s="4">
        <f t="shared" si="379"/>
        <v>104</v>
      </c>
      <c r="P3478" s="1">
        <f t="shared" si="380"/>
        <v>52</v>
      </c>
      <c r="Q3478" s="1" t="str">
        <f t="shared" si="381"/>
        <v>theater</v>
      </c>
      <c r="R3478" s="1" t="str">
        <f t="shared" si="384"/>
        <v>plays</v>
      </c>
      <c r="S3478" s="2">
        <f t="shared" si="382"/>
        <v>41921.279976851853</v>
      </c>
      <c r="T3478" s="2">
        <f t="shared" si="383"/>
        <v>41939.125</v>
      </c>
      <c r="U3478" s="1">
        <f t="shared" si="378"/>
        <v>18</v>
      </c>
    </row>
    <row r="3479" spans="1:21" ht="95" customHeight="1">
      <c r="A3479" s="1">
        <v>3477</v>
      </c>
      <c r="B3479" s="1" t="s">
        <v>3476</v>
      </c>
      <c r="C3479" s="1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O3479" s="4">
        <f t="shared" si="379"/>
        <v>115.33333333333333</v>
      </c>
      <c r="P3479" s="1">
        <f t="shared" si="380"/>
        <v>53.230769230769234</v>
      </c>
      <c r="Q3479" s="1" t="str">
        <f t="shared" si="381"/>
        <v>theater</v>
      </c>
      <c r="R3479" s="1" t="str">
        <f t="shared" si="384"/>
        <v>plays</v>
      </c>
      <c r="S3479" s="2">
        <f t="shared" si="382"/>
        <v>42128.736608796295</v>
      </c>
      <c r="T3479" s="2">
        <f t="shared" si="383"/>
        <v>42141.125</v>
      </c>
      <c r="U3479" s="1">
        <f t="shared" si="378"/>
        <v>13</v>
      </c>
    </row>
    <row r="3480" spans="1:21" ht="95" customHeight="1">
      <c r="A3480" s="1">
        <v>3478</v>
      </c>
      <c r="B3480" s="1" t="s">
        <v>3477</v>
      </c>
      <c r="C3480" s="1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O3480" s="4">
        <f t="shared" si="379"/>
        <v>112.85000000000001</v>
      </c>
      <c r="P3480" s="1">
        <f t="shared" si="380"/>
        <v>39.596491228070178</v>
      </c>
      <c r="Q3480" s="1" t="str">
        <f t="shared" si="381"/>
        <v>theater</v>
      </c>
      <c r="R3480" s="1" t="str">
        <f t="shared" si="384"/>
        <v>plays</v>
      </c>
      <c r="S3480" s="2">
        <f t="shared" si="382"/>
        <v>42053.916921296302</v>
      </c>
      <c r="T3480" s="2">
        <f t="shared" si="383"/>
        <v>42079.875</v>
      </c>
      <c r="U3480" s="1">
        <f t="shared" si="378"/>
        <v>26</v>
      </c>
    </row>
    <row r="3481" spans="1:21" ht="95" customHeight="1">
      <c r="A3481" s="1">
        <v>3479</v>
      </c>
      <c r="B3481" s="1" t="s">
        <v>3478</v>
      </c>
      <c r="C3481" s="1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O3481" s="4">
        <f t="shared" si="379"/>
        <v>127.86666666666666</v>
      </c>
      <c r="P3481" s="1">
        <f t="shared" si="380"/>
        <v>34.25</v>
      </c>
      <c r="Q3481" s="1" t="str">
        <f t="shared" si="381"/>
        <v>theater</v>
      </c>
      <c r="R3481" s="1" t="str">
        <f t="shared" si="384"/>
        <v>plays</v>
      </c>
      <c r="S3481" s="2">
        <f t="shared" si="382"/>
        <v>41781.855092592588</v>
      </c>
      <c r="T3481" s="2">
        <f t="shared" si="383"/>
        <v>41811.855092592588</v>
      </c>
      <c r="U3481" s="1">
        <f t="shared" si="378"/>
        <v>30</v>
      </c>
    </row>
    <row r="3482" spans="1:21" ht="95" customHeight="1">
      <c r="A3482" s="1">
        <v>3480</v>
      </c>
      <c r="B3482" s="1" t="s">
        <v>3479</v>
      </c>
      <c r="C3482" s="1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O3482" s="4">
        <f t="shared" si="379"/>
        <v>142.66666666666669</v>
      </c>
      <c r="P3482" s="1">
        <f t="shared" si="380"/>
        <v>164.61538461538461</v>
      </c>
      <c r="Q3482" s="1" t="str">
        <f t="shared" si="381"/>
        <v>theater</v>
      </c>
      <c r="R3482" s="1" t="str">
        <f t="shared" si="384"/>
        <v>plays</v>
      </c>
      <c r="S3482" s="2">
        <f t="shared" si="382"/>
        <v>42171.317442129628</v>
      </c>
      <c r="T3482" s="2">
        <f t="shared" si="383"/>
        <v>42195.875</v>
      </c>
      <c r="U3482" s="1">
        <f t="shared" si="378"/>
        <v>25</v>
      </c>
    </row>
    <row r="3483" spans="1:21" ht="95" customHeight="1">
      <c r="A3483" s="1">
        <v>3481</v>
      </c>
      <c r="B3483" s="1" t="s">
        <v>3480</v>
      </c>
      <c r="C3483" s="1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O3483" s="4">
        <f t="shared" si="379"/>
        <v>118.8</v>
      </c>
      <c r="P3483" s="1">
        <f t="shared" si="380"/>
        <v>125.05263157894737</v>
      </c>
      <c r="Q3483" s="1" t="str">
        <f t="shared" si="381"/>
        <v>theater</v>
      </c>
      <c r="R3483" s="1" t="str">
        <f t="shared" si="384"/>
        <v>plays</v>
      </c>
      <c r="S3483" s="2">
        <f t="shared" si="382"/>
        <v>41989.24754629629</v>
      </c>
      <c r="T3483" s="2">
        <f t="shared" si="383"/>
        <v>42006.24754629629</v>
      </c>
      <c r="U3483" s="1">
        <f t="shared" si="378"/>
        <v>17</v>
      </c>
    </row>
    <row r="3484" spans="1:21" ht="95" customHeight="1">
      <c r="A3484" s="1">
        <v>3482</v>
      </c>
      <c r="B3484" s="1" t="s">
        <v>3481</v>
      </c>
      <c r="C3484" s="1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O3484" s="4">
        <f t="shared" si="379"/>
        <v>138.33333333333334</v>
      </c>
      <c r="P3484" s="1">
        <f t="shared" si="380"/>
        <v>51.875</v>
      </c>
      <c r="Q3484" s="1" t="str">
        <f t="shared" si="381"/>
        <v>theater</v>
      </c>
      <c r="R3484" s="1" t="str">
        <f t="shared" si="384"/>
        <v>plays</v>
      </c>
      <c r="S3484" s="2">
        <f t="shared" si="382"/>
        <v>41796.771597222221</v>
      </c>
      <c r="T3484" s="2">
        <f t="shared" si="383"/>
        <v>41826.771597222221</v>
      </c>
      <c r="U3484" s="1">
        <f t="shared" si="378"/>
        <v>30</v>
      </c>
    </row>
    <row r="3485" spans="1:21" ht="95" customHeight="1">
      <c r="A3485" s="1">
        <v>3483</v>
      </c>
      <c r="B3485" s="1" t="s">
        <v>3482</v>
      </c>
      <c r="C3485" s="1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O3485" s="4">
        <f t="shared" si="379"/>
        <v>159.9402985074627</v>
      </c>
      <c r="P3485" s="1">
        <f t="shared" si="380"/>
        <v>40.285714285714285</v>
      </c>
      <c r="Q3485" s="1" t="str">
        <f t="shared" si="381"/>
        <v>theater</v>
      </c>
      <c r="R3485" s="1" t="str">
        <f t="shared" si="384"/>
        <v>plays</v>
      </c>
      <c r="S3485" s="2">
        <f t="shared" si="382"/>
        <v>41793.668761574074</v>
      </c>
      <c r="T3485" s="2">
        <f t="shared" si="383"/>
        <v>41823.668761574074</v>
      </c>
      <c r="U3485" s="1">
        <f t="shared" si="378"/>
        <v>30</v>
      </c>
    </row>
    <row r="3486" spans="1:21" ht="95" customHeight="1">
      <c r="A3486" s="1">
        <v>3484</v>
      </c>
      <c r="B3486" s="1" t="s">
        <v>3483</v>
      </c>
      <c r="C3486" s="1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O3486" s="4">
        <f t="shared" si="379"/>
        <v>114.24000000000001</v>
      </c>
      <c r="P3486" s="1">
        <f t="shared" si="380"/>
        <v>64.909090909090907</v>
      </c>
      <c r="Q3486" s="1" t="str">
        <f t="shared" si="381"/>
        <v>theater</v>
      </c>
      <c r="R3486" s="1" t="str">
        <f t="shared" si="384"/>
        <v>plays</v>
      </c>
      <c r="S3486" s="2">
        <f t="shared" si="382"/>
        <v>42506.760405092587</v>
      </c>
      <c r="T3486" s="2">
        <f t="shared" si="383"/>
        <v>42536.760405092587</v>
      </c>
      <c r="U3486" s="1">
        <f t="shared" si="378"/>
        <v>30</v>
      </c>
    </row>
    <row r="3487" spans="1:21" ht="95" customHeight="1">
      <c r="A3487" s="1">
        <v>3485</v>
      </c>
      <c r="B3487" s="1" t="s">
        <v>3484</v>
      </c>
      <c r="C3487" s="1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O3487" s="4">
        <f t="shared" si="379"/>
        <v>100.60606060606061</v>
      </c>
      <c r="P3487" s="1">
        <f t="shared" si="380"/>
        <v>55.333333333333336</v>
      </c>
      <c r="Q3487" s="1" t="str">
        <f t="shared" si="381"/>
        <v>theater</v>
      </c>
      <c r="R3487" s="1" t="str">
        <f t="shared" si="384"/>
        <v>plays</v>
      </c>
      <c r="S3487" s="2">
        <f t="shared" si="382"/>
        <v>42372.693055555559</v>
      </c>
      <c r="T3487" s="2">
        <f t="shared" si="383"/>
        <v>42402.693055555559</v>
      </c>
      <c r="U3487" s="1">
        <f t="shared" si="378"/>
        <v>30</v>
      </c>
    </row>
    <row r="3488" spans="1:21" ht="95" customHeight="1">
      <c r="A3488" s="1">
        <v>3486</v>
      </c>
      <c r="B3488" s="1" t="s">
        <v>3485</v>
      </c>
      <c r="C3488" s="1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O3488" s="4">
        <f t="shared" si="379"/>
        <v>155.20000000000002</v>
      </c>
      <c r="P3488" s="1">
        <f t="shared" si="380"/>
        <v>83.142857142857139</v>
      </c>
      <c r="Q3488" s="1" t="str">
        <f t="shared" si="381"/>
        <v>theater</v>
      </c>
      <c r="R3488" s="1" t="str">
        <f t="shared" si="384"/>
        <v>plays</v>
      </c>
      <c r="S3488" s="2">
        <f t="shared" si="382"/>
        <v>42126.87501157407</v>
      </c>
      <c r="T3488" s="2">
        <f t="shared" si="383"/>
        <v>42158.290972222225</v>
      </c>
      <c r="U3488" s="1">
        <f t="shared" si="378"/>
        <v>32</v>
      </c>
    </row>
    <row r="3489" spans="1:21" ht="95" customHeight="1">
      <c r="A3489" s="1">
        <v>3487</v>
      </c>
      <c r="B3489" s="1" t="s">
        <v>3486</v>
      </c>
      <c r="C3489" s="1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O3489" s="4">
        <f t="shared" si="379"/>
        <v>127.75000000000001</v>
      </c>
      <c r="P3489" s="1">
        <f t="shared" si="380"/>
        <v>38.712121212121211</v>
      </c>
      <c r="Q3489" s="1" t="str">
        <f t="shared" si="381"/>
        <v>theater</v>
      </c>
      <c r="R3489" s="1" t="str">
        <f t="shared" si="384"/>
        <v>plays</v>
      </c>
      <c r="S3489" s="2">
        <f t="shared" si="382"/>
        <v>42149.940416666665</v>
      </c>
      <c r="T3489" s="2">
        <f t="shared" si="383"/>
        <v>42179.940416666665</v>
      </c>
      <c r="U3489" s="1">
        <f t="shared" si="378"/>
        <v>30</v>
      </c>
    </row>
    <row r="3490" spans="1:21" ht="95" customHeight="1">
      <c r="A3490" s="1">
        <v>3488</v>
      </c>
      <c r="B3490" s="1" t="s">
        <v>3487</v>
      </c>
      <c r="C3490" s="1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O3490" s="4">
        <f t="shared" si="379"/>
        <v>121.2</v>
      </c>
      <c r="P3490" s="1">
        <f t="shared" si="380"/>
        <v>125.37931034482759</v>
      </c>
      <c r="Q3490" s="1" t="str">
        <f t="shared" si="381"/>
        <v>theater</v>
      </c>
      <c r="R3490" s="1" t="str">
        <f t="shared" si="384"/>
        <v>plays</v>
      </c>
      <c r="S3490" s="2">
        <f t="shared" si="382"/>
        <v>42087.768055555556</v>
      </c>
      <c r="T3490" s="2">
        <f t="shared" si="383"/>
        <v>42111.666666666672</v>
      </c>
      <c r="U3490" s="1">
        <f t="shared" si="378"/>
        <v>24</v>
      </c>
    </row>
    <row r="3491" spans="1:21" ht="95" customHeight="1">
      <c r="A3491" s="1">
        <v>3489</v>
      </c>
      <c r="B3491" s="1" t="s">
        <v>3488</v>
      </c>
      <c r="C3491" s="1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O3491" s="4">
        <f t="shared" si="379"/>
        <v>112.7</v>
      </c>
      <c r="P3491" s="1">
        <f t="shared" si="380"/>
        <v>78.263888888888886</v>
      </c>
      <c r="Q3491" s="1" t="str">
        <f t="shared" si="381"/>
        <v>theater</v>
      </c>
      <c r="R3491" s="1" t="str">
        <f t="shared" si="384"/>
        <v>plays</v>
      </c>
      <c r="S3491" s="2">
        <f t="shared" si="382"/>
        <v>41753.635775462964</v>
      </c>
      <c r="T3491" s="2">
        <f t="shared" si="383"/>
        <v>41783.875</v>
      </c>
      <c r="U3491" s="1">
        <f t="shared" si="378"/>
        <v>31</v>
      </c>
    </row>
    <row r="3492" spans="1:21" ht="95" customHeight="1">
      <c r="A3492" s="1">
        <v>3490</v>
      </c>
      <c r="B3492" s="1" t="s">
        <v>3489</v>
      </c>
      <c r="C3492" s="1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O3492" s="4">
        <f t="shared" si="379"/>
        <v>127.49999999999999</v>
      </c>
      <c r="P3492" s="1">
        <f t="shared" si="380"/>
        <v>47.222222222222221</v>
      </c>
      <c r="Q3492" s="1" t="str">
        <f t="shared" si="381"/>
        <v>theater</v>
      </c>
      <c r="R3492" s="1" t="str">
        <f t="shared" si="384"/>
        <v>plays</v>
      </c>
      <c r="S3492" s="2">
        <f t="shared" si="382"/>
        <v>42443.802361111113</v>
      </c>
      <c r="T3492" s="2">
        <f t="shared" si="383"/>
        <v>42473.802361111113</v>
      </c>
      <c r="U3492" s="1">
        <f t="shared" si="378"/>
        <v>30</v>
      </c>
    </row>
    <row r="3493" spans="1:21" ht="95" customHeight="1">
      <c r="A3493" s="1">
        <v>3491</v>
      </c>
      <c r="B3493" s="1" t="s">
        <v>3490</v>
      </c>
      <c r="C3493" s="1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O3493" s="4">
        <f t="shared" si="379"/>
        <v>158.20000000000002</v>
      </c>
      <c r="P3493" s="1">
        <f t="shared" si="380"/>
        <v>79.099999999999994</v>
      </c>
      <c r="Q3493" s="1" t="str">
        <f t="shared" si="381"/>
        <v>theater</v>
      </c>
      <c r="R3493" s="1" t="str">
        <f t="shared" si="384"/>
        <v>plays</v>
      </c>
      <c r="S3493" s="2">
        <f t="shared" si="382"/>
        <v>42121.249814814815</v>
      </c>
      <c r="T3493" s="2">
        <f t="shared" si="383"/>
        <v>42142.249814814815</v>
      </c>
      <c r="U3493" s="1">
        <f t="shared" si="378"/>
        <v>21</v>
      </c>
    </row>
    <row r="3494" spans="1:21" ht="95" customHeight="1">
      <c r="A3494" s="1">
        <v>3492</v>
      </c>
      <c r="B3494" s="1" t="s">
        <v>3491</v>
      </c>
      <c r="C3494" s="1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O3494" s="4">
        <f t="shared" si="379"/>
        <v>105.26894736842105</v>
      </c>
      <c r="P3494" s="1">
        <f t="shared" si="380"/>
        <v>114.29199999999999</v>
      </c>
      <c r="Q3494" s="1" t="str">
        <f t="shared" si="381"/>
        <v>theater</v>
      </c>
      <c r="R3494" s="1" t="str">
        <f t="shared" si="384"/>
        <v>plays</v>
      </c>
      <c r="S3494" s="2">
        <f t="shared" si="382"/>
        <v>42268.009224537032</v>
      </c>
      <c r="T3494" s="2">
        <f t="shared" si="383"/>
        <v>42303.009224537032</v>
      </c>
      <c r="U3494" s="1">
        <f t="shared" si="378"/>
        <v>35</v>
      </c>
    </row>
    <row r="3495" spans="1:21" ht="95" customHeight="1">
      <c r="A3495" s="1">
        <v>3493</v>
      </c>
      <c r="B3495" s="1" t="s">
        <v>3492</v>
      </c>
      <c r="C3495" s="1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O3495" s="4">
        <f t="shared" si="379"/>
        <v>100</v>
      </c>
      <c r="P3495" s="1">
        <f t="shared" si="380"/>
        <v>51.724137931034484</v>
      </c>
      <c r="Q3495" s="1" t="str">
        <f t="shared" si="381"/>
        <v>theater</v>
      </c>
      <c r="R3495" s="1" t="str">
        <f t="shared" si="384"/>
        <v>plays</v>
      </c>
      <c r="S3495" s="2">
        <f t="shared" si="382"/>
        <v>41848.866157407407</v>
      </c>
      <c r="T3495" s="2">
        <f t="shared" si="383"/>
        <v>41868.21597222222</v>
      </c>
      <c r="U3495" s="1">
        <f t="shared" si="378"/>
        <v>20</v>
      </c>
    </row>
    <row r="3496" spans="1:21" ht="95" customHeight="1">
      <c r="A3496" s="1">
        <v>3494</v>
      </c>
      <c r="B3496" s="1" t="s">
        <v>3493</v>
      </c>
      <c r="C3496" s="1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O3496" s="4">
        <f t="shared" si="379"/>
        <v>100</v>
      </c>
      <c r="P3496" s="1">
        <f t="shared" si="380"/>
        <v>30.76923076923077</v>
      </c>
      <c r="Q3496" s="1" t="str">
        <f t="shared" si="381"/>
        <v>theater</v>
      </c>
      <c r="R3496" s="1" t="str">
        <f t="shared" si="384"/>
        <v>plays</v>
      </c>
      <c r="S3496" s="2">
        <f t="shared" si="382"/>
        <v>42689.214988425927</v>
      </c>
      <c r="T3496" s="2">
        <f t="shared" si="383"/>
        <v>42700.25</v>
      </c>
      <c r="U3496" s="1">
        <f t="shared" si="378"/>
        <v>12</v>
      </c>
    </row>
    <row r="3497" spans="1:21" ht="95" customHeight="1">
      <c r="A3497" s="1">
        <v>3495</v>
      </c>
      <c r="B3497" s="1" t="s">
        <v>3494</v>
      </c>
      <c r="C3497" s="1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O3497" s="4">
        <f t="shared" si="379"/>
        <v>106.86</v>
      </c>
      <c r="P3497" s="1">
        <f t="shared" si="380"/>
        <v>74.208333333333329</v>
      </c>
      <c r="Q3497" s="1" t="str">
        <f t="shared" si="381"/>
        <v>theater</v>
      </c>
      <c r="R3497" s="1" t="str">
        <f t="shared" si="384"/>
        <v>plays</v>
      </c>
      <c r="S3497" s="2">
        <f t="shared" si="382"/>
        <v>41915.762835648151</v>
      </c>
      <c r="T3497" s="2">
        <f t="shared" si="383"/>
        <v>41944.720833333333</v>
      </c>
      <c r="U3497" s="1">
        <f t="shared" si="378"/>
        <v>29</v>
      </c>
    </row>
    <row r="3498" spans="1:21" ht="95" customHeight="1">
      <c r="A3498" s="1">
        <v>3496</v>
      </c>
      <c r="B3498" s="1" t="s">
        <v>3495</v>
      </c>
      <c r="C3498" s="1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O3498" s="4">
        <f t="shared" si="379"/>
        <v>124.4</v>
      </c>
      <c r="P3498" s="1">
        <f t="shared" si="380"/>
        <v>47.846153846153847</v>
      </c>
      <c r="Q3498" s="1" t="str">
        <f t="shared" si="381"/>
        <v>theater</v>
      </c>
      <c r="R3498" s="1" t="str">
        <f t="shared" si="384"/>
        <v>plays</v>
      </c>
      <c r="S3498" s="2">
        <f t="shared" si="382"/>
        <v>42584.846828703703</v>
      </c>
      <c r="T3498" s="2">
        <f t="shared" si="383"/>
        <v>42624.846828703703</v>
      </c>
      <c r="U3498" s="1">
        <f t="shared" si="378"/>
        <v>40</v>
      </c>
    </row>
    <row r="3499" spans="1:21" ht="95" customHeight="1">
      <c r="A3499" s="1">
        <v>3497</v>
      </c>
      <c r="B3499" s="1" t="s">
        <v>3496</v>
      </c>
      <c r="C3499" s="1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O3499" s="4">
        <f t="shared" si="379"/>
        <v>108.70406189555126</v>
      </c>
      <c r="P3499" s="1">
        <f t="shared" si="380"/>
        <v>34.408163265306122</v>
      </c>
      <c r="Q3499" s="1" t="str">
        <f t="shared" si="381"/>
        <v>theater</v>
      </c>
      <c r="R3499" s="1" t="str">
        <f t="shared" si="384"/>
        <v>plays</v>
      </c>
      <c r="S3499" s="2">
        <f t="shared" si="382"/>
        <v>42511.741944444439</v>
      </c>
      <c r="T3499" s="2">
        <f t="shared" si="383"/>
        <v>42523.916666666672</v>
      </c>
      <c r="U3499" s="1">
        <f t="shared" si="378"/>
        <v>13</v>
      </c>
    </row>
    <row r="3500" spans="1:21" ht="95" customHeight="1">
      <c r="A3500" s="1">
        <v>3498</v>
      </c>
      <c r="B3500" s="1" t="s">
        <v>3497</v>
      </c>
      <c r="C3500" s="1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O3500" s="4">
        <f t="shared" si="379"/>
        <v>102.42424242424242</v>
      </c>
      <c r="P3500" s="1">
        <f t="shared" si="380"/>
        <v>40.238095238095241</v>
      </c>
      <c r="Q3500" s="1" t="str">
        <f t="shared" si="381"/>
        <v>theater</v>
      </c>
      <c r="R3500" s="1" t="str">
        <f t="shared" si="384"/>
        <v>plays</v>
      </c>
      <c r="S3500" s="2">
        <f t="shared" si="382"/>
        <v>42459.15861111111</v>
      </c>
      <c r="T3500" s="2">
        <f t="shared" si="383"/>
        <v>42518.905555555553</v>
      </c>
      <c r="U3500" s="1">
        <f t="shared" si="378"/>
        <v>60</v>
      </c>
    </row>
    <row r="3501" spans="1:21" ht="95" customHeight="1">
      <c r="A3501" s="1">
        <v>3499</v>
      </c>
      <c r="B3501" s="1" t="s">
        <v>3498</v>
      </c>
      <c r="C3501" s="1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O3501" s="4">
        <f t="shared" si="379"/>
        <v>105.5</v>
      </c>
      <c r="P3501" s="1">
        <f t="shared" si="380"/>
        <v>60.285714285714285</v>
      </c>
      <c r="Q3501" s="1" t="str">
        <f t="shared" si="381"/>
        <v>theater</v>
      </c>
      <c r="R3501" s="1" t="str">
        <f t="shared" si="384"/>
        <v>plays</v>
      </c>
      <c r="S3501" s="2">
        <f t="shared" si="382"/>
        <v>42132.036168981482</v>
      </c>
      <c r="T3501" s="2">
        <f t="shared" si="383"/>
        <v>42186.290972222225</v>
      </c>
      <c r="U3501" s="1">
        <f t="shared" si="378"/>
        <v>55</v>
      </c>
    </row>
    <row r="3502" spans="1:21" ht="95" customHeight="1">
      <c r="A3502" s="1">
        <v>3500</v>
      </c>
      <c r="B3502" s="1" t="s">
        <v>3499</v>
      </c>
      <c r="C3502" s="1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O3502" s="4">
        <f t="shared" si="379"/>
        <v>106.3</v>
      </c>
      <c r="P3502" s="1">
        <f t="shared" si="380"/>
        <v>25.30952380952381</v>
      </c>
      <c r="Q3502" s="1" t="str">
        <f t="shared" si="381"/>
        <v>theater</v>
      </c>
      <c r="R3502" s="1" t="str">
        <f t="shared" si="384"/>
        <v>plays</v>
      </c>
      <c r="S3502" s="2">
        <f t="shared" si="382"/>
        <v>42419.91942129629</v>
      </c>
      <c r="T3502" s="2">
        <f t="shared" si="383"/>
        <v>42436.207638888889</v>
      </c>
      <c r="U3502" s="1">
        <f t="shared" si="378"/>
        <v>17</v>
      </c>
    </row>
    <row r="3503" spans="1:21" ht="95" customHeight="1">
      <c r="A3503" s="1">
        <v>3501</v>
      </c>
      <c r="B3503" s="1" t="s">
        <v>3500</v>
      </c>
      <c r="C3503" s="1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O3503" s="4">
        <f t="shared" si="379"/>
        <v>100.66666666666666</v>
      </c>
      <c r="P3503" s="1">
        <f t="shared" si="380"/>
        <v>35.952380952380949</v>
      </c>
      <c r="Q3503" s="1" t="str">
        <f t="shared" si="381"/>
        <v>theater</v>
      </c>
      <c r="R3503" s="1" t="str">
        <f t="shared" si="384"/>
        <v>plays</v>
      </c>
      <c r="S3503" s="2">
        <f t="shared" si="382"/>
        <v>42233.763831018514</v>
      </c>
      <c r="T3503" s="2">
        <f t="shared" si="383"/>
        <v>42258.763831018514</v>
      </c>
      <c r="U3503" s="1">
        <f t="shared" si="378"/>
        <v>25</v>
      </c>
    </row>
    <row r="3504" spans="1:21" ht="95" customHeight="1">
      <c r="A3504" s="1">
        <v>3502</v>
      </c>
      <c r="B3504" s="1" t="s">
        <v>3501</v>
      </c>
      <c r="C3504" s="1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O3504" s="4">
        <f t="shared" si="379"/>
        <v>105.4</v>
      </c>
      <c r="P3504" s="1">
        <f t="shared" si="380"/>
        <v>136</v>
      </c>
      <c r="Q3504" s="1" t="str">
        <f t="shared" si="381"/>
        <v>theater</v>
      </c>
      <c r="R3504" s="1" t="str">
        <f t="shared" si="384"/>
        <v>plays</v>
      </c>
      <c r="S3504" s="2">
        <f t="shared" si="382"/>
        <v>42430.839398148149</v>
      </c>
      <c r="T3504" s="2">
        <f t="shared" si="383"/>
        <v>42445.165972222225</v>
      </c>
      <c r="U3504" s="1">
        <f t="shared" si="378"/>
        <v>15</v>
      </c>
    </row>
    <row r="3505" spans="1:21" ht="95" customHeight="1">
      <c r="A3505" s="1">
        <v>3503</v>
      </c>
      <c r="B3505" s="1" t="s">
        <v>3502</v>
      </c>
      <c r="C3505" s="1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O3505" s="4">
        <f t="shared" si="379"/>
        <v>107.55999999999999</v>
      </c>
      <c r="P3505" s="1">
        <f t="shared" si="380"/>
        <v>70.763157894736835</v>
      </c>
      <c r="Q3505" s="1" t="str">
        <f t="shared" si="381"/>
        <v>theater</v>
      </c>
      <c r="R3505" s="1" t="str">
        <f t="shared" si="384"/>
        <v>plays</v>
      </c>
      <c r="S3505" s="2">
        <f t="shared" si="382"/>
        <v>42545.478333333333</v>
      </c>
      <c r="T3505" s="2">
        <f t="shared" si="383"/>
        <v>42575.478333333333</v>
      </c>
      <c r="U3505" s="1">
        <f t="shared" si="378"/>
        <v>30</v>
      </c>
    </row>
    <row r="3506" spans="1:21" ht="95" customHeight="1">
      <c r="A3506" s="1">
        <v>3504</v>
      </c>
      <c r="B3506" s="1" t="s">
        <v>3503</v>
      </c>
      <c r="C3506" s="1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O3506" s="4">
        <f t="shared" si="379"/>
        <v>100</v>
      </c>
      <c r="P3506" s="1">
        <f t="shared" si="380"/>
        <v>125</v>
      </c>
      <c r="Q3506" s="1" t="str">
        <f t="shared" si="381"/>
        <v>theater</v>
      </c>
      <c r="R3506" s="1" t="str">
        <f t="shared" si="384"/>
        <v>plays</v>
      </c>
      <c r="S3506" s="2">
        <f t="shared" si="382"/>
        <v>42297.748738425929</v>
      </c>
      <c r="T3506" s="2">
        <f t="shared" si="383"/>
        <v>42327.790405092594</v>
      </c>
      <c r="U3506" s="1">
        <f t="shared" si="378"/>
        <v>31</v>
      </c>
    </row>
    <row r="3507" spans="1:21" ht="95" customHeight="1">
      <c r="A3507" s="1">
        <v>3505</v>
      </c>
      <c r="B3507" s="1" t="s">
        <v>3504</v>
      </c>
      <c r="C3507" s="1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O3507" s="4">
        <f t="shared" si="379"/>
        <v>103.76</v>
      </c>
      <c r="P3507" s="1">
        <f t="shared" si="380"/>
        <v>66.512820512820511</v>
      </c>
      <c r="Q3507" s="1" t="str">
        <f t="shared" si="381"/>
        <v>theater</v>
      </c>
      <c r="R3507" s="1" t="str">
        <f t="shared" si="384"/>
        <v>plays</v>
      </c>
      <c r="S3507" s="2">
        <f t="shared" si="382"/>
        <v>41760.935706018521</v>
      </c>
      <c r="T3507" s="2">
        <f t="shared" si="383"/>
        <v>41772.166666666664</v>
      </c>
      <c r="U3507" s="1">
        <f t="shared" si="378"/>
        <v>12</v>
      </c>
    </row>
    <row r="3508" spans="1:21" ht="95" customHeight="1">
      <c r="A3508" s="1">
        <v>3506</v>
      </c>
      <c r="B3508" s="1" t="s">
        <v>3505</v>
      </c>
      <c r="C3508" s="1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O3508" s="4">
        <f t="shared" si="379"/>
        <v>101.49999999999999</v>
      </c>
      <c r="P3508" s="1">
        <f t="shared" si="380"/>
        <v>105</v>
      </c>
      <c r="Q3508" s="1" t="str">
        <f t="shared" si="381"/>
        <v>theater</v>
      </c>
      <c r="R3508" s="1" t="str">
        <f t="shared" si="384"/>
        <v>plays</v>
      </c>
      <c r="S3508" s="2">
        <f t="shared" si="382"/>
        <v>41829.734259259261</v>
      </c>
      <c r="T3508" s="2">
        <f t="shared" si="383"/>
        <v>41874.734259259261</v>
      </c>
      <c r="U3508" s="1">
        <f t="shared" si="378"/>
        <v>45</v>
      </c>
    </row>
    <row r="3509" spans="1:21" ht="95" customHeight="1">
      <c r="A3509" s="1">
        <v>3507</v>
      </c>
      <c r="B3509" s="1" t="s">
        <v>3506</v>
      </c>
      <c r="C3509" s="1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O3509" s="4">
        <f t="shared" si="379"/>
        <v>104.4</v>
      </c>
      <c r="P3509" s="1">
        <f t="shared" si="380"/>
        <v>145</v>
      </c>
      <c r="Q3509" s="1" t="str">
        <f t="shared" si="381"/>
        <v>theater</v>
      </c>
      <c r="R3509" s="1" t="str">
        <f t="shared" si="384"/>
        <v>plays</v>
      </c>
      <c r="S3509" s="2">
        <f t="shared" si="382"/>
        <v>42491.92288194444</v>
      </c>
      <c r="T3509" s="2">
        <f t="shared" si="383"/>
        <v>42521.92288194444</v>
      </c>
      <c r="U3509" s="1">
        <f t="shared" si="378"/>
        <v>30</v>
      </c>
    </row>
    <row r="3510" spans="1:21" ht="95" customHeight="1">
      <c r="A3510" s="1">
        <v>3508</v>
      </c>
      <c r="B3510" s="1" t="s">
        <v>3507</v>
      </c>
      <c r="C3510" s="1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O3510" s="4">
        <f t="shared" si="379"/>
        <v>180</v>
      </c>
      <c r="P3510" s="1">
        <f t="shared" si="380"/>
        <v>12</v>
      </c>
      <c r="Q3510" s="1" t="str">
        <f t="shared" si="381"/>
        <v>theater</v>
      </c>
      <c r="R3510" s="1" t="str">
        <f t="shared" si="384"/>
        <v>plays</v>
      </c>
      <c r="S3510" s="2">
        <f t="shared" si="382"/>
        <v>42477.729780092588</v>
      </c>
      <c r="T3510" s="2">
        <f t="shared" si="383"/>
        <v>42500.875</v>
      </c>
      <c r="U3510" s="1">
        <f t="shared" ref="U3510:U3573" si="385">ROUNDUP(T3510-S3510,0)</f>
        <v>24</v>
      </c>
    </row>
    <row r="3511" spans="1:21" ht="95" customHeight="1">
      <c r="A3511" s="1">
        <v>3509</v>
      </c>
      <c r="B3511" s="1" t="s">
        <v>3508</v>
      </c>
      <c r="C3511" s="1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O3511" s="4">
        <f t="shared" si="379"/>
        <v>106.33333333333333</v>
      </c>
      <c r="P3511" s="1">
        <f t="shared" si="380"/>
        <v>96.666666666666671</v>
      </c>
      <c r="Q3511" s="1" t="str">
        <f t="shared" si="381"/>
        <v>theater</v>
      </c>
      <c r="R3511" s="1" t="str">
        <f t="shared" si="384"/>
        <v>plays</v>
      </c>
      <c r="S3511" s="2">
        <f t="shared" si="382"/>
        <v>41950.859560185185</v>
      </c>
      <c r="T3511" s="2">
        <f t="shared" si="383"/>
        <v>41964.204861111109</v>
      </c>
      <c r="U3511" s="1">
        <f t="shared" si="385"/>
        <v>14</v>
      </c>
    </row>
    <row r="3512" spans="1:21" ht="95" customHeight="1">
      <c r="A3512" s="1">
        <v>3510</v>
      </c>
      <c r="B3512" s="1" t="s">
        <v>3509</v>
      </c>
      <c r="C3512" s="1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O3512" s="4">
        <f t="shared" si="379"/>
        <v>100.55555555555556</v>
      </c>
      <c r="P3512" s="1">
        <f t="shared" si="380"/>
        <v>60.333333333333336</v>
      </c>
      <c r="Q3512" s="1" t="str">
        <f t="shared" si="381"/>
        <v>theater</v>
      </c>
      <c r="R3512" s="1" t="str">
        <f t="shared" si="384"/>
        <v>plays</v>
      </c>
      <c r="S3512" s="2">
        <f t="shared" si="382"/>
        <v>41802.62090277778</v>
      </c>
      <c r="T3512" s="2">
        <f t="shared" si="383"/>
        <v>41822.62090277778</v>
      </c>
      <c r="U3512" s="1">
        <f t="shared" si="385"/>
        <v>20</v>
      </c>
    </row>
    <row r="3513" spans="1:21" ht="95" customHeight="1">
      <c r="A3513" s="1">
        <v>3511</v>
      </c>
      <c r="B3513" s="1" t="s">
        <v>3510</v>
      </c>
      <c r="C3513" s="1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O3513" s="4">
        <f t="shared" si="379"/>
        <v>101.2</v>
      </c>
      <c r="P3513" s="1">
        <f t="shared" si="380"/>
        <v>79.89473684210526</v>
      </c>
      <c r="Q3513" s="1" t="str">
        <f t="shared" si="381"/>
        <v>theater</v>
      </c>
      <c r="R3513" s="1" t="str">
        <f t="shared" si="384"/>
        <v>plays</v>
      </c>
      <c r="S3513" s="2">
        <f t="shared" si="382"/>
        <v>41927.873784722222</v>
      </c>
      <c r="T3513" s="2">
        <f t="shared" si="383"/>
        <v>41950.770833333336</v>
      </c>
      <c r="U3513" s="1">
        <f t="shared" si="385"/>
        <v>23</v>
      </c>
    </row>
    <row r="3514" spans="1:21" ht="95" customHeight="1">
      <c r="A3514" s="1">
        <v>3512</v>
      </c>
      <c r="B3514" s="1" t="s">
        <v>3511</v>
      </c>
      <c r="C3514" s="1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O3514" s="4">
        <f t="shared" si="379"/>
        <v>100</v>
      </c>
      <c r="P3514" s="1">
        <f t="shared" si="380"/>
        <v>58.823529411764703</v>
      </c>
      <c r="Q3514" s="1" t="str">
        <f t="shared" si="381"/>
        <v>theater</v>
      </c>
      <c r="R3514" s="1" t="str">
        <f t="shared" si="384"/>
        <v>plays</v>
      </c>
      <c r="S3514" s="2">
        <f t="shared" si="382"/>
        <v>42057.536944444444</v>
      </c>
      <c r="T3514" s="2">
        <f t="shared" si="383"/>
        <v>42117.49527777778</v>
      </c>
      <c r="U3514" s="1">
        <f t="shared" si="385"/>
        <v>60</v>
      </c>
    </row>
    <row r="3515" spans="1:21" ht="95" customHeight="1">
      <c r="A3515" s="1">
        <v>3513</v>
      </c>
      <c r="B3515" s="1" t="s">
        <v>3512</v>
      </c>
      <c r="C3515" s="1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O3515" s="4">
        <f t="shared" si="379"/>
        <v>118.39285714285714</v>
      </c>
      <c r="P3515" s="1">
        <f t="shared" si="380"/>
        <v>75.340909090909093</v>
      </c>
      <c r="Q3515" s="1" t="str">
        <f t="shared" si="381"/>
        <v>theater</v>
      </c>
      <c r="R3515" s="1" t="str">
        <f t="shared" si="384"/>
        <v>plays</v>
      </c>
      <c r="S3515" s="2">
        <f t="shared" si="382"/>
        <v>41781.096203703702</v>
      </c>
      <c r="T3515" s="2">
        <f t="shared" si="383"/>
        <v>41794.207638888889</v>
      </c>
      <c r="U3515" s="1">
        <f t="shared" si="385"/>
        <v>14</v>
      </c>
    </row>
    <row r="3516" spans="1:21" ht="95" customHeight="1">
      <c r="A3516" s="1">
        <v>3514</v>
      </c>
      <c r="B3516" s="1" t="s">
        <v>3513</v>
      </c>
      <c r="C3516" s="1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O3516" s="4">
        <f t="shared" si="379"/>
        <v>110.00000000000001</v>
      </c>
      <c r="P3516" s="1">
        <f t="shared" si="380"/>
        <v>55</v>
      </c>
      <c r="Q3516" s="1" t="str">
        <f t="shared" si="381"/>
        <v>theater</v>
      </c>
      <c r="R3516" s="1" t="str">
        <f t="shared" si="384"/>
        <v>plays</v>
      </c>
      <c r="S3516" s="2">
        <f t="shared" si="382"/>
        <v>42020.846666666665</v>
      </c>
      <c r="T3516" s="2">
        <f t="shared" si="383"/>
        <v>42037.207638888889</v>
      </c>
      <c r="U3516" s="1">
        <f t="shared" si="385"/>
        <v>17</v>
      </c>
    </row>
    <row r="3517" spans="1:21" ht="95" customHeight="1">
      <c r="A3517" s="1">
        <v>3515</v>
      </c>
      <c r="B3517" s="1" t="s">
        <v>3514</v>
      </c>
      <c r="C3517" s="1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O3517" s="4">
        <f t="shared" si="379"/>
        <v>102.66666666666666</v>
      </c>
      <c r="P3517" s="1">
        <f t="shared" si="380"/>
        <v>66.956521739130437</v>
      </c>
      <c r="Q3517" s="1" t="str">
        <f t="shared" si="381"/>
        <v>theater</v>
      </c>
      <c r="R3517" s="1" t="str">
        <f t="shared" si="384"/>
        <v>plays</v>
      </c>
      <c r="S3517" s="2">
        <f t="shared" si="382"/>
        <v>42125.772812499999</v>
      </c>
      <c r="T3517" s="2">
        <f t="shared" si="383"/>
        <v>42155.772812499999</v>
      </c>
      <c r="U3517" s="1">
        <f t="shared" si="385"/>
        <v>30</v>
      </c>
    </row>
    <row r="3518" spans="1:21" ht="95" customHeight="1">
      <c r="A3518" s="1">
        <v>3516</v>
      </c>
      <c r="B3518" s="1" t="s">
        <v>3515</v>
      </c>
      <c r="C3518" s="1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O3518" s="4">
        <f t="shared" si="379"/>
        <v>100</v>
      </c>
      <c r="P3518" s="1">
        <f t="shared" si="380"/>
        <v>227.27272727272728</v>
      </c>
      <c r="Q3518" s="1" t="str">
        <f t="shared" si="381"/>
        <v>theater</v>
      </c>
      <c r="R3518" s="1" t="str">
        <f t="shared" si="384"/>
        <v>plays</v>
      </c>
      <c r="S3518" s="2">
        <f t="shared" si="382"/>
        <v>41856.010069444441</v>
      </c>
      <c r="T3518" s="2">
        <f t="shared" si="383"/>
        <v>41890.125</v>
      </c>
      <c r="U3518" s="1">
        <f t="shared" si="385"/>
        <v>35</v>
      </c>
    </row>
    <row r="3519" spans="1:21" ht="95" customHeight="1">
      <c r="A3519" s="1">
        <v>3517</v>
      </c>
      <c r="B3519" s="1" t="s">
        <v>3516</v>
      </c>
      <c r="C3519" s="1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O3519" s="4">
        <f t="shared" si="379"/>
        <v>100</v>
      </c>
      <c r="P3519" s="1">
        <f t="shared" si="380"/>
        <v>307.69230769230768</v>
      </c>
      <c r="Q3519" s="1" t="str">
        <f t="shared" si="381"/>
        <v>theater</v>
      </c>
      <c r="R3519" s="1" t="str">
        <f t="shared" si="384"/>
        <v>plays</v>
      </c>
      <c r="S3519" s="2">
        <f t="shared" si="382"/>
        <v>41794.817523148151</v>
      </c>
      <c r="T3519" s="2">
        <f t="shared" si="383"/>
        <v>41824.458333333336</v>
      </c>
      <c r="U3519" s="1">
        <f t="shared" si="385"/>
        <v>30</v>
      </c>
    </row>
    <row r="3520" spans="1:21" ht="95" customHeight="1">
      <c r="A3520" s="1">
        <v>3518</v>
      </c>
      <c r="B3520" s="1" t="s">
        <v>3517</v>
      </c>
      <c r="C3520" s="1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O3520" s="4">
        <f t="shared" si="379"/>
        <v>110.04599999999999</v>
      </c>
      <c r="P3520" s="1">
        <f t="shared" si="380"/>
        <v>50.020909090909093</v>
      </c>
      <c r="Q3520" s="1" t="str">
        <f t="shared" si="381"/>
        <v>theater</v>
      </c>
      <c r="R3520" s="1" t="str">
        <f t="shared" si="384"/>
        <v>plays</v>
      </c>
      <c r="S3520" s="2">
        <f t="shared" si="382"/>
        <v>41893.783553240741</v>
      </c>
      <c r="T3520" s="2">
        <f t="shared" si="383"/>
        <v>41914.597916666666</v>
      </c>
      <c r="U3520" s="1">
        <f t="shared" si="385"/>
        <v>21</v>
      </c>
    </row>
    <row r="3521" spans="1:21" ht="95" customHeight="1">
      <c r="A3521" s="1">
        <v>3519</v>
      </c>
      <c r="B3521" s="1" t="s">
        <v>3518</v>
      </c>
      <c r="C3521" s="1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O3521" s="4">
        <f t="shared" si="379"/>
        <v>101.35000000000001</v>
      </c>
      <c r="P3521" s="1">
        <f t="shared" si="380"/>
        <v>72.392857142857139</v>
      </c>
      <c r="Q3521" s="1" t="str">
        <f t="shared" si="381"/>
        <v>theater</v>
      </c>
      <c r="R3521" s="1" t="str">
        <f t="shared" si="384"/>
        <v>plays</v>
      </c>
      <c r="S3521" s="2">
        <f t="shared" si="382"/>
        <v>42037.598958333328</v>
      </c>
      <c r="T3521" s="2">
        <f t="shared" si="383"/>
        <v>42067.598958333328</v>
      </c>
      <c r="U3521" s="1">
        <f t="shared" si="385"/>
        <v>30</v>
      </c>
    </row>
    <row r="3522" spans="1:21" ht="95" customHeight="1">
      <c r="A3522" s="1">
        <v>3520</v>
      </c>
      <c r="B3522" s="1" t="s">
        <v>3519</v>
      </c>
      <c r="C3522" s="1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O3522" s="4">
        <f t="shared" si="379"/>
        <v>100.75</v>
      </c>
      <c r="P3522" s="1">
        <f t="shared" si="380"/>
        <v>95.952380952380949</v>
      </c>
      <c r="Q3522" s="1" t="str">
        <f t="shared" si="381"/>
        <v>theater</v>
      </c>
      <c r="R3522" s="1" t="str">
        <f t="shared" si="384"/>
        <v>plays</v>
      </c>
      <c r="S3522" s="2">
        <f t="shared" si="382"/>
        <v>42227.824212962965</v>
      </c>
      <c r="T3522" s="2">
        <f t="shared" si="383"/>
        <v>42253.57430555555</v>
      </c>
      <c r="U3522" s="1">
        <f t="shared" si="385"/>
        <v>26</v>
      </c>
    </row>
    <row r="3523" spans="1:21" ht="95" customHeight="1">
      <c r="A3523" s="1">
        <v>3521</v>
      </c>
      <c r="B3523" s="1" t="s">
        <v>3520</v>
      </c>
      <c r="C3523" s="1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O3523" s="4">
        <f t="shared" ref="O3523:O3586" si="386">E3523/D3523*100</f>
        <v>169.42857142857144</v>
      </c>
      <c r="P3523" s="1">
        <f t="shared" ref="P3523:P3586" si="387">E3523/L3523</f>
        <v>45.615384615384613</v>
      </c>
      <c r="Q3523" s="1" t="str">
        <f t="shared" ref="Q3523:Q3586" si="388">LEFT(N3523,FIND("/",N3523)-1)</f>
        <v>theater</v>
      </c>
      <c r="R3523" s="1" t="str">
        <f t="shared" si="384"/>
        <v>plays</v>
      </c>
      <c r="S3523" s="2">
        <f t="shared" ref="S3523:S3586" si="389">(((J3523/60)/60)/24)+DATE(1970,1,1)</f>
        <v>41881.361342592594</v>
      </c>
      <c r="T3523" s="2">
        <f t="shared" ref="T3523:T3586" si="390">(((I3523/60)/60)/24)+DATE(1970,1,1)</f>
        <v>41911.361342592594</v>
      </c>
      <c r="U3523" s="1">
        <f t="shared" si="385"/>
        <v>30</v>
      </c>
    </row>
    <row r="3524" spans="1:21" ht="95" customHeight="1">
      <c r="A3524" s="1">
        <v>3522</v>
      </c>
      <c r="B3524" s="1" t="s">
        <v>3521</v>
      </c>
      <c r="C3524" s="1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O3524" s="4">
        <f t="shared" si="386"/>
        <v>100</v>
      </c>
      <c r="P3524" s="1">
        <f t="shared" si="387"/>
        <v>41.029411764705884</v>
      </c>
      <c r="Q3524" s="1" t="str">
        <f t="shared" si="388"/>
        <v>theater</v>
      </c>
      <c r="R3524" s="1" t="str">
        <f t="shared" ref="R3524:R3587" si="391">RIGHT(N3524,LEN(N3524)-FIND("/",N3524))</f>
        <v>plays</v>
      </c>
      <c r="S3524" s="2">
        <f t="shared" si="389"/>
        <v>42234.789884259255</v>
      </c>
      <c r="T3524" s="2">
        <f t="shared" si="390"/>
        <v>42262.420833333337</v>
      </c>
      <c r="U3524" s="1">
        <f t="shared" si="385"/>
        <v>28</v>
      </c>
    </row>
    <row r="3525" spans="1:21" ht="95" customHeight="1">
      <c r="A3525" s="1">
        <v>3523</v>
      </c>
      <c r="B3525" s="1" t="s">
        <v>3522</v>
      </c>
      <c r="C3525" s="1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O3525" s="4">
        <f t="shared" si="386"/>
        <v>113.65</v>
      </c>
      <c r="P3525" s="1">
        <f t="shared" si="387"/>
        <v>56.825000000000003</v>
      </c>
      <c r="Q3525" s="1" t="str">
        <f t="shared" si="388"/>
        <v>theater</v>
      </c>
      <c r="R3525" s="1" t="str">
        <f t="shared" si="391"/>
        <v>plays</v>
      </c>
      <c r="S3525" s="2">
        <f t="shared" si="389"/>
        <v>42581.397546296299</v>
      </c>
      <c r="T3525" s="2">
        <f t="shared" si="390"/>
        <v>42638.958333333328</v>
      </c>
      <c r="U3525" s="1">
        <f t="shared" si="385"/>
        <v>58</v>
      </c>
    </row>
    <row r="3526" spans="1:21" ht="95" customHeight="1">
      <c r="A3526" s="1">
        <v>3524</v>
      </c>
      <c r="B3526" s="1" t="s">
        <v>3523</v>
      </c>
      <c r="C3526" s="1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O3526" s="4">
        <f t="shared" si="386"/>
        <v>101.56</v>
      </c>
      <c r="P3526" s="1">
        <f t="shared" si="387"/>
        <v>137.24324324324326</v>
      </c>
      <c r="Q3526" s="1" t="str">
        <f t="shared" si="388"/>
        <v>theater</v>
      </c>
      <c r="R3526" s="1" t="str">
        <f t="shared" si="391"/>
        <v>plays</v>
      </c>
      <c r="S3526" s="2">
        <f t="shared" si="389"/>
        <v>41880.76357638889</v>
      </c>
      <c r="T3526" s="2">
        <f t="shared" si="390"/>
        <v>41895.166666666664</v>
      </c>
      <c r="U3526" s="1">
        <f t="shared" si="385"/>
        <v>15</v>
      </c>
    </row>
    <row r="3527" spans="1:21" ht="95" customHeight="1">
      <c r="A3527" s="1">
        <v>3525</v>
      </c>
      <c r="B3527" s="1" t="s">
        <v>3524</v>
      </c>
      <c r="C3527" s="1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O3527" s="4">
        <f t="shared" si="386"/>
        <v>106</v>
      </c>
      <c r="P3527" s="1">
        <f t="shared" si="387"/>
        <v>75.714285714285708</v>
      </c>
      <c r="Q3527" s="1" t="str">
        <f t="shared" si="388"/>
        <v>theater</v>
      </c>
      <c r="R3527" s="1" t="str">
        <f t="shared" si="391"/>
        <v>plays</v>
      </c>
      <c r="S3527" s="2">
        <f t="shared" si="389"/>
        <v>42214.6956712963</v>
      </c>
      <c r="T3527" s="2">
        <f t="shared" si="390"/>
        <v>42225.666666666672</v>
      </c>
      <c r="U3527" s="1">
        <f t="shared" si="385"/>
        <v>11</v>
      </c>
    </row>
    <row r="3528" spans="1:21" ht="95" customHeight="1">
      <c r="A3528" s="1">
        <v>3526</v>
      </c>
      <c r="B3528" s="1" t="s">
        <v>3525</v>
      </c>
      <c r="C3528" s="1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O3528" s="4">
        <f t="shared" si="386"/>
        <v>102</v>
      </c>
      <c r="P3528" s="1">
        <f t="shared" si="387"/>
        <v>99</v>
      </c>
      <c r="Q3528" s="1" t="str">
        <f t="shared" si="388"/>
        <v>theater</v>
      </c>
      <c r="R3528" s="1" t="str">
        <f t="shared" si="391"/>
        <v>plays</v>
      </c>
      <c r="S3528" s="2">
        <f t="shared" si="389"/>
        <v>42460.335312499999</v>
      </c>
      <c r="T3528" s="2">
        <f t="shared" si="390"/>
        <v>42488.249305555553</v>
      </c>
      <c r="U3528" s="1">
        <f t="shared" si="385"/>
        <v>28</v>
      </c>
    </row>
    <row r="3529" spans="1:21" ht="95" customHeight="1">
      <c r="A3529" s="1">
        <v>3527</v>
      </c>
      <c r="B3529" s="1" t="s">
        <v>3526</v>
      </c>
      <c r="C3529" s="1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O3529" s="4">
        <f t="shared" si="386"/>
        <v>116.91666666666667</v>
      </c>
      <c r="P3529" s="1">
        <f t="shared" si="387"/>
        <v>81.569767441860463</v>
      </c>
      <c r="Q3529" s="1" t="str">
        <f t="shared" si="388"/>
        <v>theater</v>
      </c>
      <c r="R3529" s="1" t="str">
        <f t="shared" si="391"/>
        <v>plays</v>
      </c>
      <c r="S3529" s="2">
        <f t="shared" si="389"/>
        <v>42167.023206018523</v>
      </c>
      <c r="T3529" s="2">
        <f t="shared" si="390"/>
        <v>42196.165972222225</v>
      </c>
      <c r="U3529" s="1">
        <f t="shared" si="385"/>
        <v>30</v>
      </c>
    </row>
    <row r="3530" spans="1:21" ht="95" customHeight="1">
      <c r="A3530" s="1">
        <v>3528</v>
      </c>
      <c r="B3530" s="1" t="s">
        <v>3527</v>
      </c>
      <c r="C3530" s="1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O3530" s="4">
        <f t="shared" si="386"/>
        <v>101.15151515151514</v>
      </c>
      <c r="P3530" s="1">
        <f t="shared" si="387"/>
        <v>45.108108108108105</v>
      </c>
      <c r="Q3530" s="1" t="str">
        <f t="shared" si="388"/>
        <v>theater</v>
      </c>
      <c r="R3530" s="1" t="str">
        <f t="shared" si="391"/>
        <v>plays</v>
      </c>
      <c r="S3530" s="2">
        <f t="shared" si="389"/>
        <v>42733.50136574074</v>
      </c>
      <c r="T3530" s="2">
        <f t="shared" si="390"/>
        <v>42753.50136574074</v>
      </c>
      <c r="U3530" s="1">
        <f t="shared" si="385"/>
        <v>20</v>
      </c>
    </row>
    <row r="3531" spans="1:21" ht="95" customHeight="1">
      <c r="A3531" s="1">
        <v>3529</v>
      </c>
      <c r="B3531" s="1" t="s">
        <v>3528</v>
      </c>
      <c r="C3531" s="1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O3531" s="4">
        <f t="shared" si="386"/>
        <v>132</v>
      </c>
      <c r="P3531" s="1">
        <f t="shared" si="387"/>
        <v>36.666666666666664</v>
      </c>
      <c r="Q3531" s="1" t="str">
        <f t="shared" si="388"/>
        <v>theater</v>
      </c>
      <c r="R3531" s="1" t="str">
        <f t="shared" si="391"/>
        <v>plays</v>
      </c>
      <c r="S3531" s="2">
        <f t="shared" si="389"/>
        <v>42177.761782407411</v>
      </c>
      <c r="T3531" s="2">
        <f t="shared" si="390"/>
        <v>42198.041666666672</v>
      </c>
      <c r="U3531" s="1">
        <f t="shared" si="385"/>
        <v>21</v>
      </c>
    </row>
    <row r="3532" spans="1:21" ht="95" customHeight="1">
      <c r="A3532" s="1">
        <v>3530</v>
      </c>
      <c r="B3532" s="1" t="s">
        <v>3529</v>
      </c>
      <c r="C3532" s="1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O3532" s="4">
        <f t="shared" si="386"/>
        <v>100</v>
      </c>
      <c r="P3532" s="1">
        <f t="shared" si="387"/>
        <v>125</v>
      </c>
      <c r="Q3532" s="1" t="str">
        <f t="shared" si="388"/>
        <v>theater</v>
      </c>
      <c r="R3532" s="1" t="str">
        <f t="shared" si="391"/>
        <v>plays</v>
      </c>
      <c r="S3532" s="2">
        <f t="shared" si="389"/>
        <v>42442.623344907406</v>
      </c>
      <c r="T3532" s="2">
        <f t="shared" si="390"/>
        <v>42470.833333333328</v>
      </c>
      <c r="U3532" s="1">
        <f t="shared" si="385"/>
        <v>29</v>
      </c>
    </row>
    <row r="3533" spans="1:21" ht="95" customHeight="1">
      <c r="A3533" s="1">
        <v>3531</v>
      </c>
      <c r="B3533" s="1" t="s">
        <v>3530</v>
      </c>
      <c r="C3533" s="1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O3533" s="4">
        <f t="shared" si="386"/>
        <v>128</v>
      </c>
      <c r="P3533" s="1">
        <f t="shared" si="387"/>
        <v>49.230769230769234</v>
      </c>
      <c r="Q3533" s="1" t="str">
        <f t="shared" si="388"/>
        <v>theater</v>
      </c>
      <c r="R3533" s="1" t="str">
        <f t="shared" si="391"/>
        <v>plays</v>
      </c>
      <c r="S3533" s="2">
        <f t="shared" si="389"/>
        <v>42521.654328703706</v>
      </c>
      <c r="T3533" s="2">
        <f t="shared" si="390"/>
        <v>42551.654328703706</v>
      </c>
      <c r="U3533" s="1">
        <f t="shared" si="385"/>
        <v>30</v>
      </c>
    </row>
    <row r="3534" spans="1:21" ht="95" customHeight="1">
      <c r="A3534" s="1">
        <v>3532</v>
      </c>
      <c r="B3534" s="1" t="s">
        <v>3531</v>
      </c>
      <c r="C3534" s="1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O3534" s="4">
        <f t="shared" si="386"/>
        <v>118.95833333333334</v>
      </c>
      <c r="P3534" s="1">
        <f t="shared" si="387"/>
        <v>42.296296296296298</v>
      </c>
      <c r="Q3534" s="1" t="str">
        <f t="shared" si="388"/>
        <v>theater</v>
      </c>
      <c r="R3534" s="1" t="str">
        <f t="shared" si="391"/>
        <v>plays</v>
      </c>
      <c r="S3534" s="2">
        <f t="shared" si="389"/>
        <v>41884.599849537037</v>
      </c>
      <c r="T3534" s="2">
        <f t="shared" si="390"/>
        <v>41900.165972222225</v>
      </c>
      <c r="U3534" s="1">
        <f t="shared" si="385"/>
        <v>16</v>
      </c>
    </row>
    <row r="3535" spans="1:21" ht="95" customHeight="1">
      <c r="A3535" s="1">
        <v>3533</v>
      </c>
      <c r="B3535" s="1" t="s">
        <v>3532</v>
      </c>
      <c r="C3535" s="1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O3535" s="4">
        <f t="shared" si="386"/>
        <v>126.2</v>
      </c>
      <c r="P3535" s="1">
        <f t="shared" si="387"/>
        <v>78.875</v>
      </c>
      <c r="Q3535" s="1" t="str">
        <f t="shared" si="388"/>
        <v>theater</v>
      </c>
      <c r="R3535" s="1" t="str">
        <f t="shared" si="391"/>
        <v>plays</v>
      </c>
      <c r="S3535" s="2">
        <f t="shared" si="389"/>
        <v>42289.761192129634</v>
      </c>
      <c r="T3535" s="2">
        <f t="shared" si="390"/>
        <v>42319.802858796291</v>
      </c>
      <c r="U3535" s="1">
        <f t="shared" si="385"/>
        <v>31</v>
      </c>
    </row>
    <row r="3536" spans="1:21" ht="95" customHeight="1">
      <c r="A3536" s="1">
        <v>3534</v>
      </c>
      <c r="B3536" s="1" t="s">
        <v>3533</v>
      </c>
      <c r="C3536" s="1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O3536" s="4">
        <f t="shared" si="386"/>
        <v>156.20000000000002</v>
      </c>
      <c r="P3536" s="1">
        <f t="shared" si="387"/>
        <v>38.284313725490193</v>
      </c>
      <c r="Q3536" s="1" t="str">
        <f t="shared" si="388"/>
        <v>theater</v>
      </c>
      <c r="R3536" s="1" t="str">
        <f t="shared" si="391"/>
        <v>plays</v>
      </c>
      <c r="S3536" s="2">
        <f t="shared" si="389"/>
        <v>42243.6252662037</v>
      </c>
      <c r="T3536" s="2">
        <f t="shared" si="390"/>
        <v>42278.6252662037</v>
      </c>
      <c r="U3536" s="1">
        <f t="shared" si="385"/>
        <v>35</v>
      </c>
    </row>
    <row r="3537" spans="1:21" ht="95" customHeight="1">
      <c r="A3537" s="1">
        <v>3535</v>
      </c>
      <c r="B3537" s="1" t="s">
        <v>3534</v>
      </c>
      <c r="C3537" s="1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O3537" s="4">
        <f t="shared" si="386"/>
        <v>103.15</v>
      </c>
      <c r="P3537" s="1">
        <f t="shared" si="387"/>
        <v>44.847826086956523</v>
      </c>
      <c r="Q3537" s="1" t="str">
        <f t="shared" si="388"/>
        <v>theater</v>
      </c>
      <c r="R3537" s="1" t="str">
        <f t="shared" si="391"/>
        <v>plays</v>
      </c>
      <c r="S3537" s="2">
        <f t="shared" si="389"/>
        <v>42248.640162037031</v>
      </c>
      <c r="T3537" s="2">
        <f t="shared" si="390"/>
        <v>42279.75</v>
      </c>
      <c r="U3537" s="1">
        <f t="shared" si="385"/>
        <v>32</v>
      </c>
    </row>
    <row r="3538" spans="1:21" ht="95" customHeight="1">
      <c r="A3538" s="1">
        <v>3536</v>
      </c>
      <c r="B3538" s="1" t="s">
        <v>3535</v>
      </c>
      <c r="C3538" s="1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O3538" s="4">
        <f t="shared" si="386"/>
        <v>153.33333333333334</v>
      </c>
      <c r="P3538" s="1">
        <f t="shared" si="387"/>
        <v>13.529411764705882</v>
      </c>
      <c r="Q3538" s="1" t="str">
        <f t="shared" si="388"/>
        <v>theater</v>
      </c>
      <c r="R3538" s="1" t="str">
        <f t="shared" si="391"/>
        <v>plays</v>
      </c>
      <c r="S3538" s="2">
        <f t="shared" si="389"/>
        <v>42328.727141203708</v>
      </c>
      <c r="T3538" s="2">
        <f t="shared" si="390"/>
        <v>42358.499305555553</v>
      </c>
      <c r="U3538" s="1">
        <f t="shared" si="385"/>
        <v>30</v>
      </c>
    </row>
    <row r="3539" spans="1:21" ht="95" customHeight="1">
      <c r="A3539" s="1">
        <v>3537</v>
      </c>
      <c r="B3539" s="1" t="s">
        <v>3536</v>
      </c>
      <c r="C3539" s="1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O3539" s="4">
        <f t="shared" si="386"/>
        <v>180.44444444444446</v>
      </c>
      <c r="P3539" s="1">
        <f t="shared" si="387"/>
        <v>43.5</v>
      </c>
      <c r="Q3539" s="1" t="str">
        <f t="shared" si="388"/>
        <v>theater</v>
      </c>
      <c r="R3539" s="1" t="str">
        <f t="shared" si="391"/>
        <v>plays</v>
      </c>
      <c r="S3539" s="2">
        <f t="shared" si="389"/>
        <v>41923.354351851849</v>
      </c>
      <c r="T3539" s="2">
        <f t="shared" si="390"/>
        <v>41960.332638888889</v>
      </c>
      <c r="U3539" s="1">
        <f t="shared" si="385"/>
        <v>37</v>
      </c>
    </row>
    <row r="3540" spans="1:21" ht="95" customHeight="1">
      <c r="A3540" s="1">
        <v>3538</v>
      </c>
      <c r="B3540" s="1" t="s">
        <v>3537</v>
      </c>
      <c r="C3540" s="1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O3540" s="4">
        <f t="shared" si="386"/>
        <v>128.44999999999999</v>
      </c>
      <c r="P3540" s="1">
        <f t="shared" si="387"/>
        <v>30.951807228915662</v>
      </c>
      <c r="Q3540" s="1" t="str">
        <f t="shared" si="388"/>
        <v>theater</v>
      </c>
      <c r="R3540" s="1" t="str">
        <f t="shared" si="391"/>
        <v>plays</v>
      </c>
      <c r="S3540" s="2">
        <f t="shared" si="389"/>
        <v>42571.420601851853</v>
      </c>
      <c r="T3540" s="2">
        <f t="shared" si="390"/>
        <v>42599.420601851853</v>
      </c>
      <c r="U3540" s="1">
        <f t="shared" si="385"/>
        <v>28</v>
      </c>
    </row>
    <row r="3541" spans="1:21" ht="95" customHeight="1">
      <c r="A3541" s="1">
        <v>3539</v>
      </c>
      <c r="B3541" s="1" t="s">
        <v>3538</v>
      </c>
      <c r="C3541" s="1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O3541" s="4">
        <f t="shared" si="386"/>
        <v>119.66666666666667</v>
      </c>
      <c r="P3541" s="1">
        <f t="shared" si="387"/>
        <v>55.230769230769234</v>
      </c>
      <c r="Q3541" s="1" t="str">
        <f t="shared" si="388"/>
        <v>theater</v>
      </c>
      <c r="R3541" s="1" t="str">
        <f t="shared" si="391"/>
        <v>plays</v>
      </c>
      <c r="S3541" s="2">
        <f t="shared" si="389"/>
        <v>42600.756041666667</v>
      </c>
      <c r="T3541" s="2">
        <f t="shared" si="390"/>
        <v>42621.756041666667</v>
      </c>
      <c r="U3541" s="1">
        <f t="shared" si="385"/>
        <v>21</v>
      </c>
    </row>
    <row r="3542" spans="1:21" ht="95" customHeight="1">
      <c r="A3542" s="1">
        <v>3540</v>
      </c>
      <c r="B3542" s="1" t="s">
        <v>3539</v>
      </c>
      <c r="C3542" s="1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O3542" s="4">
        <f t="shared" si="386"/>
        <v>123</v>
      </c>
      <c r="P3542" s="1">
        <f t="shared" si="387"/>
        <v>46.125</v>
      </c>
      <c r="Q3542" s="1" t="str">
        <f t="shared" si="388"/>
        <v>theater</v>
      </c>
      <c r="R3542" s="1" t="str">
        <f t="shared" si="391"/>
        <v>plays</v>
      </c>
      <c r="S3542" s="2">
        <f t="shared" si="389"/>
        <v>42517.003368055557</v>
      </c>
      <c r="T3542" s="2">
        <f t="shared" si="390"/>
        <v>42547.003368055557</v>
      </c>
      <c r="U3542" s="1">
        <f t="shared" si="385"/>
        <v>30</v>
      </c>
    </row>
    <row r="3543" spans="1:21" ht="95" customHeight="1">
      <c r="A3543" s="1">
        <v>3541</v>
      </c>
      <c r="B3543" s="1" t="s">
        <v>3540</v>
      </c>
      <c r="C3543" s="1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O3543" s="4">
        <f t="shared" si="386"/>
        <v>105</v>
      </c>
      <c r="P3543" s="1">
        <f t="shared" si="387"/>
        <v>39.375</v>
      </c>
      <c r="Q3543" s="1" t="str">
        <f t="shared" si="388"/>
        <v>theater</v>
      </c>
      <c r="R3543" s="1" t="str">
        <f t="shared" si="391"/>
        <v>plays</v>
      </c>
      <c r="S3543" s="2">
        <f t="shared" si="389"/>
        <v>42222.730034722219</v>
      </c>
      <c r="T3543" s="2">
        <f t="shared" si="390"/>
        <v>42247.730034722219</v>
      </c>
      <c r="U3543" s="1">
        <f t="shared" si="385"/>
        <v>25</v>
      </c>
    </row>
    <row r="3544" spans="1:21" ht="95" customHeight="1">
      <c r="A3544" s="1">
        <v>3542</v>
      </c>
      <c r="B3544" s="1" t="s">
        <v>3541</v>
      </c>
      <c r="C3544" s="1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O3544" s="4">
        <f t="shared" si="386"/>
        <v>102.23636363636363</v>
      </c>
      <c r="P3544" s="1">
        <f t="shared" si="387"/>
        <v>66.152941176470591</v>
      </c>
      <c r="Q3544" s="1" t="str">
        <f t="shared" si="388"/>
        <v>theater</v>
      </c>
      <c r="R3544" s="1" t="str">
        <f t="shared" si="391"/>
        <v>plays</v>
      </c>
      <c r="S3544" s="2">
        <f t="shared" si="389"/>
        <v>41829.599791666667</v>
      </c>
      <c r="T3544" s="2">
        <f t="shared" si="390"/>
        <v>41889.599791666667</v>
      </c>
      <c r="U3544" s="1">
        <f t="shared" si="385"/>
        <v>60</v>
      </c>
    </row>
    <row r="3545" spans="1:21" ht="95" customHeight="1">
      <c r="A3545" s="1">
        <v>3543</v>
      </c>
      <c r="B3545" s="1" t="s">
        <v>3542</v>
      </c>
      <c r="C3545" s="1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O3545" s="4">
        <f t="shared" si="386"/>
        <v>104.66666666666666</v>
      </c>
      <c r="P3545" s="1">
        <f t="shared" si="387"/>
        <v>54.137931034482762</v>
      </c>
      <c r="Q3545" s="1" t="str">
        <f t="shared" si="388"/>
        <v>theater</v>
      </c>
      <c r="R3545" s="1" t="str">
        <f t="shared" si="391"/>
        <v>plays</v>
      </c>
      <c r="S3545" s="2">
        <f t="shared" si="389"/>
        <v>42150.755312499998</v>
      </c>
      <c r="T3545" s="2">
        <f t="shared" si="390"/>
        <v>42180.755312499998</v>
      </c>
      <c r="U3545" s="1">
        <f t="shared" si="385"/>
        <v>30</v>
      </c>
    </row>
    <row r="3546" spans="1:21" ht="95" customHeight="1">
      <c r="A3546" s="1">
        <v>3544</v>
      </c>
      <c r="B3546" s="1" t="s">
        <v>3543</v>
      </c>
      <c r="C3546" s="1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O3546" s="4">
        <f t="shared" si="386"/>
        <v>100</v>
      </c>
      <c r="P3546" s="1">
        <f t="shared" si="387"/>
        <v>104.16666666666667</v>
      </c>
      <c r="Q3546" s="1" t="str">
        <f t="shared" si="388"/>
        <v>theater</v>
      </c>
      <c r="R3546" s="1" t="str">
        <f t="shared" si="391"/>
        <v>plays</v>
      </c>
      <c r="S3546" s="2">
        <f t="shared" si="389"/>
        <v>42040.831678240742</v>
      </c>
      <c r="T3546" s="2">
        <f t="shared" si="390"/>
        <v>42070.831678240742</v>
      </c>
      <c r="U3546" s="1">
        <f t="shared" si="385"/>
        <v>30</v>
      </c>
    </row>
    <row r="3547" spans="1:21" ht="95" customHeight="1">
      <c r="A3547" s="1">
        <v>3545</v>
      </c>
      <c r="B3547" s="1" t="s">
        <v>3544</v>
      </c>
      <c r="C3547" s="1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O3547" s="4">
        <f t="shared" si="386"/>
        <v>100.4</v>
      </c>
      <c r="P3547" s="1">
        <f t="shared" si="387"/>
        <v>31.375</v>
      </c>
      <c r="Q3547" s="1" t="str">
        <f t="shared" si="388"/>
        <v>theater</v>
      </c>
      <c r="R3547" s="1" t="str">
        <f t="shared" si="391"/>
        <v>plays</v>
      </c>
      <c r="S3547" s="2">
        <f t="shared" si="389"/>
        <v>42075.807395833333</v>
      </c>
      <c r="T3547" s="2">
        <f t="shared" si="390"/>
        <v>42105.807395833333</v>
      </c>
      <c r="U3547" s="1">
        <f t="shared" si="385"/>
        <v>30</v>
      </c>
    </row>
    <row r="3548" spans="1:21" ht="95" customHeight="1">
      <c r="A3548" s="1">
        <v>3546</v>
      </c>
      <c r="B3548" s="1" t="s">
        <v>3545</v>
      </c>
      <c r="C3548" s="1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O3548" s="4">
        <f t="shared" si="386"/>
        <v>102.27272727272727</v>
      </c>
      <c r="P3548" s="1">
        <f t="shared" si="387"/>
        <v>59.210526315789473</v>
      </c>
      <c r="Q3548" s="1" t="str">
        <f t="shared" si="388"/>
        <v>theater</v>
      </c>
      <c r="R3548" s="1" t="str">
        <f t="shared" si="391"/>
        <v>plays</v>
      </c>
      <c r="S3548" s="2">
        <f t="shared" si="389"/>
        <v>42073.660694444443</v>
      </c>
      <c r="T3548" s="2">
        <f t="shared" si="390"/>
        <v>42095.165972222225</v>
      </c>
      <c r="U3548" s="1">
        <f t="shared" si="385"/>
        <v>22</v>
      </c>
    </row>
    <row r="3549" spans="1:21" ht="95" customHeight="1">
      <c r="A3549" s="1">
        <v>3547</v>
      </c>
      <c r="B3549" s="1" t="s">
        <v>3546</v>
      </c>
      <c r="C3549" s="1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O3549" s="4">
        <f t="shared" si="386"/>
        <v>114.40928571428573</v>
      </c>
      <c r="P3549" s="1">
        <f t="shared" si="387"/>
        <v>119.17633928571429</v>
      </c>
      <c r="Q3549" s="1" t="str">
        <f t="shared" si="388"/>
        <v>theater</v>
      </c>
      <c r="R3549" s="1" t="str">
        <f t="shared" si="391"/>
        <v>plays</v>
      </c>
      <c r="S3549" s="2">
        <f t="shared" si="389"/>
        <v>42480.078715277778</v>
      </c>
      <c r="T3549" s="2">
        <f t="shared" si="390"/>
        <v>42504.165972222225</v>
      </c>
      <c r="U3549" s="1">
        <f t="shared" si="385"/>
        <v>25</v>
      </c>
    </row>
    <row r="3550" spans="1:21" ht="95" customHeight="1">
      <c r="A3550" s="1">
        <v>3548</v>
      </c>
      <c r="B3550" s="1" t="s">
        <v>3547</v>
      </c>
      <c r="C3550" s="1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O3550" s="4">
        <f t="shared" si="386"/>
        <v>101.9047619047619</v>
      </c>
      <c r="P3550" s="1">
        <f t="shared" si="387"/>
        <v>164.61538461538461</v>
      </c>
      <c r="Q3550" s="1" t="str">
        <f t="shared" si="388"/>
        <v>theater</v>
      </c>
      <c r="R3550" s="1" t="str">
        <f t="shared" si="391"/>
        <v>plays</v>
      </c>
      <c r="S3550" s="2">
        <f t="shared" si="389"/>
        <v>42411.942291666666</v>
      </c>
      <c r="T3550" s="2">
        <f t="shared" si="390"/>
        <v>42434.041666666672</v>
      </c>
      <c r="U3550" s="1">
        <f t="shared" si="385"/>
        <v>23</v>
      </c>
    </row>
    <row r="3551" spans="1:21" ht="95" customHeight="1">
      <c r="A3551" s="1">
        <v>3549</v>
      </c>
      <c r="B3551" s="1" t="s">
        <v>3548</v>
      </c>
      <c r="C3551" s="1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O3551" s="4">
        <f t="shared" si="386"/>
        <v>102</v>
      </c>
      <c r="P3551" s="1">
        <f t="shared" si="387"/>
        <v>24.285714285714285</v>
      </c>
      <c r="Q3551" s="1" t="str">
        <f t="shared" si="388"/>
        <v>theater</v>
      </c>
      <c r="R3551" s="1" t="str">
        <f t="shared" si="391"/>
        <v>plays</v>
      </c>
      <c r="S3551" s="2">
        <f t="shared" si="389"/>
        <v>42223.394363425927</v>
      </c>
      <c r="T3551" s="2">
        <f t="shared" si="390"/>
        <v>42251.394363425927</v>
      </c>
      <c r="U3551" s="1">
        <f t="shared" si="385"/>
        <v>28</v>
      </c>
    </row>
    <row r="3552" spans="1:21" ht="95" customHeight="1">
      <c r="A3552" s="1">
        <v>3550</v>
      </c>
      <c r="B3552" s="1" t="s">
        <v>3549</v>
      </c>
      <c r="C3552" s="1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O3552" s="4">
        <f t="shared" si="386"/>
        <v>104.80000000000001</v>
      </c>
      <c r="P3552" s="1">
        <f t="shared" si="387"/>
        <v>40.9375</v>
      </c>
      <c r="Q3552" s="1" t="str">
        <f t="shared" si="388"/>
        <v>theater</v>
      </c>
      <c r="R3552" s="1" t="str">
        <f t="shared" si="391"/>
        <v>plays</v>
      </c>
      <c r="S3552" s="2">
        <f t="shared" si="389"/>
        <v>42462.893495370372</v>
      </c>
      <c r="T3552" s="2">
        <f t="shared" si="390"/>
        <v>42492.893495370372</v>
      </c>
      <c r="U3552" s="1">
        <f t="shared" si="385"/>
        <v>30</v>
      </c>
    </row>
    <row r="3553" spans="1:21" ht="95" customHeight="1">
      <c r="A3553" s="1">
        <v>3551</v>
      </c>
      <c r="B3553" s="1" t="s">
        <v>3550</v>
      </c>
      <c r="C3553" s="1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O3553" s="4">
        <f t="shared" si="386"/>
        <v>101.83333333333333</v>
      </c>
      <c r="P3553" s="1">
        <f t="shared" si="387"/>
        <v>61.1</v>
      </c>
      <c r="Q3553" s="1" t="str">
        <f t="shared" si="388"/>
        <v>theater</v>
      </c>
      <c r="R3553" s="1" t="str">
        <f t="shared" si="391"/>
        <v>plays</v>
      </c>
      <c r="S3553" s="2">
        <f t="shared" si="389"/>
        <v>41753.515856481477</v>
      </c>
      <c r="T3553" s="2">
        <f t="shared" si="390"/>
        <v>41781.921527777777</v>
      </c>
      <c r="U3553" s="1">
        <f t="shared" si="385"/>
        <v>29</v>
      </c>
    </row>
    <row r="3554" spans="1:21" ht="95" customHeight="1">
      <c r="A3554" s="1">
        <v>3552</v>
      </c>
      <c r="B3554" s="1" t="s">
        <v>3551</v>
      </c>
      <c r="C3554" s="1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O3554" s="4">
        <f t="shared" si="386"/>
        <v>100</v>
      </c>
      <c r="P3554" s="1">
        <f t="shared" si="387"/>
        <v>38.65</v>
      </c>
      <c r="Q3554" s="1" t="str">
        <f t="shared" si="388"/>
        <v>theater</v>
      </c>
      <c r="R3554" s="1" t="str">
        <f t="shared" si="391"/>
        <v>plays</v>
      </c>
      <c r="S3554" s="2">
        <f t="shared" si="389"/>
        <v>41788.587083333332</v>
      </c>
      <c r="T3554" s="2">
        <f t="shared" si="390"/>
        <v>41818.587083333332</v>
      </c>
      <c r="U3554" s="1">
        <f t="shared" si="385"/>
        <v>30</v>
      </c>
    </row>
    <row r="3555" spans="1:21" ht="95" customHeight="1">
      <c r="A3555" s="1">
        <v>3553</v>
      </c>
      <c r="B3555" s="1" t="s">
        <v>3552</v>
      </c>
      <c r="C3555" s="1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O3555" s="4">
        <f t="shared" si="386"/>
        <v>106.27272727272728</v>
      </c>
      <c r="P3555" s="1">
        <f t="shared" si="387"/>
        <v>56.20192307692308</v>
      </c>
      <c r="Q3555" s="1" t="str">
        <f t="shared" si="388"/>
        <v>theater</v>
      </c>
      <c r="R3555" s="1" t="str">
        <f t="shared" si="391"/>
        <v>plays</v>
      </c>
      <c r="S3555" s="2">
        <f t="shared" si="389"/>
        <v>42196.028703703705</v>
      </c>
      <c r="T3555" s="2">
        <f t="shared" si="390"/>
        <v>42228</v>
      </c>
      <c r="U3555" s="1">
        <f t="shared" si="385"/>
        <v>32</v>
      </c>
    </row>
    <row r="3556" spans="1:21" ht="95" customHeight="1">
      <c r="A3556" s="1">
        <v>3554</v>
      </c>
      <c r="B3556" s="1" t="s">
        <v>3553</v>
      </c>
      <c r="C3556" s="1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O3556" s="4">
        <f t="shared" si="386"/>
        <v>113.42219999999999</v>
      </c>
      <c r="P3556" s="1">
        <f t="shared" si="387"/>
        <v>107.00207547169811</v>
      </c>
      <c r="Q3556" s="1" t="str">
        <f t="shared" si="388"/>
        <v>theater</v>
      </c>
      <c r="R3556" s="1" t="str">
        <f t="shared" si="391"/>
        <v>plays</v>
      </c>
      <c r="S3556" s="2">
        <f t="shared" si="389"/>
        <v>42016.050451388888</v>
      </c>
      <c r="T3556" s="2">
        <f t="shared" si="390"/>
        <v>42046.708333333328</v>
      </c>
      <c r="U3556" s="1">
        <f t="shared" si="385"/>
        <v>31</v>
      </c>
    </row>
    <row r="3557" spans="1:21" ht="95" customHeight="1">
      <c r="A3557" s="1">
        <v>3555</v>
      </c>
      <c r="B3557" s="1" t="s">
        <v>3554</v>
      </c>
      <c r="C3557" s="1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O3557" s="4">
        <f t="shared" si="386"/>
        <v>100</v>
      </c>
      <c r="P3557" s="1">
        <f t="shared" si="387"/>
        <v>171.42857142857142</v>
      </c>
      <c r="Q3557" s="1" t="str">
        <f t="shared" si="388"/>
        <v>theater</v>
      </c>
      <c r="R3557" s="1" t="str">
        <f t="shared" si="391"/>
        <v>plays</v>
      </c>
      <c r="S3557" s="2">
        <f t="shared" si="389"/>
        <v>42661.442060185189</v>
      </c>
      <c r="T3557" s="2">
        <f t="shared" si="390"/>
        <v>42691.483726851846</v>
      </c>
      <c r="U3557" s="1">
        <f t="shared" si="385"/>
        <v>31</v>
      </c>
    </row>
    <row r="3558" spans="1:21" ht="95" customHeight="1">
      <c r="A3558" s="1">
        <v>3556</v>
      </c>
      <c r="B3558" s="1" t="s">
        <v>3555</v>
      </c>
      <c r="C3558" s="1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O3558" s="4">
        <f t="shared" si="386"/>
        <v>100.45454545454547</v>
      </c>
      <c r="P3558" s="1">
        <f t="shared" si="387"/>
        <v>110.5</v>
      </c>
      <c r="Q3558" s="1" t="str">
        <f t="shared" si="388"/>
        <v>theater</v>
      </c>
      <c r="R3558" s="1" t="str">
        <f t="shared" si="391"/>
        <v>plays</v>
      </c>
      <c r="S3558" s="2">
        <f t="shared" si="389"/>
        <v>41808.649583333332</v>
      </c>
      <c r="T3558" s="2">
        <f t="shared" si="390"/>
        <v>41868.649583333332</v>
      </c>
      <c r="U3558" s="1">
        <f t="shared" si="385"/>
        <v>60</v>
      </c>
    </row>
    <row r="3559" spans="1:21" ht="95" customHeight="1">
      <c r="A3559" s="1">
        <v>3557</v>
      </c>
      <c r="B3559" s="1" t="s">
        <v>3556</v>
      </c>
      <c r="C3559" s="1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O3559" s="4">
        <f t="shared" si="386"/>
        <v>100.03599999999999</v>
      </c>
      <c r="P3559" s="1">
        <f t="shared" si="387"/>
        <v>179.27598566308242</v>
      </c>
      <c r="Q3559" s="1" t="str">
        <f t="shared" si="388"/>
        <v>theater</v>
      </c>
      <c r="R3559" s="1" t="str">
        <f t="shared" si="391"/>
        <v>plays</v>
      </c>
      <c r="S3559" s="2">
        <f t="shared" si="389"/>
        <v>41730.276747685188</v>
      </c>
      <c r="T3559" s="2">
        <f t="shared" si="390"/>
        <v>41764.276747685188</v>
      </c>
      <c r="U3559" s="1">
        <f t="shared" si="385"/>
        <v>34</v>
      </c>
    </row>
    <row r="3560" spans="1:21" ht="95" customHeight="1">
      <c r="A3560" s="1">
        <v>3558</v>
      </c>
      <c r="B3560" s="1" t="s">
        <v>3557</v>
      </c>
      <c r="C3560" s="1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O3560" s="4">
        <f t="shared" si="386"/>
        <v>144</v>
      </c>
      <c r="P3560" s="1">
        <f t="shared" si="387"/>
        <v>22.90909090909091</v>
      </c>
      <c r="Q3560" s="1" t="str">
        <f t="shared" si="388"/>
        <v>theater</v>
      </c>
      <c r="R3560" s="1" t="str">
        <f t="shared" si="391"/>
        <v>plays</v>
      </c>
      <c r="S3560" s="2">
        <f t="shared" si="389"/>
        <v>42139.816840277781</v>
      </c>
      <c r="T3560" s="2">
        <f t="shared" si="390"/>
        <v>42181.875</v>
      </c>
      <c r="U3560" s="1">
        <f t="shared" si="385"/>
        <v>43</v>
      </c>
    </row>
    <row r="3561" spans="1:21" ht="95" customHeight="1">
      <c r="A3561" s="1">
        <v>3559</v>
      </c>
      <c r="B3561" s="1" t="s">
        <v>3558</v>
      </c>
      <c r="C3561" s="1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O3561" s="4">
        <f t="shared" si="386"/>
        <v>103.49999999999999</v>
      </c>
      <c r="P3561" s="1">
        <f t="shared" si="387"/>
        <v>43.125</v>
      </c>
      <c r="Q3561" s="1" t="str">
        <f t="shared" si="388"/>
        <v>theater</v>
      </c>
      <c r="R3561" s="1" t="str">
        <f t="shared" si="391"/>
        <v>plays</v>
      </c>
      <c r="S3561" s="2">
        <f t="shared" si="389"/>
        <v>42194.096157407403</v>
      </c>
      <c r="T3561" s="2">
        <f t="shared" si="390"/>
        <v>42216.373611111107</v>
      </c>
      <c r="U3561" s="1">
        <f t="shared" si="385"/>
        <v>23</v>
      </c>
    </row>
    <row r="3562" spans="1:21" ht="95" customHeight="1">
      <c r="A3562" s="1">
        <v>3560</v>
      </c>
      <c r="B3562" s="1" t="s">
        <v>3559</v>
      </c>
      <c r="C3562" s="1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O3562" s="4">
        <f t="shared" si="386"/>
        <v>108.43750000000001</v>
      </c>
      <c r="P3562" s="1">
        <f t="shared" si="387"/>
        <v>46.891891891891895</v>
      </c>
      <c r="Q3562" s="1" t="str">
        <f t="shared" si="388"/>
        <v>theater</v>
      </c>
      <c r="R3562" s="1" t="str">
        <f t="shared" si="391"/>
        <v>plays</v>
      </c>
      <c r="S3562" s="2">
        <f t="shared" si="389"/>
        <v>42115.889652777783</v>
      </c>
      <c r="T3562" s="2">
        <f t="shared" si="390"/>
        <v>42151.114583333328</v>
      </c>
      <c r="U3562" s="1">
        <f t="shared" si="385"/>
        <v>36</v>
      </c>
    </row>
    <row r="3563" spans="1:21" ht="95" customHeight="1">
      <c r="A3563" s="1">
        <v>3561</v>
      </c>
      <c r="B3563" s="1" t="s">
        <v>3560</v>
      </c>
      <c r="C3563" s="1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O3563" s="4">
        <f t="shared" si="386"/>
        <v>102.4</v>
      </c>
      <c r="P3563" s="1">
        <f t="shared" si="387"/>
        <v>47.407407407407405</v>
      </c>
      <c r="Q3563" s="1" t="str">
        <f t="shared" si="388"/>
        <v>theater</v>
      </c>
      <c r="R3563" s="1" t="str">
        <f t="shared" si="391"/>
        <v>plays</v>
      </c>
      <c r="S3563" s="2">
        <f t="shared" si="389"/>
        <v>42203.680300925931</v>
      </c>
      <c r="T3563" s="2">
        <f t="shared" si="390"/>
        <v>42221.774999999994</v>
      </c>
      <c r="U3563" s="1">
        <f t="shared" si="385"/>
        <v>19</v>
      </c>
    </row>
    <row r="3564" spans="1:21" ht="95" customHeight="1">
      <c r="A3564" s="1">
        <v>3562</v>
      </c>
      <c r="B3564" s="1" t="s">
        <v>3561</v>
      </c>
      <c r="C3564" s="1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O3564" s="4">
        <f t="shared" si="386"/>
        <v>148.88888888888889</v>
      </c>
      <c r="P3564" s="1">
        <f t="shared" si="387"/>
        <v>15.129032258064516</v>
      </c>
      <c r="Q3564" s="1" t="str">
        <f t="shared" si="388"/>
        <v>theater</v>
      </c>
      <c r="R3564" s="1" t="str">
        <f t="shared" si="391"/>
        <v>plays</v>
      </c>
      <c r="S3564" s="2">
        <f t="shared" si="389"/>
        <v>42433.761886574073</v>
      </c>
      <c r="T3564" s="2">
        <f t="shared" si="390"/>
        <v>42442.916666666672</v>
      </c>
      <c r="U3564" s="1">
        <f t="shared" si="385"/>
        <v>10</v>
      </c>
    </row>
    <row r="3565" spans="1:21" ht="95" customHeight="1">
      <c r="A3565" s="1">
        <v>3563</v>
      </c>
      <c r="B3565" s="1" t="s">
        <v>3562</v>
      </c>
      <c r="C3565" s="1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O3565" s="4">
        <f t="shared" si="386"/>
        <v>105.49000000000002</v>
      </c>
      <c r="P3565" s="1">
        <f t="shared" si="387"/>
        <v>21.098000000000003</v>
      </c>
      <c r="Q3565" s="1" t="str">
        <f t="shared" si="388"/>
        <v>theater</v>
      </c>
      <c r="R3565" s="1" t="str">
        <f t="shared" si="391"/>
        <v>plays</v>
      </c>
      <c r="S3565" s="2">
        <f t="shared" si="389"/>
        <v>42555.671944444446</v>
      </c>
      <c r="T3565" s="2">
        <f t="shared" si="390"/>
        <v>42583.791666666672</v>
      </c>
      <c r="U3565" s="1">
        <f t="shared" si="385"/>
        <v>29</v>
      </c>
    </row>
    <row r="3566" spans="1:21" ht="95" customHeight="1">
      <c r="A3566" s="1">
        <v>3564</v>
      </c>
      <c r="B3566" s="1" t="s">
        <v>3563</v>
      </c>
      <c r="C3566" s="1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O3566" s="4">
        <f t="shared" si="386"/>
        <v>100.49999999999999</v>
      </c>
      <c r="P3566" s="1">
        <f t="shared" si="387"/>
        <v>59.117647058823529</v>
      </c>
      <c r="Q3566" s="1" t="str">
        <f t="shared" si="388"/>
        <v>theater</v>
      </c>
      <c r="R3566" s="1" t="str">
        <f t="shared" si="391"/>
        <v>plays</v>
      </c>
      <c r="S3566" s="2">
        <f t="shared" si="389"/>
        <v>42236.623252314821</v>
      </c>
      <c r="T3566" s="2">
        <f t="shared" si="390"/>
        <v>42282.666666666672</v>
      </c>
      <c r="U3566" s="1">
        <f t="shared" si="385"/>
        <v>47</v>
      </c>
    </row>
    <row r="3567" spans="1:21" ht="95" customHeight="1">
      <c r="A3567" s="1">
        <v>3565</v>
      </c>
      <c r="B3567" s="1" t="s">
        <v>3564</v>
      </c>
      <c r="C3567" s="1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O3567" s="4">
        <f t="shared" si="386"/>
        <v>130.55555555555557</v>
      </c>
      <c r="P3567" s="1">
        <f t="shared" si="387"/>
        <v>97.916666666666671</v>
      </c>
      <c r="Q3567" s="1" t="str">
        <f t="shared" si="388"/>
        <v>theater</v>
      </c>
      <c r="R3567" s="1" t="str">
        <f t="shared" si="391"/>
        <v>plays</v>
      </c>
      <c r="S3567" s="2">
        <f t="shared" si="389"/>
        <v>41974.743148148147</v>
      </c>
      <c r="T3567" s="2">
        <f t="shared" si="390"/>
        <v>42004.743148148147</v>
      </c>
      <c r="U3567" s="1">
        <f t="shared" si="385"/>
        <v>30</v>
      </c>
    </row>
    <row r="3568" spans="1:21" ht="95" customHeight="1">
      <c r="A3568" s="1">
        <v>3566</v>
      </c>
      <c r="B3568" s="1" t="s">
        <v>3565</v>
      </c>
      <c r="C3568" s="1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O3568" s="4">
        <f t="shared" si="386"/>
        <v>104.75000000000001</v>
      </c>
      <c r="P3568" s="1">
        <f t="shared" si="387"/>
        <v>55.131578947368418</v>
      </c>
      <c r="Q3568" s="1" t="str">
        <f t="shared" si="388"/>
        <v>theater</v>
      </c>
      <c r="R3568" s="1" t="str">
        <f t="shared" si="391"/>
        <v>plays</v>
      </c>
      <c r="S3568" s="2">
        <f t="shared" si="389"/>
        <v>41997.507905092592</v>
      </c>
      <c r="T3568" s="2">
        <f t="shared" si="390"/>
        <v>42027.507905092592</v>
      </c>
      <c r="U3568" s="1">
        <f t="shared" si="385"/>
        <v>30</v>
      </c>
    </row>
    <row r="3569" spans="1:21" ht="95" customHeight="1">
      <c r="A3569" s="1">
        <v>3567</v>
      </c>
      <c r="B3569" s="1" t="s">
        <v>3566</v>
      </c>
      <c r="C3569" s="1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O3569" s="4">
        <f t="shared" si="386"/>
        <v>108.80000000000001</v>
      </c>
      <c r="P3569" s="1">
        <f t="shared" si="387"/>
        <v>26.536585365853657</v>
      </c>
      <c r="Q3569" s="1" t="str">
        <f t="shared" si="388"/>
        <v>theater</v>
      </c>
      <c r="R3569" s="1" t="str">
        <f t="shared" si="391"/>
        <v>plays</v>
      </c>
      <c r="S3569" s="2">
        <f t="shared" si="389"/>
        <v>42135.810694444444</v>
      </c>
      <c r="T3569" s="2">
        <f t="shared" si="390"/>
        <v>42165.810694444444</v>
      </c>
      <c r="U3569" s="1">
        <f t="shared" si="385"/>
        <v>30</v>
      </c>
    </row>
    <row r="3570" spans="1:21" ht="95" customHeight="1">
      <c r="A3570" s="1">
        <v>3568</v>
      </c>
      <c r="B3570" s="1" t="s">
        <v>3567</v>
      </c>
      <c r="C3570" s="1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O3570" s="4">
        <f t="shared" si="386"/>
        <v>111.00000000000001</v>
      </c>
      <c r="P3570" s="1">
        <f t="shared" si="387"/>
        <v>58.421052631578945</v>
      </c>
      <c r="Q3570" s="1" t="str">
        <f t="shared" si="388"/>
        <v>theater</v>
      </c>
      <c r="R3570" s="1" t="str">
        <f t="shared" si="391"/>
        <v>plays</v>
      </c>
      <c r="S3570" s="2">
        <f t="shared" si="389"/>
        <v>41869.740671296298</v>
      </c>
      <c r="T3570" s="2">
        <f t="shared" si="390"/>
        <v>41899.740671296298</v>
      </c>
      <c r="U3570" s="1">
        <f t="shared" si="385"/>
        <v>30</v>
      </c>
    </row>
    <row r="3571" spans="1:21" ht="95" customHeight="1">
      <c r="A3571" s="1">
        <v>3569</v>
      </c>
      <c r="B3571" s="1" t="s">
        <v>3568</v>
      </c>
      <c r="C3571" s="1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O3571" s="4">
        <f t="shared" si="386"/>
        <v>100.47999999999999</v>
      </c>
      <c r="P3571" s="1">
        <f t="shared" si="387"/>
        <v>122.53658536585365</v>
      </c>
      <c r="Q3571" s="1" t="str">
        <f t="shared" si="388"/>
        <v>theater</v>
      </c>
      <c r="R3571" s="1" t="str">
        <f t="shared" si="391"/>
        <v>plays</v>
      </c>
      <c r="S3571" s="2">
        <f t="shared" si="389"/>
        <v>41982.688611111109</v>
      </c>
      <c r="T3571" s="2">
        <f t="shared" si="390"/>
        <v>42012.688611111109</v>
      </c>
      <c r="U3571" s="1">
        <f t="shared" si="385"/>
        <v>30</v>
      </c>
    </row>
    <row r="3572" spans="1:21" ht="95" customHeight="1">
      <c r="A3572" s="1">
        <v>3570</v>
      </c>
      <c r="B3572" s="1" t="s">
        <v>3569</v>
      </c>
      <c r="C3572" s="1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O3572" s="4">
        <f t="shared" si="386"/>
        <v>114.35</v>
      </c>
      <c r="P3572" s="1">
        <f t="shared" si="387"/>
        <v>87.961538461538467</v>
      </c>
      <c r="Q3572" s="1" t="str">
        <f t="shared" si="388"/>
        <v>theater</v>
      </c>
      <c r="R3572" s="1" t="str">
        <f t="shared" si="391"/>
        <v>plays</v>
      </c>
      <c r="S3572" s="2">
        <f t="shared" si="389"/>
        <v>41976.331979166673</v>
      </c>
      <c r="T3572" s="2">
        <f t="shared" si="390"/>
        <v>42004.291666666672</v>
      </c>
      <c r="U3572" s="1">
        <f t="shared" si="385"/>
        <v>28</v>
      </c>
    </row>
    <row r="3573" spans="1:21" ht="95" customHeight="1">
      <c r="A3573" s="1">
        <v>3571</v>
      </c>
      <c r="B3573" s="1" t="s">
        <v>3570</v>
      </c>
      <c r="C3573" s="1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O3573" s="4">
        <f t="shared" si="386"/>
        <v>122.06666666666666</v>
      </c>
      <c r="P3573" s="1">
        <f t="shared" si="387"/>
        <v>73.239999999999995</v>
      </c>
      <c r="Q3573" s="1" t="str">
        <f t="shared" si="388"/>
        <v>theater</v>
      </c>
      <c r="R3573" s="1" t="str">
        <f t="shared" si="391"/>
        <v>plays</v>
      </c>
      <c r="S3573" s="2">
        <f t="shared" si="389"/>
        <v>41912.858946759261</v>
      </c>
      <c r="T3573" s="2">
        <f t="shared" si="390"/>
        <v>41942.858946759261</v>
      </c>
      <c r="U3573" s="1">
        <f t="shared" si="385"/>
        <v>30</v>
      </c>
    </row>
    <row r="3574" spans="1:21" ht="95" customHeight="1">
      <c r="A3574" s="1">
        <v>3572</v>
      </c>
      <c r="B3574" s="1" t="s">
        <v>3571</v>
      </c>
      <c r="C3574" s="1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O3574" s="4">
        <f t="shared" si="386"/>
        <v>100</v>
      </c>
      <c r="P3574" s="1">
        <f t="shared" si="387"/>
        <v>55.555555555555557</v>
      </c>
      <c r="Q3574" s="1" t="str">
        <f t="shared" si="388"/>
        <v>theater</v>
      </c>
      <c r="R3574" s="1" t="str">
        <f t="shared" si="391"/>
        <v>plays</v>
      </c>
      <c r="S3574" s="2">
        <f t="shared" si="389"/>
        <v>42146.570393518516</v>
      </c>
      <c r="T3574" s="2">
        <f t="shared" si="390"/>
        <v>42176.570393518516</v>
      </c>
      <c r="U3574" s="1">
        <f t="shared" ref="U3574:U3637" si="392">ROUNDUP(T3574-S3574,0)</f>
        <v>30</v>
      </c>
    </row>
    <row r="3575" spans="1:21" ht="95" customHeight="1">
      <c r="A3575" s="1">
        <v>3573</v>
      </c>
      <c r="B3575" s="1" t="s">
        <v>3572</v>
      </c>
      <c r="C3575" s="1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O3575" s="4">
        <f t="shared" si="386"/>
        <v>102.8</v>
      </c>
      <c r="P3575" s="1">
        <f t="shared" si="387"/>
        <v>39.53846153846154</v>
      </c>
      <c r="Q3575" s="1" t="str">
        <f t="shared" si="388"/>
        <v>theater</v>
      </c>
      <c r="R3575" s="1" t="str">
        <f t="shared" si="391"/>
        <v>plays</v>
      </c>
      <c r="S3575" s="2">
        <f t="shared" si="389"/>
        <v>41921.375532407408</v>
      </c>
      <c r="T3575" s="2">
        <f t="shared" si="390"/>
        <v>41951.417199074072</v>
      </c>
      <c r="U3575" s="1">
        <f t="shared" si="392"/>
        <v>31</v>
      </c>
    </row>
    <row r="3576" spans="1:21" ht="95" customHeight="1">
      <c r="A3576" s="1">
        <v>3574</v>
      </c>
      <c r="B3576" s="1" t="s">
        <v>3573</v>
      </c>
      <c r="C3576" s="1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O3576" s="4">
        <f t="shared" si="386"/>
        <v>106.12068965517241</v>
      </c>
      <c r="P3576" s="1">
        <f t="shared" si="387"/>
        <v>136.77777777777777</v>
      </c>
      <c r="Q3576" s="1" t="str">
        <f t="shared" si="388"/>
        <v>theater</v>
      </c>
      <c r="R3576" s="1" t="str">
        <f t="shared" si="391"/>
        <v>plays</v>
      </c>
      <c r="S3576" s="2">
        <f t="shared" si="389"/>
        <v>41926.942685185182</v>
      </c>
      <c r="T3576" s="2">
        <f t="shared" si="390"/>
        <v>41956.984351851846</v>
      </c>
      <c r="U3576" s="1">
        <f t="shared" si="392"/>
        <v>31</v>
      </c>
    </row>
    <row r="3577" spans="1:21" ht="95" customHeight="1">
      <c r="A3577" s="1">
        <v>3575</v>
      </c>
      <c r="B3577" s="1" t="s">
        <v>3574</v>
      </c>
      <c r="C3577" s="1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O3577" s="4">
        <f t="shared" si="386"/>
        <v>101.33000000000001</v>
      </c>
      <c r="P3577" s="1">
        <f t="shared" si="387"/>
        <v>99.343137254901961</v>
      </c>
      <c r="Q3577" s="1" t="str">
        <f t="shared" si="388"/>
        <v>theater</v>
      </c>
      <c r="R3577" s="1" t="str">
        <f t="shared" si="391"/>
        <v>plays</v>
      </c>
      <c r="S3577" s="2">
        <f t="shared" si="389"/>
        <v>42561.783877314811</v>
      </c>
      <c r="T3577" s="2">
        <f t="shared" si="390"/>
        <v>42593.165972222225</v>
      </c>
      <c r="U3577" s="1">
        <f t="shared" si="392"/>
        <v>32</v>
      </c>
    </row>
    <row r="3578" spans="1:21" ht="95" customHeight="1">
      <c r="A3578" s="1">
        <v>3576</v>
      </c>
      <c r="B3578" s="1" t="s">
        <v>3575</v>
      </c>
      <c r="C3578" s="1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O3578" s="4">
        <f t="shared" si="386"/>
        <v>100</v>
      </c>
      <c r="P3578" s="1">
        <f t="shared" si="387"/>
        <v>20</v>
      </c>
      <c r="Q3578" s="1" t="str">
        <f t="shared" si="388"/>
        <v>theater</v>
      </c>
      <c r="R3578" s="1" t="str">
        <f t="shared" si="391"/>
        <v>plays</v>
      </c>
      <c r="S3578" s="2">
        <f t="shared" si="389"/>
        <v>42649.54923611111</v>
      </c>
      <c r="T3578" s="2">
        <f t="shared" si="390"/>
        <v>42709.590902777782</v>
      </c>
      <c r="U3578" s="1">
        <f t="shared" si="392"/>
        <v>61</v>
      </c>
    </row>
    <row r="3579" spans="1:21" ht="95" customHeight="1">
      <c r="A3579" s="1">
        <v>3577</v>
      </c>
      <c r="B3579" s="1" t="s">
        <v>3576</v>
      </c>
      <c r="C3579" s="1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O3579" s="4">
        <f t="shared" si="386"/>
        <v>130</v>
      </c>
      <c r="P3579" s="1">
        <f t="shared" si="387"/>
        <v>28.888888888888889</v>
      </c>
      <c r="Q3579" s="1" t="str">
        <f t="shared" si="388"/>
        <v>theater</v>
      </c>
      <c r="R3579" s="1" t="str">
        <f t="shared" si="391"/>
        <v>plays</v>
      </c>
      <c r="S3579" s="2">
        <f t="shared" si="389"/>
        <v>42093.786840277782</v>
      </c>
      <c r="T3579" s="2">
        <f t="shared" si="390"/>
        <v>42120.26944444445</v>
      </c>
      <c r="U3579" s="1">
        <f t="shared" si="392"/>
        <v>27</v>
      </c>
    </row>
    <row r="3580" spans="1:21" ht="95" customHeight="1">
      <c r="A3580" s="1">
        <v>3578</v>
      </c>
      <c r="B3580" s="1" t="s">
        <v>3577</v>
      </c>
      <c r="C3580" s="1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O3580" s="4">
        <f t="shared" si="386"/>
        <v>100.01333333333334</v>
      </c>
      <c r="P3580" s="1">
        <f t="shared" si="387"/>
        <v>40.545945945945945</v>
      </c>
      <c r="Q3580" s="1" t="str">
        <f t="shared" si="388"/>
        <v>theater</v>
      </c>
      <c r="R3580" s="1" t="str">
        <f t="shared" si="391"/>
        <v>plays</v>
      </c>
      <c r="S3580" s="2">
        <f t="shared" si="389"/>
        <v>42460.733530092592</v>
      </c>
      <c r="T3580" s="2">
        <f t="shared" si="390"/>
        <v>42490.733530092592</v>
      </c>
      <c r="U3580" s="1">
        <f t="shared" si="392"/>
        <v>30</v>
      </c>
    </row>
    <row r="3581" spans="1:21" ht="95" customHeight="1">
      <c r="A3581" s="1">
        <v>3579</v>
      </c>
      <c r="B3581" s="1" t="s">
        <v>3578</v>
      </c>
      <c r="C3581" s="1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O3581" s="4">
        <f t="shared" si="386"/>
        <v>100</v>
      </c>
      <c r="P3581" s="1">
        <f t="shared" si="387"/>
        <v>35.714285714285715</v>
      </c>
      <c r="Q3581" s="1" t="str">
        <f t="shared" si="388"/>
        <v>theater</v>
      </c>
      <c r="R3581" s="1" t="str">
        <f t="shared" si="391"/>
        <v>plays</v>
      </c>
      <c r="S3581" s="2">
        <f t="shared" si="389"/>
        <v>42430.762222222227</v>
      </c>
      <c r="T3581" s="2">
        <f t="shared" si="390"/>
        <v>42460.720555555556</v>
      </c>
      <c r="U3581" s="1">
        <f t="shared" si="392"/>
        <v>30</v>
      </c>
    </row>
    <row r="3582" spans="1:21" ht="95" customHeight="1">
      <c r="A3582" s="1">
        <v>3580</v>
      </c>
      <c r="B3582" s="1" t="s">
        <v>3579</v>
      </c>
      <c r="C3582" s="1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O3582" s="4">
        <f t="shared" si="386"/>
        <v>113.88888888888889</v>
      </c>
      <c r="P3582" s="1">
        <f t="shared" si="387"/>
        <v>37.962962962962962</v>
      </c>
      <c r="Q3582" s="1" t="str">
        <f t="shared" si="388"/>
        <v>theater</v>
      </c>
      <c r="R3582" s="1" t="str">
        <f t="shared" si="391"/>
        <v>plays</v>
      </c>
      <c r="S3582" s="2">
        <f t="shared" si="389"/>
        <v>42026.176180555558</v>
      </c>
      <c r="T3582" s="2">
        <f t="shared" si="390"/>
        <v>42064.207638888889</v>
      </c>
      <c r="U3582" s="1">
        <f t="shared" si="392"/>
        <v>39</v>
      </c>
    </row>
    <row r="3583" spans="1:21" ht="95" customHeight="1">
      <c r="A3583" s="1">
        <v>3581</v>
      </c>
      <c r="B3583" s="1" t="s">
        <v>3580</v>
      </c>
      <c r="C3583" s="1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O3583" s="4">
        <f t="shared" si="386"/>
        <v>100</v>
      </c>
      <c r="P3583" s="1">
        <f t="shared" si="387"/>
        <v>33.333333333333336</v>
      </c>
      <c r="Q3583" s="1" t="str">
        <f t="shared" si="388"/>
        <v>theater</v>
      </c>
      <c r="R3583" s="1" t="str">
        <f t="shared" si="391"/>
        <v>plays</v>
      </c>
      <c r="S3583" s="2">
        <f t="shared" si="389"/>
        <v>41836.471180555556</v>
      </c>
      <c r="T3583" s="2">
        <f t="shared" si="390"/>
        <v>41850.471180555556</v>
      </c>
      <c r="U3583" s="1">
        <f t="shared" si="392"/>
        <v>14</v>
      </c>
    </row>
    <row r="3584" spans="1:21" ht="95" customHeight="1">
      <c r="A3584" s="1">
        <v>3582</v>
      </c>
      <c r="B3584" s="1" t="s">
        <v>3581</v>
      </c>
      <c r="C3584" s="1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O3584" s="4">
        <f t="shared" si="386"/>
        <v>287</v>
      </c>
      <c r="P3584" s="1">
        <f t="shared" si="387"/>
        <v>58.571428571428569</v>
      </c>
      <c r="Q3584" s="1" t="str">
        <f t="shared" si="388"/>
        <v>theater</v>
      </c>
      <c r="R3584" s="1" t="str">
        <f t="shared" si="391"/>
        <v>plays</v>
      </c>
      <c r="S3584" s="2">
        <f t="shared" si="389"/>
        <v>42451.095856481479</v>
      </c>
      <c r="T3584" s="2">
        <f t="shared" si="390"/>
        <v>42465.095856481479</v>
      </c>
      <c r="U3584" s="1">
        <f t="shared" si="392"/>
        <v>14</v>
      </c>
    </row>
    <row r="3585" spans="1:21" ht="95" customHeight="1">
      <c r="A3585" s="1">
        <v>3583</v>
      </c>
      <c r="B3585" s="1" t="s">
        <v>3582</v>
      </c>
      <c r="C3585" s="1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O3585" s="4">
        <f t="shared" si="386"/>
        <v>108.5</v>
      </c>
      <c r="P3585" s="1">
        <f t="shared" si="387"/>
        <v>135.625</v>
      </c>
      <c r="Q3585" s="1" t="str">
        <f t="shared" si="388"/>
        <v>theater</v>
      </c>
      <c r="R3585" s="1" t="str">
        <f t="shared" si="391"/>
        <v>plays</v>
      </c>
      <c r="S3585" s="2">
        <f t="shared" si="389"/>
        <v>42418.425983796296</v>
      </c>
      <c r="T3585" s="2">
        <f t="shared" si="390"/>
        <v>42478.384317129632</v>
      </c>
      <c r="U3585" s="1">
        <f t="shared" si="392"/>
        <v>60</v>
      </c>
    </row>
    <row r="3586" spans="1:21" ht="95" customHeight="1">
      <c r="A3586" s="1">
        <v>3584</v>
      </c>
      <c r="B3586" s="1" t="s">
        <v>3583</v>
      </c>
      <c r="C3586" s="1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O3586" s="4">
        <f t="shared" si="386"/>
        <v>115.5</v>
      </c>
      <c r="P3586" s="1">
        <f t="shared" si="387"/>
        <v>30.9375</v>
      </c>
      <c r="Q3586" s="1" t="str">
        <f t="shared" si="388"/>
        <v>theater</v>
      </c>
      <c r="R3586" s="1" t="str">
        <f t="shared" si="391"/>
        <v>plays</v>
      </c>
      <c r="S3586" s="2">
        <f t="shared" si="389"/>
        <v>42168.316481481481</v>
      </c>
      <c r="T3586" s="2">
        <f t="shared" si="390"/>
        <v>42198.316481481481</v>
      </c>
      <c r="U3586" s="1">
        <f t="shared" si="392"/>
        <v>30</v>
      </c>
    </row>
    <row r="3587" spans="1:21" ht="95" customHeight="1">
      <c r="A3587" s="1">
        <v>3585</v>
      </c>
      <c r="B3587" s="1" t="s">
        <v>3584</v>
      </c>
      <c r="C3587" s="1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O3587" s="4">
        <f t="shared" ref="O3587:O3650" si="393">E3587/D3587*100</f>
        <v>119.11764705882352</v>
      </c>
      <c r="P3587" s="1">
        <f t="shared" ref="P3587:P3650" si="394">E3587/L3587</f>
        <v>176.08695652173913</v>
      </c>
      <c r="Q3587" s="1" t="str">
        <f t="shared" ref="Q3587:Q3650" si="395">LEFT(N3587,FIND("/",N3587)-1)</f>
        <v>theater</v>
      </c>
      <c r="R3587" s="1" t="str">
        <f t="shared" si="391"/>
        <v>plays</v>
      </c>
      <c r="S3587" s="2">
        <f t="shared" ref="S3587:S3650" si="396">(((J3587/60)/60)/24)+DATE(1970,1,1)</f>
        <v>41964.716319444444</v>
      </c>
      <c r="T3587" s="2">
        <f t="shared" ref="T3587:T3650" si="397">(((I3587/60)/60)/24)+DATE(1970,1,1)</f>
        <v>41994.716319444444</v>
      </c>
      <c r="U3587" s="1">
        <f t="shared" si="392"/>
        <v>30</v>
      </c>
    </row>
    <row r="3588" spans="1:21" ht="95" customHeight="1">
      <c r="A3588" s="1">
        <v>3586</v>
      </c>
      <c r="B3588" s="1" t="s">
        <v>3585</v>
      </c>
      <c r="C3588" s="1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O3588" s="4">
        <f t="shared" si="393"/>
        <v>109.42666666666668</v>
      </c>
      <c r="P3588" s="1">
        <f t="shared" si="394"/>
        <v>151.9814814814815</v>
      </c>
      <c r="Q3588" s="1" t="str">
        <f t="shared" si="395"/>
        <v>theater</v>
      </c>
      <c r="R3588" s="1" t="str">
        <f t="shared" ref="R3588:R3651" si="398">RIGHT(N3588,LEN(N3588)-FIND("/",N3588))</f>
        <v>plays</v>
      </c>
      <c r="S3588" s="2">
        <f t="shared" si="396"/>
        <v>42576.697569444441</v>
      </c>
      <c r="T3588" s="2">
        <f t="shared" si="397"/>
        <v>42636.697569444441</v>
      </c>
      <c r="U3588" s="1">
        <f t="shared" si="392"/>
        <v>60</v>
      </c>
    </row>
    <row r="3589" spans="1:21" ht="95" customHeight="1">
      <c r="A3589" s="1">
        <v>3587</v>
      </c>
      <c r="B3589" s="1" t="s">
        <v>3586</v>
      </c>
      <c r="C3589" s="1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O3589" s="4">
        <f t="shared" si="393"/>
        <v>126.6</v>
      </c>
      <c r="P3589" s="1">
        <f t="shared" si="394"/>
        <v>22.607142857142858</v>
      </c>
      <c r="Q3589" s="1" t="str">
        <f t="shared" si="395"/>
        <v>theater</v>
      </c>
      <c r="R3589" s="1" t="str">
        <f t="shared" si="398"/>
        <v>plays</v>
      </c>
      <c r="S3589" s="2">
        <f t="shared" si="396"/>
        <v>42503.539976851855</v>
      </c>
      <c r="T3589" s="2">
        <f t="shared" si="397"/>
        <v>42548.791666666672</v>
      </c>
      <c r="U3589" s="1">
        <f t="shared" si="392"/>
        <v>46</v>
      </c>
    </row>
    <row r="3590" spans="1:21" ht="95" customHeight="1">
      <c r="A3590" s="1">
        <v>3588</v>
      </c>
      <c r="B3590" s="1" t="s">
        <v>3587</v>
      </c>
      <c r="C3590" s="1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O3590" s="4">
        <f t="shared" si="393"/>
        <v>100.49999999999999</v>
      </c>
      <c r="P3590" s="1">
        <f t="shared" si="394"/>
        <v>18.272727272727273</v>
      </c>
      <c r="Q3590" s="1" t="str">
        <f t="shared" si="395"/>
        <v>theater</v>
      </c>
      <c r="R3590" s="1" t="str">
        <f t="shared" si="398"/>
        <v>plays</v>
      </c>
      <c r="S3590" s="2">
        <f t="shared" si="396"/>
        <v>42101.828819444447</v>
      </c>
      <c r="T3590" s="2">
        <f t="shared" si="397"/>
        <v>42123.958333333328</v>
      </c>
      <c r="U3590" s="1">
        <f t="shared" si="392"/>
        <v>23</v>
      </c>
    </row>
    <row r="3591" spans="1:21" ht="95" customHeight="1">
      <c r="A3591" s="1">
        <v>3589</v>
      </c>
      <c r="B3591" s="1" t="s">
        <v>3588</v>
      </c>
      <c r="C3591" s="1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O3591" s="4">
        <f t="shared" si="393"/>
        <v>127.49999999999999</v>
      </c>
      <c r="P3591" s="1">
        <f t="shared" si="394"/>
        <v>82.258064516129039</v>
      </c>
      <c r="Q3591" s="1" t="str">
        <f t="shared" si="395"/>
        <v>theater</v>
      </c>
      <c r="R3591" s="1" t="str">
        <f t="shared" si="398"/>
        <v>plays</v>
      </c>
      <c r="S3591" s="2">
        <f t="shared" si="396"/>
        <v>42125.647534722222</v>
      </c>
      <c r="T3591" s="2">
        <f t="shared" si="397"/>
        <v>42150.647534722222</v>
      </c>
      <c r="U3591" s="1">
        <f t="shared" si="392"/>
        <v>25</v>
      </c>
    </row>
    <row r="3592" spans="1:21" ht="95" customHeight="1">
      <c r="A3592" s="1">
        <v>3590</v>
      </c>
      <c r="B3592" s="1" t="s">
        <v>3589</v>
      </c>
      <c r="C3592" s="1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O3592" s="4">
        <f t="shared" si="393"/>
        <v>100.05999999999999</v>
      </c>
      <c r="P3592" s="1">
        <f t="shared" si="394"/>
        <v>68.534246575342465</v>
      </c>
      <c r="Q3592" s="1" t="str">
        <f t="shared" si="395"/>
        <v>theater</v>
      </c>
      <c r="R3592" s="1" t="str">
        <f t="shared" si="398"/>
        <v>plays</v>
      </c>
      <c r="S3592" s="2">
        <f t="shared" si="396"/>
        <v>41902.333726851852</v>
      </c>
      <c r="T3592" s="2">
        <f t="shared" si="397"/>
        <v>41932.333726851852</v>
      </c>
      <c r="U3592" s="1">
        <f t="shared" si="392"/>
        <v>30</v>
      </c>
    </row>
    <row r="3593" spans="1:21" ht="95" customHeight="1">
      <c r="A3593" s="1">
        <v>3591</v>
      </c>
      <c r="B3593" s="1" t="s">
        <v>3590</v>
      </c>
      <c r="C3593" s="1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O3593" s="4">
        <f t="shared" si="393"/>
        <v>175</v>
      </c>
      <c r="P3593" s="1">
        <f t="shared" si="394"/>
        <v>68.055555555555557</v>
      </c>
      <c r="Q3593" s="1" t="str">
        <f t="shared" si="395"/>
        <v>theater</v>
      </c>
      <c r="R3593" s="1" t="str">
        <f t="shared" si="398"/>
        <v>plays</v>
      </c>
      <c r="S3593" s="2">
        <f t="shared" si="396"/>
        <v>42003.948425925926</v>
      </c>
      <c r="T3593" s="2">
        <f t="shared" si="397"/>
        <v>42028.207638888889</v>
      </c>
      <c r="U3593" s="1">
        <f t="shared" si="392"/>
        <v>25</v>
      </c>
    </row>
    <row r="3594" spans="1:21" ht="95" customHeight="1">
      <c r="A3594" s="1">
        <v>3592</v>
      </c>
      <c r="B3594" s="1" t="s">
        <v>3591</v>
      </c>
      <c r="C3594" s="1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O3594" s="4">
        <f t="shared" si="393"/>
        <v>127.25</v>
      </c>
      <c r="P3594" s="1">
        <f t="shared" si="394"/>
        <v>72.714285714285708</v>
      </c>
      <c r="Q3594" s="1" t="str">
        <f t="shared" si="395"/>
        <v>theater</v>
      </c>
      <c r="R3594" s="1" t="str">
        <f t="shared" si="398"/>
        <v>plays</v>
      </c>
      <c r="S3594" s="2">
        <f t="shared" si="396"/>
        <v>41988.829942129625</v>
      </c>
      <c r="T3594" s="2">
        <f t="shared" si="397"/>
        <v>42046.207638888889</v>
      </c>
      <c r="U3594" s="1">
        <f t="shared" si="392"/>
        <v>58</v>
      </c>
    </row>
    <row r="3595" spans="1:21" ht="95" customHeight="1">
      <c r="A3595" s="1">
        <v>3593</v>
      </c>
      <c r="B3595" s="1" t="s">
        <v>3592</v>
      </c>
      <c r="C3595" s="1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O3595" s="4">
        <f t="shared" si="393"/>
        <v>110.63333333333334</v>
      </c>
      <c r="P3595" s="1">
        <f t="shared" si="394"/>
        <v>77.186046511627907</v>
      </c>
      <c r="Q3595" s="1" t="str">
        <f t="shared" si="395"/>
        <v>theater</v>
      </c>
      <c r="R3595" s="1" t="str">
        <f t="shared" si="398"/>
        <v>plays</v>
      </c>
      <c r="S3595" s="2">
        <f t="shared" si="396"/>
        <v>41974.898599537039</v>
      </c>
      <c r="T3595" s="2">
        <f t="shared" si="397"/>
        <v>42009.851388888885</v>
      </c>
      <c r="U3595" s="1">
        <f t="shared" si="392"/>
        <v>35</v>
      </c>
    </row>
    <row r="3596" spans="1:21" ht="95" customHeight="1">
      <c r="A3596" s="1">
        <v>3594</v>
      </c>
      <c r="B3596" s="1" t="s">
        <v>3593</v>
      </c>
      <c r="C3596" s="1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O3596" s="4">
        <f t="shared" si="393"/>
        <v>125.93749999999999</v>
      </c>
      <c r="P3596" s="1">
        <f t="shared" si="394"/>
        <v>55.972222222222221</v>
      </c>
      <c r="Q3596" s="1" t="str">
        <f t="shared" si="395"/>
        <v>theater</v>
      </c>
      <c r="R3596" s="1" t="str">
        <f t="shared" si="398"/>
        <v>plays</v>
      </c>
      <c r="S3596" s="2">
        <f t="shared" si="396"/>
        <v>42592.066921296297</v>
      </c>
      <c r="T3596" s="2">
        <f t="shared" si="397"/>
        <v>42617.066921296297</v>
      </c>
      <c r="U3596" s="1">
        <f t="shared" si="392"/>
        <v>25</v>
      </c>
    </row>
    <row r="3597" spans="1:21" ht="95" customHeight="1">
      <c r="A3597" s="1">
        <v>3595</v>
      </c>
      <c r="B3597" s="1" t="s">
        <v>3594</v>
      </c>
      <c r="C3597" s="1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O3597" s="4">
        <f t="shared" si="393"/>
        <v>118.5</v>
      </c>
      <c r="P3597" s="1">
        <f t="shared" si="394"/>
        <v>49.693548387096776</v>
      </c>
      <c r="Q3597" s="1" t="str">
        <f t="shared" si="395"/>
        <v>theater</v>
      </c>
      <c r="R3597" s="1" t="str">
        <f t="shared" si="398"/>
        <v>plays</v>
      </c>
      <c r="S3597" s="2">
        <f t="shared" si="396"/>
        <v>42050.008368055554</v>
      </c>
      <c r="T3597" s="2">
        <f t="shared" si="397"/>
        <v>42076.290972222225</v>
      </c>
      <c r="U3597" s="1">
        <f t="shared" si="392"/>
        <v>27</v>
      </c>
    </row>
    <row r="3598" spans="1:21" ht="95" customHeight="1">
      <c r="A3598" s="1">
        <v>3596</v>
      </c>
      <c r="B3598" s="1" t="s">
        <v>3595</v>
      </c>
      <c r="C3598" s="1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O3598" s="4">
        <f t="shared" si="393"/>
        <v>107.72727272727273</v>
      </c>
      <c r="P3598" s="1">
        <f t="shared" si="394"/>
        <v>79</v>
      </c>
      <c r="Q3598" s="1" t="str">
        <f t="shared" si="395"/>
        <v>theater</v>
      </c>
      <c r="R3598" s="1" t="str">
        <f t="shared" si="398"/>
        <v>plays</v>
      </c>
      <c r="S3598" s="2">
        <f t="shared" si="396"/>
        <v>41856.715069444443</v>
      </c>
      <c r="T3598" s="2">
        <f t="shared" si="397"/>
        <v>41877.715069444443</v>
      </c>
      <c r="U3598" s="1">
        <f t="shared" si="392"/>
        <v>21</v>
      </c>
    </row>
    <row r="3599" spans="1:21" ht="95" customHeight="1">
      <c r="A3599" s="1">
        <v>3597</v>
      </c>
      <c r="B3599" s="1" t="s">
        <v>3596</v>
      </c>
      <c r="C3599" s="1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O3599" s="4">
        <f t="shared" si="393"/>
        <v>102.60000000000001</v>
      </c>
      <c r="P3599" s="1">
        <f t="shared" si="394"/>
        <v>77.727272727272734</v>
      </c>
      <c r="Q3599" s="1" t="str">
        <f t="shared" si="395"/>
        <v>theater</v>
      </c>
      <c r="R3599" s="1" t="str">
        <f t="shared" si="398"/>
        <v>plays</v>
      </c>
      <c r="S3599" s="2">
        <f t="shared" si="396"/>
        <v>42417.585532407407</v>
      </c>
      <c r="T3599" s="2">
        <f t="shared" si="397"/>
        <v>42432.249305555553</v>
      </c>
      <c r="U3599" s="1">
        <f t="shared" si="392"/>
        <v>15</v>
      </c>
    </row>
    <row r="3600" spans="1:21" ht="95" customHeight="1">
      <c r="A3600" s="1">
        <v>3598</v>
      </c>
      <c r="B3600" s="1" t="s">
        <v>3597</v>
      </c>
      <c r="C3600" s="1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O3600" s="4">
        <f t="shared" si="393"/>
        <v>110.1</v>
      </c>
      <c r="P3600" s="1">
        <f t="shared" si="394"/>
        <v>40.777777777777779</v>
      </c>
      <c r="Q3600" s="1" t="str">
        <f t="shared" si="395"/>
        <v>theater</v>
      </c>
      <c r="R3600" s="1" t="str">
        <f t="shared" si="398"/>
        <v>plays</v>
      </c>
      <c r="S3600" s="2">
        <f t="shared" si="396"/>
        <v>41866.79886574074</v>
      </c>
      <c r="T3600" s="2">
        <f t="shared" si="397"/>
        <v>41885.207638888889</v>
      </c>
      <c r="U3600" s="1">
        <f t="shared" si="392"/>
        <v>19</v>
      </c>
    </row>
    <row r="3601" spans="1:21" ht="95" customHeight="1">
      <c r="A3601" s="1">
        <v>3599</v>
      </c>
      <c r="B3601" s="1" t="s">
        <v>3598</v>
      </c>
      <c r="C3601" s="1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O3601" s="4">
        <f t="shared" si="393"/>
        <v>202</v>
      </c>
      <c r="P3601" s="1">
        <f t="shared" si="394"/>
        <v>59.411764705882355</v>
      </c>
      <c r="Q3601" s="1" t="str">
        <f t="shared" si="395"/>
        <v>theater</v>
      </c>
      <c r="R3601" s="1" t="str">
        <f t="shared" si="398"/>
        <v>plays</v>
      </c>
      <c r="S3601" s="2">
        <f t="shared" si="396"/>
        <v>42220.79487268519</v>
      </c>
      <c r="T3601" s="2">
        <f t="shared" si="397"/>
        <v>42246</v>
      </c>
      <c r="U3601" s="1">
        <f t="shared" si="392"/>
        <v>26</v>
      </c>
    </row>
    <row r="3602" spans="1:21" ht="95" customHeight="1">
      <c r="A3602" s="1">
        <v>3600</v>
      </c>
      <c r="B3602" s="1" t="s">
        <v>3599</v>
      </c>
      <c r="C3602" s="1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O3602" s="4">
        <f t="shared" si="393"/>
        <v>130</v>
      </c>
      <c r="P3602" s="1">
        <f t="shared" si="394"/>
        <v>3.25</v>
      </c>
      <c r="Q3602" s="1" t="str">
        <f t="shared" si="395"/>
        <v>theater</v>
      </c>
      <c r="R3602" s="1" t="str">
        <f t="shared" si="398"/>
        <v>plays</v>
      </c>
      <c r="S3602" s="2">
        <f t="shared" si="396"/>
        <v>42628.849120370374</v>
      </c>
      <c r="T3602" s="2">
        <f t="shared" si="397"/>
        <v>42656.849120370374</v>
      </c>
      <c r="U3602" s="1">
        <f t="shared" si="392"/>
        <v>28</v>
      </c>
    </row>
    <row r="3603" spans="1:21" ht="95" customHeight="1">
      <c r="A3603" s="1">
        <v>3601</v>
      </c>
      <c r="B3603" s="1" t="s">
        <v>3600</v>
      </c>
      <c r="C3603" s="1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O3603" s="4">
        <f t="shared" si="393"/>
        <v>104.35000000000001</v>
      </c>
      <c r="P3603" s="1">
        <f t="shared" si="394"/>
        <v>39.377358490566039</v>
      </c>
      <c r="Q3603" s="1" t="str">
        <f t="shared" si="395"/>
        <v>theater</v>
      </c>
      <c r="R3603" s="1" t="str">
        <f t="shared" si="398"/>
        <v>plays</v>
      </c>
      <c r="S3603" s="2">
        <f t="shared" si="396"/>
        <v>41990.99863425926</v>
      </c>
      <c r="T3603" s="2">
        <f t="shared" si="397"/>
        <v>42020.99863425926</v>
      </c>
      <c r="U3603" s="1">
        <f t="shared" si="392"/>
        <v>30</v>
      </c>
    </row>
    <row r="3604" spans="1:21" ht="95" customHeight="1">
      <c r="A3604" s="1">
        <v>3602</v>
      </c>
      <c r="B3604" s="1" t="s">
        <v>3601</v>
      </c>
      <c r="C3604" s="1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O3604" s="4">
        <f t="shared" si="393"/>
        <v>100.05</v>
      </c>
      <c r="P3604" s="1">
        <f t="shared" si="394"/>
        <v>81.673469387755105</v>
      </c>
      <c r="Q3604" s="1" t="str">
        <f t="shared" si="395"/>
        <v>theater</v>
      </c>
      <c r="R3604" s="1" t="str">
        <f t="shared" si="398"/>
        <v>plays</v>
      </c>
      <c r="S3604" s="2">
        <f t="shared" si="396"/>
        <v>42447.894432870366</v>
      </c>
      <c r="T3604" s="2">
        <f t="shared" si="397"/>
        <v>42507.894432870366</v>
      </c>
      <c r="U3604" s="1">
        <f t="shared" si="392"/>
        <v>60</v>
      </c>
    </row>
    <row r="3605" spans="1:21" ht="95" customHeight="1">
      <c r="A3605" s="1">
        <v>3603</v>
      </c>
      <c r="B3605" s="1" t="s">
        <v>3602</v>
      </c>
      <c r="C3605" s="1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O3605" s="4">
        <f t="shared" si="393"/>
        <v>170.66666666666669</v>
      </c>
      <c r="P3605" s="1">
        <f t="shared" si="394"/>
        <v>44.912280701754383</v>
      </c>
      <c r="Q3605" s="1" t="str">
        <f t="shared" si="395"/>
        <v>theater</v>
      </c>
      <c r="R3605" s="1" t="str">
        <f t="shared" si="398"/>
        <v>plays</v>
      </c>
      <c r="S3605" s="2">
        <f t="shared" si="396"/>
        <v>42283.864351851851</v>
      </c>
      <c r="T3605" s="2">
        <f t="shared" si="397"/>
        <v>42313.906018518523</v>
      </c>
      <c r="U3605" s="1">
        <f t="shared" si="392"/>
        <v>31</v>
      </c>
    </row>
    <row r="3606" spans="1:21" ht="95" customHeight="1">
      <c r="A3606" s="1">
        <v>3604</v>
      </c>
      <c r="B3606" s="1" t="s">
        <v>3603</v>
      </c>
      <c r="C3606" s="1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O3606" s="4">
        <f t="shared" si="393"/>
        <v>112.83333333333334</v>
      </c>
      <c r="P3606" s="1">
        <f t="shared" si="394"/>
        <v>49.05797101449275</v>
      </c>
      <c r="Q3606" s="1" t="str">
        <f t="shared" si="395"/>
        <v>theater</v>
      </c>
      <c r="R3606" s="1" t="str">
        <f t="shared" si="398"/>
        <v>plays</v>
      </c>
      <c r="S3606" s="2">
        <f t="shared" si="396"/>
        <v>42483.015694444446</v>
      </c>
      <c r="T3606" s="2">
        <f t="shared" si="397"/>
        <v>42489.290972222225</v>
      </c>
      <c r="U3606" s="1">
        <f t="shared" si="392"/>
        <v>7</v>
      </c>
    </row>
    <row r="3607" spans="1:21" ht="95" customHeight="1">
      <c r="A3607" s="1">
        <v>3605</v>
      </c>
      <c r="B3607" s="1" t="s">
        <v>3604</v>
      </c>
      <c r="C3607" s="1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O3607" s="4">
        <f t="shared" si="393"/>
        <v>184</v>
      </c>
      <c r="P3607" s="1">
        <f t="shared" si="394"/>
        <v>30.666666666666668</v>
      </c>
      <c r="Q3607" s="1" t="str">
        <f t="shared" si="395"/>
        <v>theater</v>
      </c>
      <c r="R3607" s="1" t="str">
        <f t="shared" si="398"/>
        <v>plays</v>
      </c>
      <c r="S3607" s="2">
        <f t="shared" si="396"/>
        <v>42383.793124999997</v>
      </c>
      <c r="T3607" s="2">
        <f t="shared" si="397"/>
        <v>42413.793124999997</v>
      </c>
      <c r="U3607" s="1">
        <f t="shared" si="392"/>
        <v>30</v>
      </c>
    </row>
    <row r="3608" spans="1:21" ht="95" customHeight="1">
      <c r="A3608" s="1">
        <v>3606</v>
      </c>
      <c r="B3608" s="1" t="s">
        <v>3605</v>
      </c>
      <c r="C3608" s="1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O3608" s="4">
        <f t="shared" si="393"/>
        <v>130.26666666666665</v>
      </c>
      <c r="P3608" s="1">
        <f t="shared" si="394"/>
        <v>61.0625</v>
      </c>
      <c r="Q3608" s="1" t="str">
        <f t="shared" si="395"/>
        <v>theater</v>
      </c>
      <c r="R3608" s="1" t="str">
        <f t="shared" si="398"/>
        <v>plays</v>
      </c>
      <c r="S3608" s="2">
        <f t="shared" si="396"/>
        <v>42566.604826388888</v>
      </c>
      <c r="T3608" s="2">
        <f t="shared" si="397"/>
        <v>42596.604826388888</v>
      </c>
      <c r="U3608" s="1">
        <f t="shared" si="392"/>
        <v>30</v>
      </c>
    </row>
    <row r="3609" spans="1:21" ht="95" customHeight="1">
      <c r="A3609" s="1">
        <v>3607</v>
      </c>
      <c r="B3609" s="1" t="s">
        <v>3606</v>
      </c>
      <c r="C3609" s="1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O3609" s="4">
        <f t="shared" si="393"/>
        <v>105.45454545454544</v>
      </c>
      <c r="P3609" s="1">
        <f t="shared" si="394"/>
        <v>29</v>
      </c>
      <c r="Q3609" s="1" t="str">
        <f t="shared" si="395"/>
        <v>theater</v>
      </c>
      <c r="R3609" s="1" t="str">
        <f t="shared" si="398"/>
        <v>plays</v>
      </c>
      <c r="S3609" s="2">
        <f t="shared" si="396"/>
        <v>42338.963912037041</v>
      </c>
      <c r="T3609" s="2">
        <f t="shared" si="397"/>
        <v>42353</v>
      </c>
      <c r="U3609" s="1">
        <f t="shared" si="392"/>
        <v>15</v>
      </c>
    </row>
    <row r="3610" spans="1:21" ht="95" customHeight="1">
      <c r="A3610" s="1">
        <v>3608</v>
      </c>
      <c r="B3610" s="1" t="s">
        <v>3607</v>
      </c>
      <c r="C3610" s="1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O3610" s="4">
        <f t="shared" si="393"/>
        <v>100</v>
      </c>
      <c r="P3610" s="1">
        <f t="shared" si="394"/>
        <v>29.62962962962963</v>
      </c>
      <c r="Q3610" s="1" t="str">
        <f t="shared" si="395"/>
        <v>theater</v>
      </c>
      <c r="R3610" s="1" t="str">
        <f t="shared" si="398"/>
        <v>plays</v>
      </c>
      <c r="S3610" s="2">
        <f t="shared" si="396"/>
        <v>42506.709375000006</v>
      </c>
      <c r="T3610" s="2">
        <f t="shared" si="397"/>
        <v>42538.583333333328</v>
      </c>
      <c r="U3610" s="1">
        <f t="shared" si="392"/>
        <v>32</v>
      </c>
    </row>
    <row r="3611" spans="1:21" ht="95" customHeight="1">
      <c r="A3611" s="1">
        <v>3609</v>
      </c>
      <c r="B3611" s="1" t="s">
        <v>3608</v>
      </c>
      <c r="C3611" s="1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O3611" s="4">
        <f t="shared" si="393"/>
        <v>153.31632653061226</v>
      </c>
      <c r="P3611" s="1">
        <f t="shared" si="394"/>
        <v>143.0952380952381</v>
      </c>
      <c r="Q3611" s="1" t="str">
        <f t="shared" si="395"/>
        <v>theater</v>
      </c>
      <c r="R3611" s="1" t="str">
        <f t="shared" si="398"/>
        <v>plays</v>
      </c>
      <c r="S3611" s="2">
        <f t="shared" si="396"/>
        <v>42429.991724537031</v>
      </c>
      <c r="T3611" s="2">
        <f t="shared" si="397"/>
        <v>42459.950057870374</v>
      </c>
      <c r="U3611" s="1">
        <f t="shared" si="392"/>
        <v>30</v>
      </c>
    </row>
    <row r="3612" spans="1:21" ht="95" customHeight="1">
      <c r="A3612" s="1">
        <v>3610</v>
      </c>
      <c r="B3612" s="1" t="s">
        <v>3609</v>
      </c>
      <c r="C3612" s="1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O3612" s="4">
        <f t="shared" si="393"/>
        <v>162.30000000000001</v>
      </c>
      <c r="P3612" s="1">
        <f t="shared" si="394"/>
        <v>52.354838709677416</v>
      </c>
      <c r="Q3612" s="1" t="str">
        <f t="shared" si="395"/>
        <v>theater</v>
      </c>
      <c r="R3612" s="1" t="str">
        <f t="shared" si="398"/>
        <v>plays</v>
      </c>
      <c r="S3612" s="2">
        <f t="shared" si="396"/>
        <v>42203.432129629626</v>
      </c>
      <c r="T3612" s="2">
        <f t="shared" si="397"/>
        <v>42233.432129629626</v>
      </c>
      <c r="U3612" s="1">
        <f t="shared" si="392"/>
        <v>30</v>
      </c>
    </row>
    <row r="3613" spans="1:21" ht="95" customHeight="1">
      <c r="A3613" s="1">
        <v>3611</v>
      </c>
      <c r="B3613" s="1" t="s">
        <v>3610</v>
      </c>
      <c r="C3613" s="1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O3613" s="4">
        <f t="shared" si="393"/>
        <v>136</v>
      </c>
      <c r="P3613" s="1">
        <f t="shared" si="394"/>
        <v>66.666666666666671</v>
      </c>
      <c r="Q3613" s="1" t="str">
        <f t="shared" si="395"/>
        <v>theater</v>
      </c>
      <c r="R3613" s="1" t="str">
        <f t="shared" si="398"/>
        <v>plays</v>
      </c>
      <c r="S3613" s="2">
        <f t="shared" si="396"/>
        <v>42072.370381944449</v>
      </c>
      <c r="T3613" s="2">
        <f t="shared" si="397"/>
        <v>42102.370381944449</v>
      </c>
      <c r="U3613" s="1">
        <f t="shared" si="392"/>
        <v>30</v>
      </c>
    </row>
    <row r="3614" spans="1:21" ht="95" customHeight="1">
      <c r="A3614" s="1">
        <v>3612</v>
      </c>
      <c r="B3614" s="1" t="s">
        <v>3611</v>
      </c>
      <c r="C3614" s="1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O3614" s="4">
        <f t="shared" si="393"/>
        <v>144.4</v>
      </c>
      <c r="P3614" s="1">
        <f t="shared" si="394"/>
        <v>126.66666666666667</v>
      </c>
      <c r="Q3614" s="1" t="str">
        <f t="shared" si="395"/>
        <v>theater</v>
      </c>
      <c r="R3614" s="1" t="str">
        <f t="shared" si="398"/>
        <v>plays</v>
      </c>
      <c r="S3614" s="2">
        <f t="shared" si="396"/>
        <v>41789.726979166669</v>
      </c>
      <c r="T3614" s="2">
        <f t="shared" si="397"/>
        <v>41799.726979166669</v>
      </c>
      <c r="U3614" s="1">
        <f t="shared" si="392"/>
        <v>10</v>
      </c>
    </row>
    <row r="3615" spans="1:21" ht="95" customHeight="1">
      <c r="A3615" s="1">
        <v>3613</v>
      </c>
      <c r="B3615" s="1" t="s">
        <v>3612</v>
      </c>
      <c r="C3615" s="1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O3615" s="4">
        <f t="shared" si="393"/>
        <v>100</v>
      </c>
      <c r="P3615" s="1">
        <f t="shared" si="394"/>
        <v>62.5</v>
      </c>
      <c r="Q3615" s="1" t="str">
        <f t="shared" si="395"/>
        <v>theater</v>
      </c>
      <c r="R3615" s="1" t="str">
        <f t="shared" si="398"/>
        <v>plays</v>
      </c>
      <c r="S3615" s="2">
        <f t="shared" si="396"/>
        <v>41788.58997685185</v>
      </c>
      <c r="T3615" s="2">
        <f t="shared" si="397"/>
        <v>41818.58997685185</v>
      </c>
      <c r="U3615" s="1">
        <f t="shared" si="392"/>
        <v>30</v>
      </c>
    </row>
    <row r="3616" spans="1:21" ht="95" customHeight="1">
      <c r="A3616" s="1">
        <v>3614</v>
      </c>
      <c r="B3616" s="1" t="s">
        <v>3439</v>
      </c>
      <c r="C3616" s="1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O3616" s="4">
        <f t="shared" si="393"/>
        <v>100.8</v>
      </c>
      <c r="P3616" s="1">
        <f t="shared" si="394"/>
        <v>35.492957746478872</v>
      </c>
      <c r="Q3616" s="1" t="str">
        <f t="shared" si="395"/>
        <v>theater</v>
      </c>
      <c r="R3616" s="1" t="str">
        <f t="shared" si="398"/>
        <v>plays</v>
      </c>
      <c r="S3616" s="2">
        <f t="shared" si="396"/>
        <v>42144.041851851856</v>
      </c>
      <c r="T3616" s="2">
        <f t="shared" si="397"/>
        <v>42174.041851851856</v>
      </c>
      <c r="U3616" s="1">
        <f t="shared" si="392"/>
        <v>30</v>
      </c>
    </row>
    <row r="3617" spans="1:21" ht="95" customHeight="1">
      <c r="A3617" s="1">
        <v>3615</v>
      </c>
      <c r="B3617" s="1" t="s">
        <v>3613</v>
      </c>
      <c r="C3617" s="1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O3617" s="4">
        <f t="shared" si="393"/>
        <v>106.80000000000001</v>
      </c>
      <c r="P3617" s="1">
        <f t="shared" si="394"/>
        <v>37.083333333333336</v>
      </c>
      <c r="Q3617" s="1" t="str">
        <f t="shared" si="395"/>
        <v>theater</v>
      </c>
      <c r="R3617" s="1" t="str">
        <f t="shared" si="398"/>
        <v>plays</v>
      </c>
      <c r="S3617" s="2">
        <f t="shared" si="396"/>
        <v>42318.593703703707</v>
      </c>
      <c r="T3617" s="2">
        <f t="shared" si="397"/>
        <v>42348.593703703707</v>
      </c>
      <c r="U3617" s="1">
        <f t="shared" si="392"/>
        <v>30</v>
      </c>
    </row>
    <row r="3618" spans="1:21" ht="95" customHeight="1">
      <c r="A3618" s="1">
        <v>3616</v>
      </c>
      <c r="B3618" s="1" t="s">
        <v>3614</v>
      </c>
      <c r="C3618" s="1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O3618" s="4">
        <f t="shared" si="393"/>
        <v>124.8</v>
      </c>
      <c r="P3618" s="1">
        <f t="shared" si="394"/>
        <v>69.333333333333329</v>
      </c>
      <c r="Q3618" s="1" t="str">
        <f t="shared" si="395"/>
        <v>theater</v>
      </c>
      <c r="R3618" s="1" t="str">
        <f t="shared" si="398"/>
        <v>plays</v>
      </c>
      <c r="S3618" s="2">
        <f t="shared" si="396"/>
        <v>42052.949814814812</v>
      </c>
      <c r="T3618" s="2">
        <f t="shared" si="397"/>
        <v>42082.908148148148</v>
      </c>
      <c r="U3618" s="1">
        <f t="shared" si="392"/>
        <v>30</v>
      </c>
    </row>
    <row r="3619" spans="1:21" ht="95" customHeight="1">
      <c r="A3619" s="1">
        <v>3617</v>
      </c>
      <c r="B3619" s="1" t="s">
        <v>3615</v>
      </c>
      <c r="C3619" s="1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O3619" s="4">
        <f t="shared" si="393"/>
        <v>118.91891891891892</v>
      </c>
      <c r="P3619" s="1">
        <f t="shared" si="394"/>
        <v>17.254901960784313</v>
      </c>
      <c r="Q3619" s="1" t="str">
        <f t="shared" si="395"/>
        <v>theater</v>
      </c>
      <c r="R3619" s="1" t="str">
        <f t="shared" si="398"/>
        <v>plays</v>
      </c>
      <c r="S3619" s="2">
        <f t="shared" si="396"/>
        <v>42779.610289351855</v>
      </c>
      <c r="T3619" s="2">
        <f t="shared" si="397"/>
        <v>42794</v>
      </c>
      <c r="U3619" s="1">
        <f t="shared" si="392"/>
        <v>15</v>
      </c>
    </row>
    <row r="3620" spans="1:21" ht="95" customHeight="1">
      <c r="A3620" s="1">
        <v>3618</v>
      </c>
      <c r="B3620" s="1" t="s">
        <v>3616</v>
      </c>
      <c r="C3620" s="1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O3620" s="4">
        <f t="shared" si="393"/>
        <v>101</v>
      </c>
      <c r="P3620" s="1">
        <f t="shared" si="394"/>
        <v>36.071428571428569</v>
      </c>
      <c r="Q3620" s="1" t="str">
        <f t="shared" si="395"/>
        <v>theater</v>
      </c>
      <c r="R3620" s="1" t="str">
        <f t="shared" si="398"/>
        <v>plays</v>
      </c>
      <c r="S3620" s="2">
        <f t="shared" si="396"/>
        <v>42128.627893518518</v>
      </c>
      <c r="T3620" s="2">
        <f t="shared" si="397"/>
        <v>42158.627893518518</v>
      </c>
      <c r="U3620" s="1">
        <f t="shared" si="392"/>
        <v>30</v>
      </c>
    </row>
    <row r="3621" spans="1:21" ht="95" customHeight="1">
      <c r="A3621" s="1">
        <v>3619</v>
      </c>
      <c r="B3621" s="1" t="s">
        <v>3617</v>
      </c>
      <c r="C3621" s="1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O3621" s="4">
        <f t="shared" si="393"/>
        <v>112.99999999999999</v>
      </c>
      <c r="P3621" s="1">
        <f t="shared" si="394"/>
        <v>66.470588235294116</v>
      </c>
      <c r="Q3621" s="1" t="str">
        <f t="shared" si="395"/>
        <v>theater</v>
      </c>
      <c r="R3621" s="1" t="str">
        <f t="shared" si="398"/>
        <v>plays</v>
      </c>
      <c r="S3621" s="2">
        <f t="shared" si="396"/>
        <v>42661.132245370376</v>
      </c>
      <c r="T3621" s="2">
        <f t="shared" si="397"/>
        <v>42693.916666666672</v>
      </c>
      <c r="U3621" s="1">
        <f t="shared" si="392"/>
        <v>33</v>
      </c>
    </row>
    <row r="3622" spans="1:21" ht="95" customHeight="1">
      <c r="A3622" s="1">
        <v>3620</v>
      </c>
      <c r="B3622" s="1" t="s">
        <v>3618</v>
      </c>
      <c r="C3622" s="1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O3622" s="4">
        <f t="shared" si="393"/>
        <v>105.19047619047619</v>
      </c>
      <c r="P3622" s="1">
        <f t="shared" si="394"/>
        <v>56.065989847715734</v>
      </c>
      <c r="Q3622" s="1" t="str">
        <f t="shared" si="395"/>
        <v>theater</v>
      </c>
      <c r="R3622" s="1" t="str">
        <f t="shared" si="398"/>
        <v>plays</v>
      </c>
      <c r="S3622" s="2">
        <f t="shared" si="396"/>
        <v>42037.938206018516</v>
      </c>
      <c r="T3622" s="2">
        <f t="shared" si="397"/>
        <v>42068.166666666672</v>
      </c>
      <c r="U3622" s="1">
        <f t="shared" si="392"/>
        <v>31</v>
      </c>
    </row>
    <row r="3623" spans="1:21" ht="95" customHeight="1">
      <c r="A3623" s="1">
        <v>3621</v>
      </c>
      <c r="B3623" s="1" t="s">
        <v>3619</v>
      </c>
      <c r="C3623" s="1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O3623" s="4">
        <f t="shared" si="393"/>
        <v>109.73333333333332</v>
      </c>
      <c r="P3623" s="1">
        <f t="shared" si="394"/>
        <v>47.028571428571432</v>
      </c>
      <c r="Q3623" s="1" t="str">
        <f t="shared" si="395"/>
        <v>theater</v>
      </c>
      <c r="R3623" s="1" t="str">
        <f t="shared" si="398"/>
        <v>plays</v>
      </c>
      <c r="S3623" s="2">
        <f t="shared" si="396"/>
        <v>42619.935694444444</v>
      </c>
      <c r="T3623" s="2">
        <f t="shared" si="397"/>
        <v>42643.875</v>
      </c>
      <c r="U3623" s="1">
        <f t="shared" si="392"/>
        <v>24</v>
      </c>
    </row>
    <row r="3624" spans="1:21" ht="95" customHeight="1">
      <c r="A3624" s="1">
        <v>3622</v>
      </c>
      <c r="B3624" s="1" t="s">
        <v>3620</v>
      </c>
      <c r="C3624" s="1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O3624" s="4">
        <f t="shared" si="393"/>
        <v>100.099</v>
      </c>
      <c r="P3624" s="1">
        <f t="shared" si="394"/>
        <v>47.666190476190479</v>
      </c>
      <c r="Q3624" s="1" t="str">
        <f t="shared" si="395"/>
        <v>theater</v>
      </c>
      <c r="R3624" s="1" t="str">
        <f t="shared" si="398"/>
        <v>plays</v>
      </c>
      <c r="S3624" s="2">
        <f t="shared" si="396"/>
        <v>41877.221886574072</v>
      </c>
      <c r="T3624" s="2">
        <f t="shared" si="397"/>
        <v>41910.140972222223</v>
      </c>
      <c r="U3624" s="1">
        <f t="shared" si="392"/>
        <v>33</v>
      </c>
    </row>
    <row r="3625" spans="1:21" ht="95" customHeight="1">
      <c r="A3625" s="1">
        <v>3623</v>
      </c>
      <c r="B3625" s="1" t="s">
        <v>3621</v>
      </c>
      <c r="C3625" s="1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O3625" s="4">
        <f t="shared" si="393"/>
        <v>120</v>
      </c>
      <c r="P3625" s="1">
        <f t="shared" si="394"/>
        <v>88.235294117647058</v>
      </c>
      <c r="Q3625" s="1" t="str">
        <f t="shared" si="395"/>
        <v>theater</v>
      </c>
      <c r="R3625" s="1" t="str">
        <f t="shared" si="398"/>
        <v>plays</v>
      </c>
      <c r="S3625" s="2">
        <f t="shared" si="396"/>
        <v>41828.736921296295</v>
      </c>
      <c r="T3625" s="2">
        <f t="shared" si="397"/>
        <v>41846.291666666664</v>
      </c>
      <c r="U3625" s="1">
        <f t="shared" si="392"/>
        <v>18</v>
      </c>
    </row>
    <row r="3626" spans="1:21" ht="95" customHeight="1">
      <c r="A3626" s="1">
        <v>3624</v>
      </c>
      <c r="B3626" s="1" t="s">
        <v>3622</v>
      </c>
      <c r="C3626" s="1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O3626" s="4">
        <f t="shared" si="393"/>
        <v>104.93333333333332</v>
      </c>
      <c r="P3626" s="1">
        <f t="shared" si="394"/>
        <v>80.717948717948715</v>
      </c>
      <c r="Q3626" s="1" t="str">
        <f t="shared" si="395"/>
        <v>theater</v>
      </c>
      <c r="R3626" s="1" t="str">
        <f t="shared" si="398"/>
        <v>plays</v>
      </c>
      <c r="S3626" s="2">
        <f t="shared" si="396"/>
        <v>42545.774189814809</v>
      </c>
      <c r="T3626" s="2">
        <f t="shared" si="397"/>
        <v>42605.774189814809</v>
      </c>
      <c r="U3626" s="1">
        <f t="shared" si="392"/>
        <v>60</v>
      </c>
    </row>
    <row r="3627" spans="1:21" ht="95" customHeight="1">
      <c r="A3627" s="1">
        <v>3625</v>
      </c>
      <c r="B3627" s="1" t="s">
        <v>3623</v>
      </c>
      <c r="C3627" s="1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O3627" s="4">
        <f t="shared" si="393"/>
        <v>102.66666666666666</v>
      </c>
      <c r="P3627" s="1">
        <f t="shared" si="394"/>
        <v>39.487179487179489</v>
      </c>
      <c r="Q3627" s="1" t="str">
        <f t="shared" si="395"/>
        <v>theater</v>
      </c>
      <c r="R3627" s="1" t="str">
        <f t="shared" si="398"/>
        <v>plays</v>
      </c>
      <c r="S3627" s="2">
        <f t="shared" si="396"/>
        <v>42157.652511574073</v>
      </c>
      <c r="T3627" s="2">
        <f t="shared" si="397"/>
        <v>42187.652511574073</v>
      </c>
      <c r="U3627" s="1">
        <f t="shared" si="392"/>
        <v>30</v>
      </c>
    </row>
    <row r="3628" spans="1:21" ht="95" customHeight="1">
      <c r="A3628" s="1">
        <v>3626</v>
      </c>
      <c r="B3628" s="1" t="s">
        <v>3624</v>
      </c>
      <c r="C3628" s="1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O3628" s="4">
        <f t="shared" si="393"/>
        <v>101.82500000000002</v>
      </c>
      <c r="P3628" s="1">
        <f t="shared" si="394"/>
        <v>84.854166666666671</v>
      </c>
      <c r="Q3628" s="1" t="str">
        <f t="shared" si="395"/>
        <v>theater</v>
      </c>
      <c r="R3628" s="1" t="str">
        <f t="shared" si="398"/>
        <v>plays</v>
      </c>
      <c r="S3628" s="2">
        <f t="shared" si="396"/>
        <v>41846.667326388888</v>
      </c>
      <c r="T3628" s="2">
        <f t="shared" si="397"/>
        <v>41867.667326388888</v>
      </c>
      <c r="U3628" s="1">
        <f t="shared" si="392"/>
        <v>21</v>
      </c>
    </row>
    <row r="3629" spans="1:21" ht="95" customHeight="1">
      <c r="A3629" s="1">
        <v>3627</v>
      </c>
      <c r="B3629" s="1" t="s">
        <v>3625</v>
      </c>
      <c r="C3629" s="1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O3629" s="4">
        <f t="shared" si="393"/>
        <v>100</v>
      </c>
      <c r="P3629" s="1">
        <f t="shared" si="394"/>
        <v>68.965517241379317</v>
      </c>
      <c r="Q3629" s="1" t="str">
        <f t="shared" si="395"/>
        <v>theater</v>
      </c>
      <c r="R3629" s="1" t="str">
        <f t="shared" si="398"/>
        <v>plays</v>
      </c>
      <c r="S3629" s="2">
        <f t="shared" si="396"/>
        <v>42460.741747685184</v>
      </c>
      <c r="T3629" s="2">
        <f t="shared" si="397"/>
        <v>42511.165972222225</v>
      </c>
      <c r="U3629" s="1">
        <f t="shared" si="392"/>
        <v>51</v>
      </c>
    </row>
    <row r="3630" spans="1:21" ht="95" customHeight="1">
      <c r="A3630" s="1">
        <v>3628</v>
      </c>
      <c r="B3630" s="1" t="s">
        <v>3626</v>
      </c>
      <c r="C3630" s="1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4">
        <f t="shared" si="393"/>
        <v>0</v>
      </c>
      <c r="P3630" s="1" t="e">
        <f t="shared" si="394"/>
        <v>#DIV/0!</v>
      </c>
      <c r="Q3630" s="1" t="str">
        <f t="shared" si="395"/>
        <v>theater</v>
      </c>
      <c r="R3630" s="1" t="str">
        <f t="shared" si="398"/>
        <v>musical</v>
      </c>
      <c r="S3630" s="2">
        <f t="shared" si="396"/>
        <v>42291.833287037036</v>
      </c>
      <c r="T3630" s="2">
        <f t="shared" si="397"/>
        <v>42351.874953703707</v>
      </c>
      <c r="U3630" s="1">
        <f t="shared" si="392"/>
        <v>61</v>
      </c>
    </row>
    <row r="3631" spans="1:21" ht="95" customHeight="1">
      <c r="A3631" s="1">
        <v>3629</v>
      </c>
      <c r="B3631" s="1" t="s">
        <v>3627</v>
      </c>
      <c r="C3631" s="1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4">
        <f t="shared" si="393"/>
        <v>1.9999999999999998E-4</v>
      </c>
      <c r="P3631" s="1">
        <f t="shared" si="394"/>
        <v>1</v>
      </c>
      <c r="Q3631" s="1" t="str">
        <f t="shared" si="395"/>
        <v>theater</v>
      </c>
      <c r="R3631" s="1" t="str">
        <f t="shared" si="398"/>
        <v>musical</v>
      </c>
      <c r="S3631" s="2">
        <f t="shared" si="396"/>
        <v>42437.094490740739</v>
      </c>
      <c r="T3631" s="2">
        <f t="shared" si="397"/>
        <v>42495.708333333328</v>
      </c>
      <c r="U3631" s="1">
        <f t="shared" si="392"/>
        <v>59</v>
      </c>
    </row>
    <row r="3632" spans="1:21" ht="95" customHeight="1">
      <c r="A3632" s="1">
        <v>3630</v>
      </c>
      <c r="B3632" s="1" t="s">
        <v>3628</v>
      </c>
      <c r="C3632" s="1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4">
        <f t="shared" si="393"/>
        <v>3.3333333333333333E-2</v>
      </c>
      <c r="P3632" s="1">
        <f t="shared" si="394"/>
        <v>1</v>
      </c>
      <c r="Q3632" s="1" t="str">
        <f t="shared" si="395"/>
        <v>theater</v>
      </c>
      <c r="R3632" s="1" t="str">
        <f t="shared" si="398"/>
        <v>musical</v>
      </c>
      <c r="S3632" s="2">
        <f t="shared" si="396"/>
        <v>41942.84710648148</v>
      </c>
      <c r="T3632" s="2">
        <f t="shared" si="397"/>
        <v>41972.888773148152</v>
      </c>
      <c r="U3632" s="1">
        <f t="shared" si="392"/>
        <v>31</v>
      </c>
    </row>
    <row r="3633" spans="1:21" ht="95" customHeight="1">
      <c r="A3633" s="1">
        <v>3631</v>
      </c>
      <c r="B3633" s="1" t="s">
        <v>3629</v>
      </c>
      <c r="C3633" s="1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4">
        <f t="shared" si="393"/>
        <v>51.023391812865491</v>
      </c>
      <c r="P3633" s="1">
        <f t="shared" si="394"/>
        <v>147.88135593220338</v>
      </c>
      <c r="Q3633" s="1" t="str">
        <f t="shared" si="395"/>
        <v>theater</v>
      </c>
      <c r="R3633" s="1" t="str">
        <f t="shared" si="398"/>
        <v>musical</v>
      </c>
      <c r="S3633" s="2">
        <f t="shared" si="396"/>
        <v>41880.753437499996</v>
      </c>
      <c r="T3633" s="2">
        <f t="shared" si="397"/>
        <v>41905.165972222225</v>
      </c>
      <c r="U3633" s="1">
        <f t="shared" si="392"/>
        <v>25</v>
      </c>
    </row>
    <row r="3634" spans="1:21" ht="95" customHeight="1">
      <c r="A3634" s="1">
        <v>3632</v>
      </c>
      <c r="B3634" s="1" t="s">
        <v>3630</v>
      </c>
      <c r="C3634" s="1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4">
        <f t="shared" si="393"/>
        <v>20</v>
      </c>
      <c r="P3634" s="1">
        <f t="shared" si="394"/>
        <v>100</v>
      </c>
      <c r="Q3634" s="1" t="str">
        <f t="shared" si="395"/>
        <v>theater</v>
      </c>
      <c r="R3634" s="1" t="str">
        <f t="shared" si="398"/>
        <v>musical</v>
      </c>
      <c r="S3634" s="2">
        <f t="shared" si="396"/>
        <v>41946.936909722222</v>
      </c>
      <c r="T3634" s="2">
        <f t="shared" si="397"/>
        <v>41966.936909722222</v>
      </c>
      <c r="U3634" s="1">
        <f t="shared" si="392"/>
        <v>20</v>
      </c>
    </row>
    <row r="3635" spans="1:21" ht="95" customHeight="1">
      <c r="A3635" s="1">
        <v>3633</v>
      </c>
      <c r="B3635" s="1" t="s">
        <v>3631</v>
      </c>
      <c r="C3635" s="1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4">
        <f t="shared" si="393"/>
        <v>35.24</v>
      </c>
      <c r="P3635" s="1">
        <f t="shared" si="394"/>
        <v>56.838709677419352</v>
      </c>
      <c r="Q3635" s="1" t="str">
        <f t="shared" si="395"/>
        <v>theater</v>
      </c>
      <c r="R3635" s="1" t="str">
        <f t="shared" si="398"/>
        <v>musical</v>
      </c>
      <c r="S3635" s="2">
        <f t="shared" si="396"/>
        <v>42649.623460648145</v>
      </c>
      <c r="T3635" s="2">
        <f t="shared" si="397"/>
        <v>42693.041666666672</v>
      </c>
      <c r="U3635" s="1">
        <f t="shared" si="392"/>
        <v>44</v>
      </c>
    </row>
    <row r="3636" spans="1:21" ht="95" customHeight="1">
      <c r="A3636" s="1">
        <v>3634</v>
      </c>
      <c r="B3636" s="1" t="s">
        <v>3632</v>
      </c>
      <c r="C3636" s="1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4">
        <f t="shared" si="393"/>
        <v>4.246666666666667</v>
      </c>
      <c r="P3636" s="1">
        <f t="shared" si="394"/>
        <v>176.94444444444446</v>
      </c>
      <c r="Q3636" s="1" t="str">
        <f t="shared" si="395"/>
        <v>theater</v>
      </c>
      <c r="R3636" s="1" t="str">
        <f t="shared" si="398"/>
        <v>musical</v>
      </c>
      <c r="S3636" s="2">
        <f t="shared" si="396"/>
        <v>42701.166365740741</v>
      </c>
      <c r="T3636" s="2">
        <f t="shared" si="397"/>
        <v>42749.165972222225</v>
      </c>
      <c r="U3636" s="1">
        <f t="shared" si="392"/>
        <v>48</v>
      </c>
    </row>
    <row r="3637" spans="1:21" ht="95" customHeight="1">
      <c r="A3637" s="1">
        <v>3635</v>
      </c>
      <c r="B3637" s="1" t="s">
        <v>3633</v>
      </c>
      <c r="C3637" s="1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4">
        <f t="shared" si="393"/>
        <v>36.457142857142856</v>
      </c>
      <c r="P3637" s="1">
        <f t="shared" si="394"/>
        <v>127.6</v>
      </c>
      <c r="Q3637" s="1" t="str">
        <f t="shared" si="395"/>
        <v>theater</v>
      </c>
      <c r="R3637" s="1" t="str">
        <f t="shared" si="398"/>
        <v>musical</v>
      </c>
      <c r="S3637" s="2">
        <f t="shared" si="396"/>
        <v>42450.88282407407</v>
      </c>
      <c r="T3637" s="2">
        <f t="shared" si="397"/>
        <v>42480.88282407407</v>
      </c>
      <c r="U3637" s="1">
        <f t="shared" si="392"/>
        <v>30</v>
      </c>
    </row>
    <row r="3638" spans="1:21" ht="95" customHeight="1">
      <c r="A3638" s="1">
        <v>3636</v>
      </c>
      <c r="B3638" s="1" t="s">
        <v>3634</v>
      </c>
      <c r="C3638" s="1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4">
        <f t="shared" si="393"/>
        <v>0</v>
      </c>
      <c r="P3638" s="1" t="e">
        <f t="shared" si="394"/>
        <v>#DIV/0!</v>
      </c>
      <c r="Q3638" s="1" t="str">
        <f t="shared" si="395"/>
        <v>theater</v>
      </c>
      <c r="R3638" s="1" t="str">
        <f t="shared" si="398"/>
        <v>musical</v>
      </c>
      <c r="S3638" s="2">
        <f t="shared" si="396"/>
        <v>42226.694780092599</v>
      </c>
      <c r="T3638" s="2">
        <f t="shared" si="397"/>
        <v>42261.694780092599</v>
      </c>
      <c r="U3638" s="1">
        <f t="shared" ref="U3638:U3701" si="399">ROUNDUP(T3638-S3638,0)</f>
        <v>35</v>
      </c>
    </row>
    <row r="3639" spans="1:21" ht="95" customHeight="1">
      <c r="A3639" s="1">
        <v>3637</v>
      </c>
      <c r="B3639" s="1" t="s">
        <v>3635</v>
      </c>
      <c r="C3639" s="1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4">
        <f t="shared" si="393"/>
        <v>30.866666666666664</v>
      </c>
      <c r="P3639" s="1">
        <f t="shared" si="394"/>
        <v>66.142857142857139</v>
      </c>
      <c r="Q3639" s="1" t="str">
        <f t="shared" si="395"/>
        <v>theater</v>
      </c>
      <c r="R3639" s="1" t="str">
        <f t="shared" si="398"/>
        <v>musical</v>
      </c>
      <c r="S3639" s="2">
        <f t="shared" si="396"/>
        <v>41975.700636574074</v>
      </c>
      <c r="T3639" s="2">
        <f t="shared" si="397"/>
        <v>42005.700636574074</v>
      </c>
      <c r="U3639" s="1">
        <f t="shared" si="399"/>
        <v>30</v>
      </c>
    </row>
    <row r="3640" spans="1:21" ht="95" customHeight="1">
      <c r="A3640" s="1">
        <v>3638</v>
      </c>
      <c r="B3640" s="1" t="s">
        <v>3636</v>
      </c>
      <c r="C3640" s="1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4">
        <f t="shared" si="393"/>
        <v>6.5454545454545459</v>
      </c>
      <c r="P3640" s="1">
        <f t="shared" si="394"/>
        <v>108</v>
      </c>
      <c r="Q3640" s="1" t="str">
        <f t="shared" si="395"/>
        <v>theater</v>
      </c>
      <c r="R3640" s="1" t="str">
        <f t="shared" si="398"/>
        <v>musical</v>
      </c>
      <c r="S3640" s="2">
        <f t="shared" si="396"/>
        <v>42053.672824074078</v>
      </c>
      <c r="T3640" s="2">
        <f t="shared" si="397"/>
        <v>42113.631157407406</v>
      </c>
      <c r="U3640" s="1">
        <f t="shared" si="399"/>
        <v>60</v>
      </c>
    </row>
    <row r="3641" spans="1:21" ht="95" customHeight="1">
      <c r="A3641" s="1">
        <v>3639</v>
      </c>
      <c r="B3641" s="1" t="s">
        <v>3637</v>
      </c>
      <c r="C3641" s="1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4">
        <f t="shared" si="393"/>
        <v>4.0000000000000001E-3</v>
      </c>
      <c r="P3641" s="1">
        <f t="shared" si="394"/>
        <v>1</v>
      </c>
      <c r="Q3641" s="1" t="str">
        <f t="shared" si="395"/>
        <v>theater</v>
      </c>
      <c r="R3641" s="1" t="str">
        <f t="shared" si="398"/>
        <v>musical</v>
      </c>
      <c r="S3641" s="2">
        <f t="shared" si="396"/>
        <v>42590.677152777775</v>
      </c>
      <c r="T3641" s="2">
        <f t="shared" si="397"/>
        <v>42650.632638888885</v>
      </c>
      <c r="U3641" s="1">
        <f t="shared" si="399"/>
        <v>60</v>
      </c>
    </row>
    <row r="3642" spans="1:21" ht="95" customHeight="1">
      <c r="A3642" s="1">
        <v>3640</v>
      </c>
      <c r="B3642" s="1" t="s">
        <v>3638</v>
      </c>
      <c r="C3642" s="1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4">
        <f t="shared" si="393"/>
        <v>5.5</v>
      </c>
      <c r="P3642" s="1">
        <f t="shared" si="394"/>
        <v>18.333333333333332</v>
      </c>
      <c r="Q3642" s="1" t="str">
        <f t="shared" si="395"/>
        <v>theater</v>
      </c>
      <c r="R3642" s="1" t="str">
        <f t="shared" si="398"/>
        <v>musical</v>
      </c>
      <c r="S3642" s="2">
        <f t="shared" si="396"/>
        <v>42104.781597222223</v>
      </c>
      <c r="T3642" s="2">
        <f t="shared" si="397"/>
        <v>42134.781597222223</v>
      </c>
      <c r="U3642" s="1">
        <f t="shared" si="399"/>
        <v>30</v>
      </c>
    </row>
    <row r="3643" spans="1:21" ht="95" customHeight="1">
      <c r="A3643" s="1">
        <v>3641</v>
      </c>
      <c r="B3643" s="1" t="s">
        <v>3639</v>
      </c>
      <c r="C3643" s="1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4">
        <f t="shared" si="393"/>
        <v>0</v>
      </c>
      <c r="P3643" s="1" t="e">
        <f t="shared" si="394"/>
        <v>#DIV/0!</v>
      </c>
      <c r="Q3643" s="1" t="str">
        <f t="shared" si="395"/>
        <v>theater</v>
      </c>
      <c r="R3643" s="1" t="str">
        <f t="shared" si="398"/>
        <v>musical</v>
      </c>
      <c r="S3643" s="2">
        <f t="shared" si="396"/>
        <v>41899.627071759263</v>
      </c>
      <c r="T3643" s="2">
        <f t="shared" si="397"/>
        <v>41917.208333333336</v>
      </c>
      <c r="U3643" s="1">
        <f t="shared" si="399"/>
        <v>18</v>
      </c>
    </row>
    <row r="3644" spans="1:21" ht="95" customHeight="1">
      <c r="A3644" s="1">
        <v>3642</v>
      </c>
      <c r="B3644" s="1" t="s">
        <v>3640</v>
      </c>
      <c r="C3644" s="1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4">
        <f t="shared" si="393"/>
        <v>2.1428571428571428</v>
      </c>
      <c r="P3644" s="1">
        <f t="shared" si="394"/>
        <v>7.5</v>
      </c>
      <c r="Q3644" s="1" t="str">
        <f t="shared" si="395"/>
        <v>theater</v>
      </c>
      <c r="R3644" s="1" t="str">
        <f t="shared" si="398"/>
        <v>musical</v>
      </c>
      <c r="S3644" s="2">
        <f t="shared" si="396"/>
        <v>42297.816284722227</v>
      </c>
      <c r="T3644" s="2">
        <f t="shared" si="397"/>
        <v>42338.708333333328</v>
      </c>
      <c r="U3644" s="1">
        <f t="shared" si="399"/>
        <v>41</v>
      </c>
    </row>
    <row r="3645" spans="1:21" ht="95" customHeight="1">
      <c r="A3645" s="1">
        <v>3643</v>
      </c>
      <c r="B3645" s="1" t="s">
        <v>3641</v>
      </c>
      <c r="C3645" s="1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4">
        <f t="shared" si="393"/>
        <v>0</v>
      </c>
      <c r="P3645" s="1" t="e">
        <f t="shared" si="394"/>
        <v>#DIV/0!</v>
      </c>
      <c r="Q3645" s="1" t="str">
        <f t="shared" si="395"/>
        <v>theater</v>
      </c>
      <c r="R3645" s="1" t="str">
        <f t="shared" si="398"/>
        <v>musical</v>
      </c>
      <c r="S3645" s="2">
        <f t="shared" si="396"/>
        <v>42285.143969907411</v>
      </c>
      <c r="T3645" s="2">
        <f t="shared" si="397"/>
        <v>42325.185636574075</v>
      </c>
      <c r="U3645" s="1">
        <f t="shared" si="399"/>
        <v>41</v>
      </c>
    </row>
    <row r="3646" spans="1:21" ht="95" customHeight="1">
      <c r="A3646" s="1">
        <v>3644</v>
      </c>
      <c r="B3646" s="1" t="s">
        <v>3642</v>
      </c>
      <c r="C3646" s="1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4">
        <f t="shared" si="393"/>
        <v>16.420000000000002</v>
      </c>
      <c r="P3646" s="1">
        <f t="shared" si="394"/>
        <v>68.416666666666671</v>
      </c>
      <c r="Q3646" s="1" t="str">
        <f t="shared" si="395"/>
        <v>theater</v>
      </c>
      <c r="R3646" s="1" t="str">
        <f t="shared" si="398"/>
        <v>musical</v>
      </c>
      <c r="S3646" s="2">
        <f t="shared" si="396"/>
        <v>42409.241747685184</v>
      </c>
      <c r="T3646" s="2">
        <f t="shared" si="397"/>
        <v>42437.207638888889</v>
      </c>
      <c r="U3646" s="1">
        <f t="shared" si="399"/>
        <v>28</v>
      </c>
    </row>
    <row r="3647" spans="1:21" ht="95" customHeight="1">
      <c r="A3647" s="1">
        <v>3645</v>
      </c>
      <c r="B3647" s="1" t="s">
        <v>3643</v>
      </c>
      <c r="C3647" s="1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4">
        <f t="shared" si="393"/>
        <v>0.1</v>
      </c>
      <c r="P3647" s="1">
        <f t="shared" si="394"/>
        <v>1</v>
      </c>
      <c r="Q3647" s="1" t="str">
        <f t="shared" si="395"/>
        <v>theater</v>
      </c>
      <c r="R3647" s="1" t="str">
        <f t="shared" si="398"/>
        <v>musical</v>
      </c>
      <c r="S3647" s="2">
        <f t="shared" si="396"/>
        <v>42665.970347222217</v>
      </c>
      <c r="T3647" s="2">
        <f t="shared" si="397"/>
        <v>42696.012013888889</v>
      </c>
      <c r="U3647" s="1">
        <f t="shared" si="399"/>
        <v>31</v>
      </c>
    </row>
    <row r="3648" spans="1:21" ht="95" customHeight="1">
      <c r="A3648" s="1">
        <v>3646</v>
      </c>
      <c r="B3648" s="1" t="s">
        <v>3644</v>
      </c>
      <c r="C3648" s="1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4">
        <f t="shared" si="393"/>
        <v>4.8099999999999996</v>
      </c>
      <c r="P3648" s="1">
        <f t="shared" si="394"/>
        <v>60.125</v>
      </c>
      <c r="Q3648" s="1" t="str">
        <f t="shared" si="395"/>
        <v>theater</v>
      </c>
      <c r="R3648" s="1" t="str">
        <f t="shared" si="398"/>
        <v>musical</v>
      </c>
      <c r="S3648" s="2">
        <f t="shared" si="396"/>
        <v>42140.421319444446</v>
      </c>
      <c r="T3648" s="2">
        <f t="shared" si="397"/>
        <v>42171.979166666672</v>
      </c>
      <c r="U3648" s="1">
        <f t="shared" si="399"/>
        <v>32</v>
      </c>
    </row>
    <row r="3649" spans="1:21" ht="95" customHeight="1">
      <c r="A3649" s="1">
        <v>3647</v>
      </c>
      <c r="B3649" s="1" t="s">
        <v>3645</v>
      </c>
      <c r="C3649" s="1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4">
        <f t="shared" si="393"/>
        <v>6</v>
      </c>
      <c r="P3649" s="1">
        <f t="shared" si="394"/>
        <v>15</v>
      </c>
      <c r="Q3649" s="1" t="str">
        <f t="shared" si="395"/>
        <v>theater</v>
      </c>
      <c r="R3649" s="1" t="str">
        <f t="shared" si="398"/>
        <v>musical</v>
      </c>
      <c r="S3649" s="2">
        <f t="shared" si="396"/>
        <v>42598.749155092592</v>
      </c>
      <c r="T3649" s="2">
        <f t="shared" si="397"/>
        <v>42643.749155092592</v>
      </c>
      <c r="U3649" s="1">
        <f t="shared" si="399"/>
        <v>45</v>
      </c>
    </row>
    <row r="3650" spans="1:21" ht="95" customHeight="1">
      <c r="A3650" s="1">
        <v>3648</v>
      </c>
      <c r="B3650" s="1" t="s">
        <v>3646</v>
      </c>
      <c r="C3650" s="1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O3650" s="4">
        <f t="shared" si="393"/>
        <v>100.38249999999999</v>
      </c>
      <c r="P3650" s="1">
        <f t="shared" si="394"/>
        <v>550.04109589041093</v>
      </c>
      <c r="Q3650" s="1" t="str">
        <f t="shared" si="395"/>
        <v>theater</v>
      </c>
      <c r="R3650" s="1" t="str">
        <f t="shared" si="398"/>
        <v>plays</v>
      </c>
      <c r="S3650" s="2">
        <f t="shared" si="396"/>
        <v>41887.292187500003</v>
      </c>
      <c r="T3650" s="2">
        <f t="shared" si="397"/>
        <v>41917.292187500003</v>
      </c>
      <c r="U3650" s="1">
        <f t="shared" si="399"/>
        <v>30</v>
      </c>
    </row>
    <row r="3651" spans="1:21" ht="95" customHeight="1">
      <c r="A3651" s="1">
        <v>3649</v>
      </c>
      <c r="B3651" s="1" t="s">
        <v>3647</v>
      </c>
      <c r="C3651" s="1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O3651" s="4">
        <f t="shared" ref="O3651:O3714" si="400">E3651/D3651*100</f>
        <v>104</v>
      </c>
      <c r="P3651" s="1">
        <f t="shared" ref="P3651:P3714" si="401">E3651/L3651</f>
        <v>97.5</v>
      </c>
      <c r="Q3651" s="1" t="str">
        <f t="shared" ref="Q3651:Q3714" si="402">LEFT(N3651,FIND("/",N3651)-1)</f>
        <v>theater</v>
      </c>
      <c r="R3651" s="1" t="str">
        <f t="shared" si="398"/>
        <v>plays</v>
      </c>
      <c r="S3651" s="2">
        <f t="shared" ref="S3651:S3714" si="403">(((J3651/60)/60)/24)+DATE(1970,1,1)</f>
        <v>41780.712893518517</v>
      </c>
      <c r="T3651" s="2">
        <f t="shared" ref="T3651:T3714" si="404">(((I3651/60)/60)/24)+DATE(1970,1,1)</f>
        <v>41806.712893518517</v>
      </c>
      <c r="U3651" s="1">
        <f t="shared" si="399"/>
        <v>26</v>
      </c>
    </row>
    <row r="3652" spans="1:21" ht="95" customHeight="1">
      <c r="A3652" s="1">
        <v>3650</v>
      </c>
      <c r="B3652" s="1" t="s">
        <v>3648</v>
      </c>
      <c r="C3652" s="1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O3652" s="4">
        <f t="shared" si="400"/>
        <v>100</v>
      </c>
      <c r="P3652" s="1">
        <f t="shared" si="401"/>
        <v>29.411764705882351</v>
      </c>
      <c r="Q3652" s="1" t="str">
        <f t="shared" si="402"/>
        <v>theater</v>
      </c>
      <c r="R3652" s="1" t="str">
        <f t="shared" ref="R3652:R3715" si="405">RIGHT(N3652,LEN(N3652)-FIND("/",N3652))</f>
        <v>plays</v>
      </c>
      <c r="S3652" s="2">
        <f t="shared" si="403"/>
        <v>42381.478981481487</v>
      </c>
      <c r="T3652" s="2">
        <f t="shared" si="404"/>
        <v>42402.478981481487</v>
      </c>
      <c r="U3652" s="1">
        <f t="shared" si="399"/>
        <v>21</v>
      </c>
    </row>
    <row r="3653" spans="1:21" ht="95" customHeight="1">
      <c r="A3653" s="1">
        <v>3651</v>
      </c>
      <c r="B3653" s="1" t="s">
        <v>3649</v>
      </c>
      <c r="C3653" s="1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O3653" s="4">
        <f t="shared" si="400"/>
        <v>104</v>
      </c>
      <c r="P3653" s="1">
        <f t="shared" si="401"/>
        <v>57.777777777777779</v>
      </c>
      <c r="Q3653" s="1" t="str">
        <f t="shared" si="402"/>
        <v>theater</v>
      </c>
      <c r="R3653" s="1" t="str">
        <f t="shared" si="405"/>
        <v>plays</v>
      </c>
      <c r="S3653" s="2">
        <f t="shared" si="403"/>
        <v>41828.646319444444</v>
      </c>
      <c r="T3653" s="2">
        <f t="shared" si="404"/>
        <v>41861.665972222225</v>
      </c>
      <c r="U3653" s="1">
        <f t="shared" si="399"/>
        <v>34</v>
      </c>
    </row>
    <row r="3654" spans="1:21" ht="95" customHeight="1">
      <c r="A3654" s="1">
        <v>3652</v>
      </c>
      <c r="B3654" s="1" t="s">
        <v>2867</v>
      </c>
      <c r="C3654" s="1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O3654" s="4">
        <f t="shared" si="400"/>
        <v>250.66666666666669</v>
      </c>
      <c r="P3654" s="1">
        <f t="shared" si="401"/>
        <v>44.235294117647058</v>
      </c>
      <c r="Q3654" s="1" t="str">
        <f t="shared" si="402"/>
        <v>theater</v>
      </c>
      <c r="R3654" s="1" t="str">
        <f t="shared" si="405"/>
        <v>plays</v>
      </c>
      <c r="S3654" s="2">
        <f t="shared" si="403"/>
        <v>42596.644699074073</v>
      </c>
      <c r="T3654" s="2">
        <f t="shared" si="404"/>
        <v>42607.165972222225</v>
      </c>
      <c r="U3654" s="1">
        <f t="shared" si="399"/>
        <v>11</v>
      </c>
    </row>
    <row r="3655" spans="1:21" ht="95" customHeight="1">
      <c r="A3655" s="1">
        <v>3653</v>
      </c>
      <c r="B3655" s="1" t="s">
        <v>3650</v>
      </c>
      <c r="C3655" s="1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O3655" s="4">
        <f t="shared" si="400"/>
        <v>100.49999999999999</v>
      </c>
      <c r="P3655" s="1">
        <f t="shared" si="401"/>
        <v>60.909090909090907</v>
      </c>
      <c r="Q3655" s="1" t="str">
        <f t="shared" si="402"/>
        <v>theater</v>
      </c>
      <c r="R3655" s="1" t="str">
        <f t="shared" si="405"/>
        <v>plays</v>
      </c>
      <c r="S3655" s="2">
        <f t="shared" si="403"/>
        <v>42191.363506944443</v>
      </c>
      <c r="T3655" s="2">
        <f t="shared" si="404"/>
        <v>42221.363506944443</v>
      </c>
      <c r="U3655" s="1">
        <f t="shared" si="399"/>
        <v>30</v>
      </c>
    </row>
    <row r="3656" spans="1:21" ht="95" customHeight="1">
      <c r="A3656" s="1">
        <v>3654</v>
      </c>
      <c r="B3656" s="1" t="s">
        <v>3651</v>
      </c>
      <c r="C3656" s="1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O3656" s="4">
        <f t="shared" si="400"/>
        <v>174.4</v>
      </c>
      <c r="P3656" s="1">
        <f t="shared" si="401"/>
        <v>68.84210526315789</v>
      </c>
      <c r="Q3656" s="1" t="str">
        <f t="shared" si="402"/>
        <v>theater</v>
      </c>
      <c r="R3656" s="1" t="str">
        <f t="shared" si="405"/>
        <v>plays</v>
      </c>
      <c r="S3656" s="2">
        <f t="shared" si="403"/>
        <v>42440.416504629626</v>
      </c>
      <c r="T3656" s="2">
        <f t="shared" si="404"/>
        <v>42463.708333333328</v>
      </c>
      <c r="U3656" s="1">
        <f t="shared" si="399"/>
        <v>24</v>
      </c>
    </row>
    <row r="3657" spans="1:21" ht="95" customHeight="1">
      <c r="A3657" s="1">
        <v>3655</v>
      </c>
      <c r="B3657" s="1" t="s">
        <v>3652</v>
      </c>
      <c r="C3657" s="1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O3657" s="4">
        <f t="shared" si="400"/>
        <v>116.26</v>
      </c>
      <c r="P3657" s="1">
        <f t="shared" si="401"/>
        <v>73.582278481012665</v>
      </c>
      <c r="Q3657" s="1" t="str">
        <f t="shared" si="402"/>
        <v>theater</v>
      </c>
      <c r="R3657" s="1" t="str">
        <f t="shared" si="405"/>
        <v>plays</v>
      </c>
      <c r="S3657" s="2">
        <f t="shared" si="403"/>
        <v>42173.803217592591</v>
      </c>
      <c r="T3657" s="2">
        <f t="shared" si="404"/>
        <v>42203.290972222225</v>
      </c>
      <c r="U3657" s="1">
        <f t="shared" si="399"/>
        <v>30</v>
      </c>
    </row>
    <row r="3658" spans="1:21" ht="95" customHeight="1">
      <c r="A3658" s="1">
        <v>3656</v>
      </c>
      <c r="B3658" s="1" t="s">
        <v>3653</v>
      </c>
      <c r="C3658" s="1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O3658" s="4">
        <f t="shared" si="400"/>
        <v>105.82000000000001</v>
      </c>
      <c r="P3658" s="1">
        <f t="shared" si="401"/>
        <v>115.02173913043478</v>
      </c>
      <c r="Q3658" s="1" t="str">
        <f t="shared" si="402"/>
        <v>theater</v>
      </c>
      <c r="R3658" s="1" t="str">
        <f t="shared" si="405"/>
        <v>plays</v>
      </c>
      <c r="S3658" s="2">
        <f t="shared" si="403"/>
        <v>42737.910138888896</v>
      </c>
      <c r="T3658" s="2">
        <f t="shared" si="404"/>
        <v>42767.957638888889</v>
      </c>
      <c r="U3658" s="1">
        <f t="shared" si="399"/>
        <v>31</v>
      </c>
    </row>
    <row r="3659" spans="1:21" ht="95" customHeight="1">
      <c r="A3659" s="1">
        <v>3657</v>
      </c>
      <c r="B3659" s="1" t="s">
        <v>3654</v>
      </c>
      <c r="C3659" s="1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O3659" s="4">
        <f t="shared" si="400"/>
        <v>110.75</v>
      </c>
      <c r="P3659" s="1">
        <f t="shared" si="401"/>
        <v>110.75</v>
      </c>
      <c r="Q3659" s="1" t="str">
        <f t="shared" si="402"/>
        <v>theater</v>
      </c>
      <c r="R3659" s="1" t="str">
        <f t="shared" si="405"/>
        <v>plays</v>
      </c>
      <c r="S3659" s="2">
        <f t="shared" si="403"/>
        <v>42499.629849537043</v>
      </c>
      <c r="T3659" s="2">
        <f t="shared" si="404"/>
        <v>42522.904166666667</v>
      </c>
      <c r="U3659" s="1">
        <f t="shared" si="399"/>
        <v>24</v>
      </c>
    </row>
    <row r="3660" spans="1:21" ht="95" customHeight="1">
      <c r="A3660" s="1">
        <v>3658</v>
      </c>
      <c r="B3660" s="1" t="s">
        <v>3655</v>
      </c>
      <c r="C3660" s="1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O3660" s="4">
        <f t="shared" si="400"/>
        <v>100.66666666666666</v>
      </c>
      <c r="P3660" s="1">
        <f t="shared" si="401"/>
        <v>75.5</v>
      </c>
      <c r="Q3660" s="1" t="str">
        <f t="shared" si="402"/>
        <v>theater</v>
      </c>
      <c r="R3660" s="1" t="str">
        <f t="shared" si="405"/>
        <v>plays</v>
      </c>
      <c r="S3660" s="2">
        <f t="shared" si="403"/>
        <v>41775.858564814815</v>
      </c>
      <c r="T3660" s="2">
        <f t="shared" si="404"/>
        <v>41822.165972222225</v>
      </c>
      <c r="U3660" s="1">
        <f t="shared" si="399"/>
        <v>47</v>
      </c>
    </row>
    <row r="3661" spans="1:21" ht="95" customHeight="1">
      <c r="A3661" s="1">
        <v>3659</v>
      </c>
      <c r="B3661" s="1" t="s">
        <v>3656</v>
      </c>
      <c r="C3661" s="1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O3661" s="4">
        <f t="shared" si="400"/>
        <v>102.03333333333333</v>
      </c>
      <c r="P3661" s="1">
        <f t="shared" si="401"/>
        <v>235.46153846153845</v>
      </c>
      <c r="Q3661" s="1" t="str">
        <f t="shared" si="402"/>
        <v>theater</v>
      </c>
      <c r="R3661" s="1" t="str">
        <f t="shared" si="405"/>
        <v>plays</v>
      </c>
      <c r="S3661" s="2">
        <f t="shared" si="403"/>
        <v>42055.277199074073</v>
      </c>
      <c r="T3661" s="2">
        <f t="shared" si="404"/>
        <v>42082.610416666663</v>
      </c>
      <c r="U3661" s="1">
        <f t="shared" si="399"/>
        <v>28</v>
      </c>
    </row>
    <row r="3662" spans="1:21" ht="95" customHeight="1">
      <c r="A3662" s="1">
        <v>3660</v>
      </c>
      <c r="B3662" s="1" t="s">
        <v>3657</v>
      </c>
      <c r="C3662" s="1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O3662" s="4">
        <f t="shared" si="400"/>
        <v>100</v>
      </c>
      <c r="P3662" s="1">
        <f t="shared" si="401"/>
        <v>11.363636363636363</v>
      </c>
      <c r="Q3662" s="1" t="str">
        <f t="shared" si="402"/>
        <v>theater</v>
      </c>
      <c r="R3662" s="1" t="str">
        <f t="shared" si="405"/>
        <v>plays</v>
      </c>
      <c r="S3662" s="2">
        <f t="shared" si="403"/>
        <v>41971.881076388891</v>
      </c>
      <c r="T3662" s="2">
        <f t="shared" si="404"/>
        <v>41996.881076388891</v>
      </c>
      <c r="U3662" s="1">
        <f t="shared" si="399"/>
        <v>25</v>
      </c>
    </row>
    <row r="3663" spans="1:21" ht="95" customHeight="1">
      <c r="A3663" s="1">
        <v>3661</v>
      </c>
      <c r="B3663" s="1" t="s">
        <v>3658</v>
      </c>
      <c r="C3663" s="1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O3663" s="4">
        <f t="shared" si="400"/>
        <v>111.00000000000001</v>
      </c>
      <c r="P3663" s="1">
        <f t="shared" si="401"/>
        <v>92.5</v>
      </c>
      <c r="Q3663" s="1" t="str">
        <f t="shared" si="402"/>
        <v>theater</v>
      </c>
      <c r="R3663" s="1" t="str">
        <f t="shared" si="405"/>
        <v>plays</v>
      </c>
      <c r="S3663" s="2">
        <f t="shared" si="403"/>
        <v>42447.896666666667</v>
      </c>
      <c r="T3663" s="2">
        <f t="shared" si="404"/>
        <v>42470.166666666672</v>
      </c>
      <c r="U3663" s="1">
        <f t="shared" si="399"/>
        <v>23</v>
      </c>
    </row>
    <row r="3664" spans="1:21" ht="95" customHeight="1">
      <c r="A3664" s="1">
        <v>3662</v>
      </c>
      <c r="B3664" s="1" t="s">
        <v>3659</v>
      </c>
      <c r="C3664" s="1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O3664" s="4">
        <f t="shared" si="400"/>
        <v>101.42500000000001</v>
      </c>
      <c r="P3664" s="1">
        <f t="shared" si="401"/>
        <v>202.85</v>
      </c>
      <c r="Q3664" s="1" t="str">
        <f t="shared" si="402"/>
        <v>theater</v>
      </c>
      <c r="R3664" s="1" t="str">
        <f t="shared" si="405"/>
        <v>plays</v>
      </c>
      <c r="S3664" s="2">
        <f t="shared" si="403"/>
        <v>42064.220069444447</v>
      </c>
      <c r="T3664" s="2">
        <f t="shared" si="404"/>
        <v>42094.178402777776</v>
      </c>
      <c r="U3664" s="1">
        <f t="shared" si="399"/>
        <v>30</v>
      </c>
    </row>
    <row r="3665" spans="1:21" ht="95" customHeight="1">
      <c r="A3665" s="1">
        <v>3663</v>
      </c>
      <c r="B3665" s="1" t="s">
        <v>3660</v>
      </c>
      <c r="C3665" s="1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O3665" s="4">
        <f t="shared" si="400"/>
        <v>104</v>
      </c>
      <c r="P3665" s="1">
        <f t="shared" si="401"/>
        <v>26</v>
      </c>
      <c r="Q3665" s="1" t="str">
        <f t="shared" si="402"/>
        <v>theater</v>
      </c>
      <c r="R3665" s="1" t="str">
        <f t="shared" si="405"/>
        <v>plays</v>
      </c>
      <c r="S3665" s="2">
        <f t="shared" si="403"/>
        <v>42665.451736111107</v>
      </c>
      <c r="T3665" s="2">
        <f t="shared" si="404"/>
        <v>42725.493402777778</v>
      </c>
      <c r="U3665" s="1">
        <f t="shared" si="399"/>
        <v>61</v>
      </c>
    </row>
    <row r="3666" spans="1:21" ht="95" customHeight="1">
      <c r="A3666" s="1">
        <v>3664</v>
      </c>
      <c r="B3666" s="1" t="s">
        <v>3661</v>
      </c>
      <c r="C3666" s="1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O3666" s="4">
        <f t="shared" si="400"/>
        <v>109.375</v>
      </c>
      <c r="P3666" s="1">
        <f t="shared" si="401"/>
        <v>46.05263157894737</v>
      </c>
      <c r="Q3666" s="1" t="str">
        <f t="shared" si="402"/>
        <v>theater</v>
      </c>
      <c r="R3666" s="1" t="str">
        <f t="shared" si="405"/>
        <v>plays</v>
      </c>
      <c r="S3666" s="2">
        <f t="shared" si="403"/>
        <v>42523.248715277776</v>
      </c>
      <c r="T3666" s="2">
        <f t="shared" si="404"/>
        <v>42537.248715277776</v>
      </c>
      <c r="U3666" s="1">
        <f t="shared" si="399"/>
        <v>14</v>
      </c>
    </row>
    <row r="3667" spans="1:21" ht="95" customHeight="1">
      <c r="A3667" s="1">
        <v>3665</v>
      </c>
      <c r="B3667" s="1" t="s">
        <v>3662</v>
      </c>
      <c r="C3667" s="1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O3667" s="4">
        <f t="shared" si="400"/>
        <v>115.16129032258064</v>
      </c>
      <c r="P3667" s="1">
        <f t="shared" si="401"/>
        <v>51</v>
      </c>
      <c r="Q3667" s="1" t="str">
        <f t="shared" si="402"/>
        <v>theater</v>
      </c>
      <c r="R3667" s="1" t="str">
        <f t="shared" si="405"/>
        <v>plays</v>
      </c>
      <c r="S3667" s="2">
        <f t="shared" si="403"/>
        <v>42294.808124999996</v>
      </c>
      <c r="T3667" s="2">
        <f t="shared" si="404"/>
        <v>42305.829166666663</v>
      </c>
      <c r="U3667" s="1">
        <f t="shared" si="399"/>
        <v>12</v>
      </c>
    </row>
    <row r="3668" spans="1:21" ht="95" customHeight="1">
      <c r="A3668" s="1">
        <v>3666</v>
      </c>
      <c r="B3668" s="1" t="s">
        <v>3663</v>
      </c>
      <c r="C3668" s="1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O3668" s="4">
        <f t="shared" si="400"/>
        <v>100</v>
      </c>
      <c r="P3668" s="1">
        <f t="shared" si="401"/>
        <v>31.578947368421051</v>
      </c>
      <c r="Q3668" s="1" t="str">
        <f t="shared" si="402"/>
        <v>theater</v>
      </c>
      <c r="R3668" s="1" t="str">
        <f t="shared" si="405"/>
        <v>plays</v>
      </c>
      <c r="S3668" s="2">
        <f t="shared" si="403"/>
        <v>41822.90488425926</v>
      </c>
      <c r="T3668" s="2">
        <f t="shared" si="404"/>
        <v>41844.291666666664</v>
      </c>
      <c r="U3668" s="1">
        <f t="shared" si="399"/>
        <v>22</v>
      </c>
    </row>
    <row r="3669" spans="1:21" ht="95" customHeight="1">
      <c r="A3669" s="1">
        <v>3667</v>
      </c>
      <c r="B3669" s="1" t="s">
        <v>3664</v>
      </c>
      <c r="C3669" s="1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O3669" s="4">
        <f t="shared" si="400"/>
        <v>103.17033333333335</v>
      </c>
      <c r="P3669" s="1">
        <f t="shared" si="401"/>
        <v>53.363965517241382</v>
      </c>
      <c r="Q3669" s="1" t="str">
        <f t="shared" si="402"/>
        <v>theater</v>
      </c>
      <c r="R3669" s="1" t="str">
        <f t="shared" si="405"/>
        <v>plays</v>
      </c>
      <c r="S3669" s="2">
        <f t="shared" si="403"/>
        <v>42173.970127314817</v>
      </c>
      <c r="T3669" s="2">
        <f t="shared" si="404"/>
        <v>42203.970127314817</v>
      </c>
      <c r="U3669" s="1">
        <f t="shared" si="399"/>
        <v>30</v>
      </c>
    </row>
    <row r="3670" spans="1:21" ht="95" customHeight="1">
      <c r="A3670" s="1">
        <v>3668</v>
      </c>
      <c r="B3670" s="1" t="s">
        <v>3665</v>
      </c>
      <c r="C3670" s="1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O3670" s="4">
        <f t="shared" si="400"/>
        <v>103.49999999999999</v>
      </c>
      <c r="P3670" s="1">
        <f t="shared" si="401"/>
        <v>36.964285714285715</v>
      </c>
      <c r="Q3670" s="1" t="str">
        <f t="shared" si="402"/>
        <v>theater</v>
      </c>
      <c r="R3670" s="1" t="str">
        <f t="shared" si="405"/>
        <v>plays</v>
      </c>
      <c r="S3670" s="2">
        <f t="shared" si="403"/>
        <v>42185.556157407409</v>
      </c>
      <c r="T3670" s="2">
        <f t="shared" si="404"/>
        <v>42208.772916666669</v>
      </c>
      <c r="U3670" s="1">
        <f t="shared" si="399"/>
        <v>24</v>
      </c>
    </row>
    <row r="3671" spans="1:21" ht="95" customHeight="1">
      <c r="A3671" s="1">
        <v>3669</v>
      </c>
      <c r="B3671" s="1" t="s">
        <v>3666</v>
      </c>
      <c r="C3671" s="1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O3671" s="4">
        <f t="shared" si="400"/>
        <v>138.19999999999999</v>
      </c>
      <c r="P3671" s="1">
        <f t="shared" si="401"/>
        <v>81.294117647058826</v>
      </c>
      <c r="Q3671" s="1" t="str">
        <f t="shared" si="402"/>
        <v>theater</v>
      </c>
      <c r="R3671" s="1" t="str">
        <f t="shared" si="405"/>
        <v>plays</v>
      </c>
      <c r="S3671" s="2">
        <f t="shared" si="403"/>
        <v>42136.675196759257</v>
      </c>
      <c r="T3671" s="2">
        <f t="shared" si="404"/>
        <v>42166.675196759257</v>
      </c>
      <c r="U3671" s="1">
        <f t="shared" si="399"/>
        <v>30</v>
      </c>
    </row>
    <row r="3672" spans="1:21" ht="95" customHeight="1">
      <c r="A3672" s="1">
        <v>3670</v>
      </c>
      <c r="B3672" s="1" t="s">
        <v>3667</v>
      </c>
      <c r="C3672" s="1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O3672" s="4">
        <f t="shared" si="400"/>
        <v>109.54545454545455</v>
      </c>
      <c r="P3672" s="1">
        <f t="shared" si="401"/>
        <v>20.083333333333332</v>
      </c>
      <c r="Q3672" s="1" t="str">
        <f t="shared" si="402"/>
        <v>theater</v>
      </c>
      <c r="R3672" s="1" t="str">
        <f t="shared" si="405"/>
        <v>plays</v>
      </c>
      <c r="S3672" s="2">
        <f t="shared" si="403"/>
        <v>42142.514016203699</v>
      </c>
      <c r="T3672" s="2">
        <f t="shared" si="404"/>
        <v>42155.958333333328</v>
      </c>
      <c r="U3672" s="1">
        <f t="shared" si="399"/>
        <v>14</v>
      </c>
    </row>
    <row r="3673" spans="1:21" ht="95" customHeight="1">
      <c r="A3673" s="1">
        <v>3671</v>
      </c>
      <c r="B3673" s="1" t="s">
        <v>3668</v>
      </c>
      <c r="C3673" s="1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O3673" s="4">
        <f t="shared" si="400"/>
        <v>100.85714285714286</v>
      </c>
      <c r="P3673" s="1">
        <f t="shared" si="401"/>
        <v>88.25</v>
      </c>
      <c r="Q3673" s="1" t="str">
        <f t="shared" si="402"/>
        <v>theater</v>
      </c>
      <c r="R3673" s="1" t="str">
        <f t="shared" si="405"/>
        <v>plays</v>
      </c>
      <c r="S3673" s="2">
        <f t="shared" si="403"/>
        <v>41820.62809027778</v>
      </c>
      <c r="T3673" s="2">
        <f t="shared" si="404"/>
        <v>41841.165972222225</v>
      </c>
      <c r="U3673" s="1">
        <f t="shared" si="399"/>
        <v>21</v>
      </c>
    </row>
    <row r="3674" spans="1:21" ht="95" customHeight="1">
      <c r="A3674" s="1">
        <v>3672</v>
      </c>
      <c r="B3674" s="1" t="s">
        <v>3669</v>
      </c>
      <c r="C3674" s="1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O3674" s="4">
        <f t="shared" si="400"/>
        <v>101.53333333333335</v>
      </c>
      <c r="P3674" s="1">
        <f t="shared" si="401"/>
        <v>53.438596491228068</v>
      </c>
      <c r="Q3674" s="1" t="str">
        <f t="shared" si="402"/>
        <v>theater</v>
      </c>
      <c r="R3674" s="1" t="str">
        <f t="shared" si="405"/>
        <v>plays</v>
      </c>
      <c r="S3674" s="2">
        <f t="shared" si="403"/>
        <v>41878.946574074071</v>
      </c>
      <c r="T3674" s="2">
        <f t="shared" si="404"/>
        <v>41908.946574074071</v>
      </c>
      <c r="U3674" s="1">
        <f t="shared" si="399"/>
        <v>30</v>
      </c>
    </row>
    <row r="3675" spans="1:21" ht="95" customHeight="1">
      <c r="A3675" s="1">
        <v>3673</v>
      </c>
      <c r="B3675" s="1" t="s">
        <v>3670</v>
      </c>
      <c r="C3675" s="1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O3675" s="4">
        <f t="shared" si="400"/>
        <v>113.625</v>
      </c>
      <c r="P3675" s="1">
        <f t="shared" si="401"/>
        <v>39.868421052631582</v>
      </c>
      <c r="Q3675" s="1" t="str">
        <f t="shared" si="402"/>
        <v>theater</v>
      </c>
      <c r="R3675" s="1" t="str">
        <f t="shared" si="405"/>
        <v>plays</v>
      </c>
      <c r="S3675" s="2">
        <f t="shared" si="403"/>
        <v>41914.295104166667</v>
      </c>
      <c r="T3675" s="2">
        <f t="shared" si="404"/>
        <v>41948.536111111112</v>
      </c>
      <c r="U3675" s="1">
        <f t="shared" si="399"/>
        <v>35</v>
      </c>
    </row>
    <row r="3676" spans="1:21" ht="95" customHeight="1">
      <c r="A3676" s="1">
        <v>3674</v>
      </c>
      <c r="B3676" s="1" t="s">
        <v>3671</v>
      </c>
      <c r="C3676" s="1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O3676" s="4">
        <f t="shared" si="400"/>
        <v>100</v>
      </c>
      <c r="P3676" s="1">
        <f t="shared" si="401"/>
        <v>145.16129032258064</v>
      </c>
      <c r="Q3676" s="1" t="str">
        <f t="shared" si="402"/>
        <v>theater</v>
      </c>
      <c r="R3676" s="1" t="str">
        <f t="shared" si="405"/>
        <v>plays</v>
      </c>
      <c r="S3676" s="2">
        <f t="shared" si="403"/>
        <v>42556.873020833329</v>
      </c>
      <c r="T3676" s="2">
        <f t="shared" si="404"/>
        <v>42616.873020833329</v>
      </c>
      <c r="U3676" s="1">
        <f t="shared" si="399"/>
        <v>60</v>
      </c>
    </row>
    <row r="3677" spans="1:21" ht="95" customHeight="1">
      <c r="A3677" s="1">
        <v>3675</v>
      </c>
      <c r="B3677" s="1" t="s">
        <v>3672</v>
      </c>
      <c r="C3677" s="1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O3677" s="4">
        <f t="shared" si="400"/>
        <v>140</v>
      </c>
      <c r="P3677" s="1">
        <f t="shared" si="401"/>
        <v>23.333333333333332</v>
      </c>
      <c r="Q3677" s="1" t="str">
        <f t="shared" si="402"/>
        <v>theater</v>
      </c>
      <c r="R3677" s="1" t="str">
        <f t="shared" si="405"/>
        <v>plays</v>
      </c>
      <c r="S3677" s="2">
        <f t="shared" si="403"/>
        <v>42493.597013888888</v>
      </c>
      <c r="T3677" s="2">
        <f t="shared" si="404"/>
        <v>42505.958333333328</v>
      </c>
      <c r="U3677" s="1">
        <f t="shared" si="399"/>
        <v>13</v>
      </c>
    </row>
    <row r="3678" spans="1:21" ht="95" customHeight="1">
      <c r="A3678" s="1">
        <v>3676</v>
      </c>
      <c r="B3678" s="1" t="s">
        <v>3673</v>
      </c>
      <c r="C3678" s="1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O3678" s="4">
        <f t="shared" si="400"/>
        <v>128.75</v>
      </c>
      <c r="P3678" s="1">
        <f t="shared" si="401"/>
        <v>64.375</v>
      </c>
      <c r="Q3678" s="1" t="str">
        <f t="shared" si="402"/>
        <v>theater</v>
      </c>
      <c r="R3678" s="1" t="str">
        <f t="shared" si="405"/>
        <v>plays</v>
      </c>
      <c r="S3678" s="2">
        <f t="shared" si="403"/>
        <v>41876.815787037034</v>
      </c>
      <c r="T3678" s="2">
        <f t="shared" si="404"/>
        <v>41894.815787037034</v>
      </c>
      <c r="U3678" s="1">
        <f t="shared" si="399"/>
        <v>18</v>
      </c>
    </row>
    <row r="3679" spans="1:21" ht="95" customHeight="1">
      <c r="A3679" s="1">
        <v>3677</v>
      </c>
      <c r="B3679" s="1" t="s">
        <v>3674</v>
      </c>
      <c r="C3679" s="1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O3679" s="4">
        <f t="shared" si="400"/>
        <v>102.90416666666667</v>
      </c>
      <c r="P3679" s="1">
        <f t="shared" si="401"/>
        <v>62.052763819095475</v>
      </c>
      <c r="Q3679" s="1" t="str">
        <f t="shared" si="402"/>
        <v>theater</v>
      </c>
      <c r="R3679" s="1" t="str">
        <f t="shared" si="405"/>
        <v>plays</v>
      </c>
      <c r="S3679" s="2">
        <f t="shared" si="403"/>
        <v>41802.574282407404</v>
      </c>
      <c r="T3679" s="2">
        <f t="shared" si="404"/>
        <v>41823.165972222225</v>
      </c>
      <c r="U3679" s="1">
        <f t="shared" si="399"/>
        <v>21</v>
      </c>
    </row>
    <row r="3680" spans="1:21" ht="95" customHeight="1">
      <c r="A3680" s="1">
        <v>3678</v>
      </c>
      <c r="B3680" s="1" t="s">
        <v>3675</v>
      </c>
      <c r="C3680" s="1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O3680" s="4">
        <f t="shared" si="400"/>
        <v>102.49999999999999</v>
      </c>
      <c r="P3680" s="1">
        <f t="shared" si="401"/>
        <v>66.129032258064512</v>
      </c>
      <c r="Q3680" s="1" t="str">
        <f t="shared" si="402"/>
        <v>theater</v>
      </c>
      <c r="R3680" s="1" t="str">
        <f t="shared" si="405"/>
        <v>plays</v>
      </c>
      <c r="S3680" s="2">
        <f t="shared" si="403"/>
        <v>42120.531226851846</v>
      </c>
      <c r="T3680" s="2">
        <f t="shared" si="404"/>
        <v>42155.531226851846</v>
      </c>
      <c r="U3680" s="1">
        <f t="shared" si="399"/>
        <v>35</v>
      </c>
    </row>
    <row r="3681" spans="1:21" ht="95" customHeight="1">
      <c r="A3681" s="1">
        <v>3679</v>
      </c>
      <c r="B3681" s="1" t="s">
        <v>3676</v>
      </c>
      <c r="C3681" s="1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O3681" s="4">
        <f t="shared" si="400"/>
        <v>110.1</v>
      </c>
      <c r="P3681" s="1">
        <f t="shared" si="401"/>
        <v>73.400000000000006</v>
      </c>
      <c r="Q3681" s="1" t="str">
        <f t="shared" si="402"/>
        <v>theater</v>
      </c>
      <c r="R3681" s="1" t="str">
        <f t="shared" si="405"/>
        <v>plays</v>
      </c>
      <c r="S3681" s="2">
        <f t="shared" si="403"/>
        <v>41786.761354166665</v>
      </c>
      <c r="T3681" s="2">
        <f t="shared" si="404"/>
        <v>41821.207638888889</v>
      </c>
      <c r="U3681" s="1">
        <f t="shared" si="399"/>
        <v>35</v>
      </c>
    </row>
    <row r="3682" spans="1:21" ht="95" customHeight="1">
      <c r="A3682" s="1">
        <v>3680</v>
      </c>
      <c r="B3682" s="1" t="s">
        <v>3677</v>
      </c>
      <c r="C3682" s="1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O3682" s="4">
        <f t="shared" si="400"/>
        <v>112.76666666666667</v>
      </c>
      <c r="P3682" s="1">
        <f t="shared" si="401"/>
        <v>99.5</v>
      </c>
      <c r="Q3682" s="1" t="str">
        <f t="shared" si="402"/>
        <v>theater</v>
      </c>
      <c r="R3682" s="1" t="str">
        <f t="shared" si="405"/>
        <v>plays</v>
      </c>
      <c r="S3682" s="2">
        <f t="shared" si="403"/>
        <v>42627.454097222217</v>
      </c>
      <c r="T3682" s="2">
        <f t="shared" si="404"/>
        <v>42648.454097222217</v>
      </c>
      <c r="U3682" s="1">
        <f t="shared" si="399"/>
        <v>21</v>
      </c>
    </row>
    <row r="3683" spans="1:21" ht="95" customHeight="1">
      <c r="A3683" s="1">
        <v>3681</v>
      </c>
      <c r="B3683" s="1" t="s">
        <v>3678</v>
      </c>
      <c r="C3683" s="1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O3683" s="4">
        <f t="shared" si="400"/>
        <v>111.9</v>
      </c>
      <c r="P3683" s="1">
        <f t="shared" si="401"/>
        <v>62.166666666666664</v>
      </c>
      <c r="Q3683" s="1" t="str">
        <f t="shared" si="402"/>
        <v>theater</v>
      </c>
      <c r="R3683" s="1" t="str">
        <f t="shared" si="405"/>
        <v>plays</v>
      </c>
      <c r="S3683" s="2">
        <f t="shared" si="403"/>
        <v>42374.651504629626</v>
      </c>
      <c r="T3683" s="2">
        <f t="shared" si="404"/>
        <v>42384.651504629626</v>
      </c>
      <c r="U3683" s="1">
        <f t="shared" si="399"/>
        <v>10</v>
      </c>
    </row>
    <row r="3684" spans="1:21" ht="95" customHeight="1">
      <c r="A3684" s="1">
        <v>3682</v>
      </c>
      <c r="B3684" s="1" t="s">
        <v>3679</v>
      </c>
      <c r="C3684" s="1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O3684" s="4">
        <f t="shared" si="400"/>
        <v>139.19999999999999</v>
      </c>
      <c r="P3684" s="1">
        <f t="shared" si="401"/>
        <v>62.328358208955223</v>
      </c>
      <c r="Q3684" s="1" t="str">
        <f t="shared" si="402"/>
        <v>theater</v>
      </c>
      <c r="R3684" s="1" t="str">
        <f t="shared" si="405"/>
        <v>plays</v>
      </c>
      <c r="S3684" s="2">
        <f t="shared" si="403"/>
        <v>41772.685393518521</v>
      </c>
      <c r="T3684" s="2">
        <f t="shared" si="404"/>
        <v>41806.290972222225</v>
      </c>
      <c r="U3684" s="1">
        <f t="shared" si="399"/>
        <v>34</v>
      </c>
    </row>
    <row r="3685" spans="1:21" ht="95" customHeight="1">
      <c r="A3685" s="1">
        <v>3683</v>
      </c>
      <c r="B3685" s="1" t="s">
        <v>3680</v>
      </c>
      <c r="C3685" s="1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O3685" s="4">
        <f t="shared" si="400"/>
        <v>110.85714285714286</v>
      </c>
      <c r="P3685" s="1">
        <f t="shared" si="401"/>
        <v>58.787878787878789</v>
      </c>
      <c r="Q3685" s="1" t="str">
        <f t="shared" si="402"/>
        <v>theater</v>
      </c>
      <c r="R3685" s="1" t="str">
        <f t="shared" si="405"/>
        <v>plays</v>
      </c>
      <c r="S3685" s="2">
        <f t="shared" si="403"/>
        <v>42633.116851851853</v>
      </c>
      <c r="T3685" s="2">
        <f t="shared" si="404"/>
        <v>42663.116851851853</v>
      </c>
      <c r="U3685" s="1">
        <f t="shared" si="399"/>
        <v>30</v>
      </c>
    </row>
    <row r="3686" spans="1:21" ht="95" customHeight="1">
      <c r="A3686" s="1">
        <v>3684</v>
      </c>
      <c r="B3686" s="1" t="s">
        <v>3681</v>
      </c>
      <c r="C3686" s="1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O3686" s="4">
        <f t="shared" si="400"/>
        <v>139.06666666666666</v>
      </c>
      <c r="P3686" s="1">
        <f t="shared" si="401"/>
        <v>45.347826086956523</v>
      </c>
      <c r="Q3686" s="1" t="str">
        <f t="shared" si="402"/>
        <v>theater</v>
      </c>
      <c r="R3686" s="1" t="str">
        <f t="shared" si="405"/>
        <v>plays</v>
      </c>
      <c r="S3686" s="2">
        <f t="shared" si="403"/>
        <v>42219.180393518516</v>
      </c>
      <c r="T3686" s="2">
        <f t="shared" si="404"/>
        <v>42249.180393518516</v>
      </c>
      <c r="U3686" s="1">
        <f t="shared" si="399"/>
        <v>30</v>
      </c>
    </row>
    <row r="3687" spans="1:21" ht="95" customHeight="1">
      <c r="A3687" s="1">
        <v>3685</v>
      </c>
      <c r="B3687" s="1" t="s">
        <v>3682</v>
      </c>
      <c r="C3687" s="1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O3687" s="4">
        <f t="shared" si="400"/>
        <v>105.69999999999999</v>
      </c>
      <c r="P3687" s="1">
        <f t="shared" si="401"/>
        <v>41.944444444444443</v>
      </c>
      <c r="Q3687" s="1" t="str">
        <f t="shared" si="402"/>
        <v>theater</v>
      </c>
      <c r="R3687" s="1" t="str">
        <f t="shared" si="405"/>
        <v>plays</v>
      </c>
      <c r="S3687" s="2">
        <f t="shared" si="403"/>
        <v>41753.593275462961</v>
      </c>
      <c r="T3687" s="2">
        <f t="shared" si="404"/>
        <v>41778.875</v>
      </c>
      <c r="U3687" s="1">
        <f t="shared" si="399"/>
        <v>26</v>
      </c>
    </row>
    <row r="3688" spans="1:21" ht="95" customHeight="1">
      <c r="A3688" s="1">
        <v>3686</v>
      </c>
      <c r="B3688" s="1" t="s">
        <v>3683</v>
      </c>
      <c r="C3688" s="1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O3688" s="4">
        <f t="shared" si="400"/>
        <v>101.42857142857142</v>
      </c>
      <c r="P3688" s="1">
        <f t="shared" si="401"/>
        <v>59.166666666666664</v>
      </c>
      <c r="Q3688" s="1" t="str">
        <f t="shared" si="402"/>
        <v>theater</v>
      </c>
      <c r="R3688" s="1" t="str">
        <f t="shared" si="405"/>
        <v>plays</v>
      </c>
      <c r="S3688" s="2">
        <f t="shared" si="403"/>
        <v>42230.662731481483</v>
      </c>
      <c r="T3688" s="2">
        <f t="shared" si="404"/>
        <v>42245.165972222225</v>
      </c>
      <c r="U3688" s="1">
        <f t="shared" si="399"/>
        <v>15</v>
      </c>
    </row>
    <row r="3689" spans="1:21" ht="95" customHeight="1">
      <c r="A3689" s="1">
        <v>3687</v>
      </c>
      <c r="B3689" s="1" t="s">
        <v>3684</v>
      </c>
      <c r="C3689" s="1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O3689" s="4">
        <f t="shared" si="400"/>
        <v>100.245</v>
      </c>
      <c r="P3689" s="1">
        <f t="shared" si="401"/>
        <v>200.49</v>
      </c>
      <c r="Q3689" s="1" t="str">
        <f t="shared" si="402"/>
        <v>theater</v>
      </c>
      <c r="R3689" s="1" t="str">
        <f t="shared" si="405"/>
        <v>plays</v>
      </c>
      <c r="S3689" s="2">
        <f t="shared" si="403"/>
        <v>41787.218229166669</v>
      </c>
      <c r="T3689" s="2">
        <f t="shared" si="404"/>
        <v>41817.218229166669</v>
      </c>
      <c r="U3689" s="1">
        <f t="shared" si="399"/>
        <v>30</v>
      </c>
    </row>
    <row r="3690" spans="1:21" ht="95" customHeight="1">
      <c r="A3690" s="1">
        <v>3688</v>
      </c>
      <c r="B3690" s="1" t="s">
        <v>3685</v>
      </c>
      <c r="C3690" s="1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O3690" s="4">
        <f t="shared" si="400"/>
        <v>109.16666666666666</v>
      </c>
      <c r="P3690" s="1">
        <f t="shared" si="401"/>
        <v>83.974358974358978</v>
      </c>
      <c r="Q3690" s="1" t="str">
        <f t="shared" si="402"/>
        <v>theater</v>
      </c>
      <c r="R3690" s="1" t="str">
        <f t="shared" si="405"/>
        <v>plays</v>
      </c>
      <c r="S3690" s="2">
        <f t="shared" si="403"/>
        <v>41829.787083333329</v>
      </c>
      <c r="T3690" s="2">
        <f t="shared" si="404"/>
        <v>41859.787083333329</v>
      </c>
      <c r="U3690" s="1">
        <f t="shared" si="399"/>
        <v>30</v>
      </c>
    </row>
    <row r="3691" spans="1:21" ht="95" customHeight="1">
      <c r="A3691" s="1">
        <v>3689</v>
      </c>
      <c r="B3691" s="1" t="s">
        <v>3686</v>
      </c>
      <c r="C3691" s="1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O3691" s="4">
        <f t="shared" si="400"/>
        <v>118.33333333333333</v>
      </c>
      <c r="P3691" s="1">
        <f t="shared" si="401"/>
        <v>57.258064516129032</v>
      </c>
      <c r="Q3691" s="1" t="str">
        <f t="shared" si="402"/>
        <v>theater</v>
      </c>
      <c r="R3691" s="1" t="str">
        <f t="shared" si="405"/>
        <v>plays</v>
      </c>
      <c r="S3691" s="2">
        <f t="shared" si="403"/>
        <v>42147.826840277776</v>
      </c>
      <c r="T3691" s="2">
        <f t="shared" si="404"/>
        <v>42176.934027777781</v>
      </c>
      <c r="U3691" s="1">
        <f t="shared" si="399"/>
        <v>30</v>
      </c>
    </row>
    <row r="3692" spans="1:21" ht="95" customHeight="1">
      <c r="A3692" s="1">
        <v>3690</v>
      </c>
      <c r="B3692" s="1" t="s">
        <v>3687</v>
      </c>
      <c r="C3692" s="1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O3692" s="4">
        <f t="shared" si="400"/>
        <v>120</v>
      </c>
      <c r="P3692" s="1">
        <f t="shared" si="401"/>
        <v>58.064516129032256</v>
      </c>
      <c r="Q3692" s="1" t="str">
        <f t="shared" si="402"/>
        <v>theater</v>
      </c>
      <c r="R3692" s="1" t="str">
        <f t="shared" si="405"/>
        <v>plays</v>
      </c>
      <c r="S3692" s="2">
        <f t="shared" si="403"/>
        <v>41940.598182870373</v>
      </c>
      <c r="T3692" s="2">
        <f t="shared" si="404"/>
        <v>41970.639849537038</v>
      </c>
      <c r="U3692" s="1">
        <f t="shared" si="399"/>
        <v>31</v>
      </c>
    </row>
    <row r="3693" spans="1:21" ht="95" customHeight="1">
      <c r="A3693" s="1">
        <v>3691</v>
      </c>
      <c r="B3693" s="1" t="s">
        <v>3688</v>
      </c>
      <c r="C3693" s="1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O3693" s="4">
        <f t="shared" si="400"/>
        <v>127.96000000000001</v>
      </c>
      <c r="P3693" s="1">
        <f t="shared" si="401"/>
        <v>186.80291970802921</v>
      </c>
      <c r="Q3693" s="1" t="str">
        <f t="shared" si="402"/>
        <v>theater</v>
      </c>
      <c r="R3693" s="1" t="str">
        <f t="shared" si="405"/>
        <v>plays</v>
      </c>
      <c r="S3693" s="2">
        <f t="shared" si="403"/>
        <v>42020.700567129628</v>
      </c>
      <c r="T3693" s="2">
        <f t="shared" si="404"/>
        <v>42065.207638888889</v>
      </c>
      <c r="U3693" s="1">
        <f t="shared" si="399"/>
        <v>45</v>
      </c>
    </row>
    <row r="3694" spans="1:21" ht="95" customHeight="1">
      <c r="A3694" s="1">
        <v>3692</v>
      </c>
      <c r="B3694" s="1" t="s">
        <v>3689</v>
      </c>
      <c r="C3694" s="1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O3694" s="4">
        <f t="shared" si="400"/>
        <v>126</v>
      </c>
      <c r="P3694" s="1">
        <f t="shared" si="401"/>
        <v>74.117647058823536</v>
      </c>
      <c r="Q3694" s="1" t="str">
        <f t="shared" si="402"/>
        <v>theater</v>
      </c>
      <c r="R3694" s="1" t="str">
        <f t="shared" si="405"/>
        <v>plays</v>
      </c>
      <c r="S3694" s="2">
        <f t="shared" si="403"/>
        <v>41891.96503472222</v>
      </c>
      <c r="T3694" s="2">
        <f t="shared" si="404"/>
        <v>41901</v>
      </c>
      <c r="U3694" s="1">
        <f t="shared" si="399"/>
        <v>10</v>
      </c>
    </row>
    <row r="3695" spans="1:21" ht="95" customHeight="1">
      <c r="A3695" s="1">
        <v>3693</v>
      </c>
      <c r="B3695" s="1" t="s">
        <v>3690</v>
      </c>
      <c r="C3695" s="1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O3695" s="4">
        <f t="shared" si="400"/>
        <v>129.12912912912913</v>
      </c>
      <c r="P3695" s="1">
        <f t="shared" si="401"/>
        <v>30.714285714285715</v>
      </c>
      <c r="Q3695" s="1" t="str">
        <f t="shared" si="402"/>
        <v>theater</v>
      </c>
      <c r="R3695" s="1" t="str">
        <f t="shared" si="405"/>
        <v>plays</v>
      </c>
      <c r="S3695" s="2">
        <f t="shared" si="403"/>
        <v>42309.191307870366</v>
      </c>
      <c r="T3695" s="2">
        <f t="shared" si="404"/>
        <v>42338.9375</v>
      </c>
      <c r="U3695" s="1">
        <f t="shared" si="399"/>
        <v>30</v>
      </c>
    </row>
    <row r="3696" spans="1:21" ht="95" customHeight="1">
      <c r="A3696" s="1">
        <v>3694</v>
      </c>
      <c r="B3696" s="1" t="s">
        <v>3691</v>
      </c>
      <c r="C3696" s="1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O3696" s="4">
        <f t="shared" si="400"/>
        <v>107.42857142857143</v>
      </c>
      <c r="P3696" s="1">
        <f t="shared" si="401"/>
        <v>62.666666666666664</v>
      </c>
      <c r="Q3696" s="1" t="str">
        <f t="shared" si="402"/>
        <v>theater</v>
      </c>
      <c r="R3696" s="1" t="str">
        <f t="shared" si="405"/>
        <v>plays</v>
      </c>
      <c r="S3696" s="2">
        <f t="shared" si="403"/>
        <v>42490.133877314816</v>
      </c>
      <c r="T3696" s="2">
        <f t="shared" si="404"/>
        <v>42527.083333333328</v>
      </c>
      <c r="U3696" s="1">
        <f t="shared" si="399"/>
        <v>37</v>
      </c>
    </row>
    <row r="3697" spans="1:21" ht="95" customHeight="1">
      <c r="A3697" s="1">
        <v>3695</v>
      </c>
      <c r="B3697" s="1" t="s">
        <v>3692</v>
      </c>
      <c r="C3697" s="1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O3697" s="4">
        <f t="shared" si="400"/>
        <v>100.125</v>
      </c>
      <c r="P3697" s="1">
        <f t="shared" si="401"/>
        <v>121.36363636363636</v>
      </c>
      <c r="Q3697" s="1" t="str">
        <f t="shared" si="402"/>
        <v>theater</v>
      </c>
      <c r="R3697" s="1" t="str">
        <f t="shared" si="405"/>
        <v>plays</v>
      </c>
      <c r="S3697" s="2">
        <f t="shared" si="403"/>
        <v>41995.870486111111</v>
      </c>
      <c r="T3697" s="2">
        <f t="shared" si="404"/>
        <v>42015.870486111111</v>
      </c>
      <c r="U3697" s="1">
        <f t="shared" si="399"/>
        <v>20</v>
      </c>
    </row>
    <row r="3698" spans="1:21" ht="95" customHeight="1">
      <c r="A3698" s="1">
        <v>3696</v>
      </c>
      <c r="B3698" s="1" t="s">
        <v>3693</v>
      </c>
      <c r="C3698" s="1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O3698" s="4">
        <f t="shared" si="400"/>
        <v>155</v>
      </c>
      <c r="P3698" s="1">
        <f t="shared" si="401"/>
        <v>39.743589743589745</v>
      </c>
      <c r="Q3698" s="1" t="str">
        <f t="shared" si="402"/>
        <v>theater</v>
      </c>
      <c r="R3698" s="1" t="str">
        <f t="shared" si="405"/>
        <v>plays</v>
      </c>
      <c r="S3698" s="2">
        <f t="shared" si="403"/>
        <v>41988.617083333331</v>
      </c>
      <c r="T3698" s="2">
        <f t="shared" si="404"/>
        <v>42048.617083333331</v>
      </c>
      <c r="U3698" s="1">
        <f t="shared" si="399"/>
        <v>60</v>
      </c>
    </row>
    <row r="3699" spans="1:21" ht="95" customHeight="1">
      <c r="A3699" s="1">
        <v>3697</v>
      </c>
      <c r="B3699" s="1" t="s">
        <v>3694</v>
      </c>
      <c r="C3699" s="1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O3699" s="4">
        <f t="shared" si="400"/>
        <v>108</v>
      </c>
      <c r="P3699" s="1">
        <f t="shared" si="401"/>
        <v>72</v>
      </c>
      <c r="Q3699" s="1" t="str">
        <f t="shared" si="402"/>
        <v>theater</v>
      </c>
      <c r="R3699" s="1" t="str">
        <f t="shared" si="405"/>
        <v>plays</v>
      </c>
      <c r="S3699" s="2">
        <f t="shared" si="403"/>
        <v>42479.465833333335</v>
      </c>
      <c r="T3699" s="2">
        <f t="shared" si="404"/>
        <v>42500.465833333335</v>
      </c>
      <c r="U3699" s="1">
        <f t="shared" si="399"/>
        <v>21</v>
      </c>
    </row>
    <row r="3700" spans="1:21" ht="95" customHeight="1">
      <c r="A3700" s="1">
        <v>3698</v>
      </c>
      <c r="B3700" s="1" t="s">
        <v>3695</v>
      </c>
      <c r="C3700" s="1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O3700" s="4">
        <f t="shared" si="400"/>
        <v>110.52</v>
      </c>
      <c r="P3700" s="1">
        <f t="shared" si="401"/>
        <v>40.632352941176471</v>
      </c>
      <c r="Q3700" s="1" t="str">
        <f t="shared" si="402"/>
        <v>theater</v>
      </c>
      <c r="R3700" s="1" t="str">
        <f t="shared" si="405"/>
        <v>plays</v>
      </c>
      <c r="S3700" s="2">
        <f t="shared" si="403"/>
        <v>42401.806562500002</v>
      </c>
      <c r="T3700" s="2">
        <f t="shared" si="404"/>
        <v>42431.806562500002</v>
      </c>
      <c r="U3700" s="1">
        <f t="shared" si="399"/>
        <v>30</v>
      </c>
    </row>
    <row r="3701" spans="1:21" ht="95" customHeight="1">
      <c r="A3701" s="1">
        <v>3699</v>
      </c>
      <c r="B3701" s="1" t="s">
        <v>3696</v>
      </c>
      <c r="C3701" s="1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O3701" s="4">
        <f t="shared" si="400"/>
        <v>100.8</v>
      </c>
      <c r="P3701" s="1">
        <f t="shared" si="401"/>
        <v>63</v>
      </c>
      <c r="Q3701" s="1" t="str">
        <f t="shared" si="402"/>
        <v>theater</v>
      </c>
      <c r="R3701" s="1" t="str">
        <f t="shared" si="405"/>
        <v>plays</v>
      </c>
      <c r="S3701" s="2">
        <f t="shared" si="403"/>
        <v>41897.602037037039</v>
      </c>
      <c r="T3701" s="2">
        <f t="shared" si="404"/>
        <v>41927.602037037039</v>
      </c>
      <c r="U3701" s="1">
        <f t="shared" si="399"/>
        <v>30</v>
      </c>
    </row>
    <row r="3702" spans="1:21" ht="95" customHeight="1">
      <c r="A3702" s="1">
        <v>3700</v>
      </c>
      <c r="B3702" s="1" t="s">
        <v>3697</v>
      </c>
      <c r="C3702" s="1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O3702" s="4">
        <f t="shared" si="400"/>
        <v>121.2</v>
      </c>
      <c r="P3702" s="1">
        <f t="shared" si="401"/>
        <v>33.666666666666664</v>
      </c>
      <c r="Q3702" s="1" t="str">
        <f t="shared" si="402"/>
        <v>theater</v>
      </c>
      <c r="R3702" s="1" t="str">
        <f t="shared" si="405"/>
        <v>plays</v>
      </c>
      <c r="S3702" s="2">
        <f t="shared" si="403"/>
        <v>41882.585648148146</v>
      </c>
      <c r="T3702" s="2">
        <f t="shared" si="404"/>
        <v>41912.666666666664</v>
      </c>
      <c r="U3702" s="1">
        <f t="shared" ref="U3702:U3765" si="406">ROUNDUP(T3702-S3702,0)</f>
        <v>31</v>
      </c>
    </row>
    <row r="3703" spans="1:21" ht="95" customHeight="1">
      <c r="A3703" s="1">
        <v>3701</v>
      </c>
      <c r="B3703" s="1" t="s">
        <v>3698</v>
      </c>
      <c r="C3703" s="1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O3703" s="4">
        <f t="shared" si="400"/>
        <v>100.33333333333334</v>
      </c>
      <c r="P3703" s="1">
        <f t="shared" si="401"/>
        <v>38.589743589743591</v>
      </c>
      <c r="Q3703" s="1" t="str">
        <f t="shared" si="402"/>
        <v>theater</v>
      </c>
      <c r="R3703" s="1" t="str">
        <f t="shared" si="405"/>
        <v>plays</v>
      </c>
      <c r="S3703" s="2">
        <f t="shared" si="403"/>
        <v>42129.541585648149</v>
      </c>
      <c r="T3703" s="2">
        <f t="shared" si="404"/>
        <v>42159.541585648149</v>
      </c>
      <c r="U3703" s="1">
        <f t="shared" si="406"/>
        <v>30</v>
      </c>
    </row>
    <row r="3704" spans="1:21" ht="95" customHeight="1">
      <c r="A3704" s="1">
        <v>3702</v>
      </c>
      <c r="B3704" s="1" t="s">
        <v>3699</v>
      </c>
      <c r="C3704" s="1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O3704" s="4">
        <f t="shared" si="400"/>
        <v>109.16666666666666</v>
      </c>
      <c r="P3704" s="1">
        <f t="shared" si="401"/>
        <v>155.95238095238096</v>
      </c>
      <c r="Q3704" s="1" t="str">
        <f t="shared" si="402"/>
        <v>theater</v>
      </c>
      <c r="R3704" s="1" t="str">
        <f t="shared" si="405"/>
        <v>plays</v>
      </c>
      <c r="S3704" s="2">
        <f t="shared" si="403"/>
        <v>42524.53800925926</v>
      </c>
      <c r="T3704" s="2">
        <f t="shared" si="404"/>
        <v>42561.957638888889</v>
      </c>
      <c r="U3704" s="1">
        <f t="shared" si="406"/>
        <v>38</v>
      </c>
    </row>
    <row r="3705" spans="1:21" ht="95" customHeight="1">
      <c r="A3705" s="1">
        <v>3703</v>
      </c>
      <c r="B3705" s="1" t="s">
        <v>3700</v>
      </c>
      <c r="C3705" s="1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O3705" s="4">
        <f t="shared" si="400"/>
        <v>123.42857142857142</v>
      </c>
      <c r="P3705" s="1">
        <f t="shared" si="401"/>
        <v>43.2</v>
      </c>
      <c r="Q3705" s="1" t="str">
        <f t="shared" si="402"/>
        <v>theater</v>
      </c>
      <c r="R3705" s="1" t="str">
        <f t="shared" si="405"/>
        <v>plays</v>
      </c>
      <c r="S3705" s="2">
        <f t="shared" si="403"/>
        <v>42556.504490740743</v>
      </c>
      <c r="T3705" s="2">
        <f t="shared" si="404"/>
        <v>42595.290972222225</v>
      </c>
      <c r="U3705" s="1">
        <f t="shared" si="406"/>
        <v>39</v>
      </c>
    </row>
    <row r="3706" spans="1:21" ht="95" customHeight="1">
      <c r="A3706" s="1">
        <v>3704</v>
      </c>
      <c r="B3706" s="1" t="s">
        <v>3701</v>
      </c>
      <c r="C3706" s="1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O3706" s="4">
        <f t="shared" si="400"/>
        <v>136.33666666666667</v>
      </c>
      <c r="P3706" s="1">
        <f t="shared" si="401"/>
        <v>15.148518518518518</v>
      </c>
      <c r="Q3706" s="1" t="str">
        <f t="shared" si="402"/>
        <v>theater</v>
      </c>
      <c r="R3706" s="1" t="str">
        <f t="shared" si="405"/>
        <v>plays</v>
      </c>
      <c r="S3706" s="2">
        <f t="shared" si="403"/>
        <v>42461.689745370371</v>
      </c>
      <c r="T3706" s="2">
        <f t="shared" si="404"/>
        <v>42521.689745370371</v>
      </c>
      <c r="U3706" s="1">
        <f t="shared" si="406"/>
        <v>60</v>
      </c>
    </row>
    <row r="3707" spans="1:21" ht="95" customHeight="1">
      <c r="A3707" s="1">
        <v>3705</v>
      </c>
      <c r="B3707" s="1" t="s">
        <v>3702</v>
      </c>
      <c r="C3707" s="1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O3707" s="4">
        <f t="shared" si="400"/>
        <v>103.46657233816768</v>
      </c>
      <c r="P3707" s="1">
        <f t="shared" si="401"/>
        <v>83.571428571428569</v>
      </c>
      <c r="Q3707" s="1" t="str">
        <f t="shared" si="402"/>
        <v>theater</v>
      </c>
      <c r="R3707" s="1" t="str">
        <f t="shared" si="405"/>
        <v>plays</v>
      </c>
      <c r="S3707" s="2">
        <f t="shared" si="403"/>
        <v>41792.542986111112</v>
      </c>
      <c r="T3707" s="2">
        <f t="shared" si="404"/>
        <v>41813.75</v>
      </c>
      <c r="U3707" s="1">
        <f t="shared" si="406"/>
        <v>22</v>
      </c>
    </row>
    <row r="3708" spans="1:21" ht="95" customHeight="1">
      <c r="A3708" s="1">
        <v>3706</v>
      </c>
      <c r="B3708" s="1" t="s">
        <v>3703</v>
      </c>
      <c r="C3708" s="1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O3708" s="4">
        <f t="shared" si="400"/>
        <v>121.33333333333334</v>
      </c>
      <c r="P3708" s="1">
        <f t="shared" si="401"/>
        <v>140</v>
      </c>
      <c r="Q3708" s="1" t="str">
        <f t="shared" si="402"/>
        <v>theater</v>
      </c>
      <c r="R3708" s="1" t="str">
        <f t="shared" si="405"/>
        <v>plays</v>
      </c>
      <c r="S3708" s="2">
        <f t="shared" si="403"/>
        <v>41879.913761574076</v>
      </c>
      <c r="T3708" s="2">
        <f t="shared" si="404"/>
        <v>41894.913761574076</v>
      </c>
      <c r="U3708" s="1">
        <f t="shared" si="406"/>
        <v>15</v>
      </c>
    </row>
    <row r="3709" spans="1:21" ht="95" customHeight="1">
      <c r="A3709" s="1">
        <v>3707</v>
      </c>
      <c r="B3709" s="1" t="s">
        <v>3704</v>
      </c>
      <c r="C3709" s="1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O3709" s="4">
        <f t="shared" si="400"/>
        <v>186</v>
      </c>
      <c r="P3709" s="1">
        <f t="shared" si="401"/>
        <v>80.869565217391298</v>
      </c>
      <c r="Q3709" s="1" t="str">
        <f t="shared" si="402"/>
        <v>theater</v>
      </c>
      <c r="R3709" s="1" t="str">
        <f t="shared" si="405"/>
        <v>plays</v>
      </c>
      <c r="S3709" s="2">
        <f t="shared" si="403"/>
        <v>42552.048356481479</v>
      </c>
      <c r="T3709" s="2">
        <f t="shared" si="404"/>
        <v>42573.226388888885</v>
      </c>
      <c r="U3709" s="1">
        <f t="shared" si="406"/>
        <v>22</v>
      </c>
    </row>
    <row r="3710" spans="1:21" ht="95" customHeight="1">
      <c r="A3710" s="1">
        <v>3708</v>
      </c>
      <c r="B3710" s="1" t="s">
        <v>3705</v>
      </c>
      <c r="C3710" s="1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O3710" s="4">
        <f t="shared" si="400"/>
        <v>300</v>
      </c>
      <c r="P3710" s="1">
        <f t="shared" si="401"/>
        <v>53.846153846153847</v>
      </c>
      <c r="Q3710" s="1" t="str">
        <f t="shared" si="402"/>
        <v>theater</v>
      </c>
      <c r="R3710" s="1" t="str">
        <f t="shared" si="405"/>
        <v>plays</v>
      </c>
      <c r="S3710" s="2">
        <f t="shared" si="403"/>
        <v>41810.142199074071</v>
      </c>
      <c r="T3710" s="2">
        <f t="shared" si="404"/>
        <v>41824.142199074071</v>
      </c>
      <c r="U3710" s="1">
        <f t="shared" si="406"/>
        <v>14</v>
      </c>
    </row>
    <row r="3711" spans="1:21" ht="95" customHeight="1">
      <c r="A3711" s="1">
        <v>3709</v>
      </c>
      <c r="B3711" s="1" t="s">
        <v>3706</v>
      </c>
      <c r="C3711" s="1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O3711" s="4">
        <f t="shared" si="400"/>
        <v>108.25</v>
      </c>
      <c r="P3711" s="1">
        <f t="shared" si="401"/>
        <v>30.928571428571427</v>
      </c>
      <c r="Q3711" s="1" t="str">
        <f t="shared" si="402"/>
        <v>theater</v>
      </c>
      <c r="R3711" s="1" t="str">
        <f t="shared" si="405"/>
        <v>plays</v>
      </c>
      <c r="S3711" s="2">
        <f t="shared" si="403"/>
        <v>41785.707708333335</v>
      </c>
      <c r="T3711" s="2">
        <f t="shared" si="404"/>
        <v>41815.707708333335</v>
      </c>
      <c r="U3711" s="1">
        <f t="shared" si="406"/>
        <v>30</v>
      </c>
    </row>
    <row r="3712" spans="1:21" ht="95" customHeight="1">
      <c r="A3712" s="1">
        <v>3710</v>
      </c>
      <c r="B3712" s="1" t="s">
        <v>3707</v>
      </c>
      <c r="C3712" s="1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O3712" s="4">
        <f t="shared" si="400"/>
        <v>141.15384615384616</v>
      </c>
      <c r="P3712" s="1">
        <f t="shared" si="401"/>
        <v>67.962962962962962</v>
      </c>
      <c r="Q3712" s="1" t="str">
        <f t="shared" si="402"/>
        <v>theater</v>
      </c>
      <c r="R3712" s="1" t="str">
        <f t="shared" si="405"/>
        <v>plays</v>
      </c>
      <c r="S3712" s="2">
        <f t="shared" si="403"/>
        <v>42072.576249999998</v>
      </c>
      <c r="T3712" s="2">
        <f t="shared" si="404"/>
        <v>42097.576249999998</v>
      </c>
      <c r="U3712" s="1">
        <f t="shared" si="406"/>
        <v>25</v>
      </c>
    </row>
    <row r="3713" spans="1:21" ht="95" customHeight="1">
      <c r="A3713" s="1">
        <v>3711</v>
      </c>
      <c r="B3713" s="1" t="s">
        <v>3708</v>
      </c>
      <c r="C3713" s="1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O3713" s="4">
        <f t="shared" si="400"/>
        <v>113.99999999999999</v>
      </c>
      <c r="P3713" s="1">
        <f t="shared" si="401"/>
        <v>27.142857142857142</v>
      </c>
      <c r="Q3713" s="1" t="str">
        <f t="shared" si="402"/>
        <v>theater</v>
      </c>
      <c r="R3713" s="1" t="str">
        <f t="shared" si="405"/>
        <v>plays</v>
      </c>
      <c r="S3713" s="2">
        <f t="shared" si="403"/>
        <v>41779.724224537036</v>
      </c>
      <c r="T3713" s="2">
        <f t="shared" si="404"/>
        <v>41805.666666666664</v>
      </c>
      <c r="U3713" s="1">
        <f t="shared" si="406"/>
        <v>26</v>
      </c>
    </row>
    <row r="3714" spans="1:21" ht="95" customHeight="1">
      <c r="A3714" s="1">
        <v>3712</v>
      </c>
      <c r="B3714" s="1" t="s">
        <v>3709</v>
      </c>
      <c r="C3714" s="1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O3714" s="4">
        <f t="shared" si="400"/>
        <v>153.73333333333335</v>
      </c>
      <c r="P3714" s="1">
        <f t="shared" si="401"/>
        <v>110.86538461538461</v>
      </c>
      <c r="Q3714" s="1" t="str">
        <f t="shared" si="402"/>
        <v>theater</v>
      </c>
      <c r="R3714" s="1" t="str">
        <f t="shared" si="405"/>
        <v>plays</v>
      </c>
      <c r="S3714" s="2">
        <f t="shared" si="403"/>
        <v>42134.172071759262</v>
      </c>
      <c r="T3714" s="2">
        <f t="shared" si="404"/>
        <v>42155.290972222225</v>
      </c>
      <c r="U3714" s="1">
        <f t="shared" si="406"/>
        <v>22</v>
      </c>
    </row>
    <row r="3715" spans="1:21" ht="95" customHeight="1">
      <c r="A3715" s="1">
        <v>3713</v>
      </c>
      <c r="B3715" s="1" t="s">
        <v>3710</v>
      </c>
      <c r="C3715" s="1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O3715" s="4">
        <f t="shared" ref="O3715:O3778" si="407">E3715/D3715*100</f>
        <v>101.49999999999999</v>
      </c>
      <c r="P3715" s="1">
        <f t="shared" ref="P3715:P3778" si="408">E3715/L3715</f>
        <v>106.84210526315789</v>
      </c>
      <c r="Q3715" s="1" t="str">
        <f t="shared" ref="Q3715:Q3778" si="409">LEFT(N3715,FIND("/",N3715)-1)</f>
        <v>theater</v>
      </c>
      <c r="R3715" s="1" t="str">
        <f t="shared" si="405"/>
        <v>plays</v>
      </c>
      <c r="S3715" s="2">
        <f t="shared" ref="S3715:S3778" si="410">(((J3715/60)/60)/24)+DATE(1970,1,1)</f>
        <v>42505.738032407404</v>
      </c>
      <c r="T3715" s="2">
        <f t="shared" ref="T3715:T3778" si="411">(((I3715/60)/60)/24)+DATE(1970,1,1)</f>
        <v>42525.738032407404</v>
      </c>
      <c r="U3715" s="1">
        <f t="shared" si="406"/>
        <v>20</v>
      </c>
    </row>
    <row r="3716" spans="1:21" ht="95" customHeight="1">
      <c r="A3716" s="1">
        <v>3714</v>
      </c>
      <c r="B3716" s="1" t="s">
        <v>3711</v>
      </c>
      <c r="C3716" s="1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O3716" s="4">
        <f t="shared" si="407"/>
        <v>102.35000000000001</v>
      </c>
      <c r="P3716" s="1">
        <f t="shared" si="408"/>
        <v>105.51546391752578</v>
      </c>
      <c r="Q3716" s="1" t="str">
        <f t="shared" si="409"/>
        <v>theater</v>
      </c>
      <c r="R3716" s="1" t="str">
        <f t="shared" ref="R3716:R3779" si="412">RIGHT(N3716,LEN(N3716)-FIND("/",N3716))</f>
        <v>plays</v>
      </c>
      <c r="S3716" s="2">
        <f t="shared" si="410"/>
        <v>42118.556331018524</v>
      </c>
      <c r="T3716" s="2">
        <f t="shared" si="411"/>
        <v>42150.165972222225</v>
      </c>
      <c r="U3716" s="1">
        <f t="shared" si="406"/>
        <v>32</v>
      </c>
    </row>
    <row r="3717" spans="1:21" ht="95" customHeight="1">
      <c r="A3717" s="1">
        <v>3715</v>
      </c>
      <c r="B3717" s="1" t="s">
        <v>3712</v>
      </c>
      <c r="C3717" s="1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O3717" s="4">
        <f t="shared" si="407"/>
        <v>102.57142857142858</v>
      </c>
      <c r="P3717" s="1">
        <f t="shared" si="408"/>
        <v>132.96296296296296</v>
      </c>
      <c r="Q3717" s="1" t="str">
        <f t="shared" si="409"/>
        <v>theater</v>
      </c>
      <c r="R3717" s="1" t="str">
        <f t="shared" si="412"/>
        <v>plays</v>
      </c>
      <c r="S3717" s="2">
        <f t="shared" si="410"/>
        <v>42036.995590277773</v>
      </c>
      <c r="T3717" s="2">
        <f t="shared" si="411"/>
        <v>42094.536111111112</v>
      </c>
      <c r="U3717" s="1">
        <f t="shared" si="406"/>
        <v>58</v>
      </c>
    </row>
    <row r="3718" spans="1:21" ht="95" customHeight="1">
      <c r="A3718" s="1">
        <v>3716</v>
      </c>
      <c r="B3718" s="1" t="s">
        <v>3713</v>
      </c>
      <c r="C3718" s="1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O3718" s="4">
        <f t="shared" si="407"/>
        <v>155.75</v>
      </c>
      <c r="P3718" s="1">
        <f t="shared" si="408"/>
        <v>51.916666666666664</v>
      </c>
      <c r="Q3718" s="1" t="str">
        <f t="shared" si="409"/>
        <v>theater</v>
      </c>
      <c r="R3718" s="1" t="str">
        <f t="shared" si="412"/>
        <v>plays</v>
      </c>
      <c r="S3718" s="2">
        <f t="shared" si="410"/>
        <v>42360.887835648144</v>
      </c>
      <c r="T3718" s="2">
        <f t="shared" si="411"/>
        <v>42390.887835648144</v>
      </c>
      <c r="U3718" s="1">
        <f t="shared" si="406"/>
        <v>30</v>
      </c>
    </row>
    <row r="3719" spans="1:21" ht="95" customHeight="1">
      <c r="A3719" s="1">
        <v>3717</v>
      </c>
      <c r="B3719" s="1" t="s">
        <v>3714</v>
      </c>
      <c r="C3719" s="1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O3719" s="4">
        <f t="shared" si="407"/>
        <v>100.75</v>
      </c>
      <c r="P3719" s="1">
        <f t="shared" si="408"/>
        <v>310</v>
      </c>
      <c r="Q3719" s="1" t="str">
        <f t="shared" si="409"/>
        <v>theater</v>
      </c>
      <c r="R3719" s="1" t="str">
        <f t="shared" si="412"/>
        <v>plays</v>
      </c>
      <c r="S3719" s="2">
        <f t="shared" si="410"/>
        <v>42102.866307870368</v>
      </c>
      <c r="T3719" s="2">
        <f t="shared" si="411"/>
        <v>42133.866307870368</v>
      </c>
      <c r="U3719" s="1">
        <f t="shared" si="406"/>
        <v>31</v>
      </c>
    </row>
    <row r="3720" spans="1:21" ht="95" customHeight="1">
      <c r="A3720" s="1">
        <v>3718</v>
      </c>
      <c r="B3720" s="1" t="s">
        <v>3715</v>
      </c>
      <c r="C3720" s="1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O3720" s="4">
        <f t="shared" si="407"/>
        <v>239.4</v>
      </c>
      <c r="P3720" s="1">
        <f t="shared" si="408"/>
        <v>26.021739130434781</v>
      </c>
      <c r="Q3720" s="1" t="str">
        <f t="shared" si="409"/>
        <v>theater</v>
      </c>
      <c r="R3720" s="1" t="str">
        <f t="shared" si="412"/>
        <v>plays</v>
      </c>
      <c r="S3720" s="2">
        <f t="shared" si="410"/>
        <v>42032.716145833328</v>
      </c>
      <c r="T3720" s="2">
        <f t="shared" si="411"/>
        <v>42062.716145833328</v>
      </c>
      <c r="U3720" s="1">
        <f t="shared" si="406"/>
        <v>30</v>
      </c>
    </row>
    <row r="3721" spans="1:21" ht="95" customHeight="1">
      <c r="A3721" s="1">
        <v>3719</v>
      </c>
      <c r="B3721" s="1" t="s">
        <v>3716</v>
      </c>
      <c r="C3721" s="1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O3721" s="4">
        <f t="shared" si="407"/>
        <v>210</v>
      </c>
      <c r="P3721" s="1">
        <f t="shared" si="408"/>
        <v>105</v>
      </c>
      <c r="Q3721" s="1" t="str">
        <f t="shared" si="409"/>
        <v>theater</v>
      </c>
      <c r="R3721" s="1" t="str">
        <f t="shared" si="412"/>
        <v>plays</v>
      </c>
      <c r="S3721" s="2">
        <f t="shared" si="410"/>
        <v>42147.729930555557</v>
      </c>
      <c r="T3721" s="2">
        <f t="shared" si="411"/>
        <v>42177.729930555557</v>
      </c>
      <c r="U3721" s="1">
        <f t="shared" si="406"/>
        <v>30</v>
      </c>
    </row>
    <row r="3722" spans="1:21" ht="95" customHeight="1">
      <c r="A3722" s="1">
        <v>3720</v>
      </c>
      <c r="B3722" s="1" t="s">
        <v>3717</v>
      </c>
      <c r="C3722" s="1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O3722" s="4">
        <f t="shared" si="407"/>
        <v>104.51515151515152</v>
      </c>
      <c r="P3722" s="1">
        <f t="shared" si="408"/>
        <v>86.224999999999994</v>
      </c>
      <c r="Q3722" s="1" t="str">
        <f t="shared" si="409"/>
        <v>theater</v>
      </c>
      <c r="R3722" s="1" t="str">
        <f t="shared" si="412"/>
        <v>plays</v>
      </c>
      <c r="S3722" s="2">
        <f t="shared" si="410"/>
        <v>42165.993125000001</v>
      </c>
      <c r="T3722" s="2">
        <f t="shared" si="411"/>
        <v>42187.993125000001</v>
      </c>
      <c r="U3722" s="1">
        <f t="shared" si="406"/>
        <v>22</v>
      </c>
    </row>
    <row r="3723" spans="1:21" ht="95" customHeight="1">
      <c r="A3723" s="1">
        <v>3721</v>
      </c>
      <c r="B3723" s="1" t="s">
        <v>3718</v>
      </c>
      <c r="C3723" s="1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O3723" s="4">
        <f t="shared" si="407"/>
        <v>100.8</v>
      </c>
      <c r="P3723" s="1">
        <f t="shared" si="408"/>
        <v>114.54545454545455</v>
      </c>
      <c r="Q3723" s="1" t="str">
        <f t="shared" si="409"/>
        <v>theater</v>
      </c>
      <c r="R3723" s="1" t="str">
        <f t="shared" si="412"/>
        <v>plays</v>
      </c>
      <c r="S3723" s="2">
        <f t="shared" si="410"/>
        <v>41927.936157407406</v>
      </c>
      <c r="T3723" s="2">
        <f t="shared" si="411"/>
        <v>41948.977824074071</v>
      </c>
      <c r="U3723" s="1">
        <f t="shared" si="406"/>
        <v>22</v>
      </c>
    </row>
    <row r="3724" spans="1:21" ht="95" customHeight="1">
      <c r="A3724" s="1">
        <v>3722</v>
      </c>
      <c r="B3724" s="1" t="s">
        <v>3719</v>
      </c>
      <c r="C3724" s="1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O3724" s="4">
        <f t="shared" si="407"/>
        <v>111.20000000000002</v>
      </c>
      <c r="P3724" s="1">
        <f t="shared" si="408"/>
        <v>47.657142857142858</v>
      </c>
      <c r="Q3724" s="1" t="str">
        <f t="shared" si="409"/>
        <v>theater</v>
      </c>
      <c r="R3724" s="1" t="str">
        <f t="shared" si="412"/>
        <v>plays</v>
      </c>
      <c r="S3724" s="2">
        <f t="shared" si="410"/>
        <v>42381.671840277777</v>
      </c>
      <c r="T3724" s="2">
        <f t="shared" si="411"/>
        <v>42411.957638888889</v>
      </c>
      <c r="U3724" s="1">
        <f t="shared" si="406"/>
        <v>31</v>
      </c>
    </row>
    <row r="3725" spans="1:21" ht="95" customHeight="1">
      <c r="A3725" s="1">
        <v>3723</v>
      </c>
      <c r="B3725" s="1" t="s">
        <v>3720</v>
      </c>
      <c r="C3725" s="1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O3725" s="4">
        <f t="shared" si="407"/>
        <v>102.04444444444445</v>
      </c>
      <c r="P3725" s="1">
        <f t="shared" si="408"/>
        <v>72.888888888888886</v>
      </c>
      <c r="Q3725" s="1" t="str">
        <f t="shared" si="409"/>
        <v>theater</v>
      </c>
      <c r="R3725" s="1" t="str">
        <f t="shared" si="412"/>
        <v>plays</v>
      </c>
      <c r="S3725" s="2">
        <f t="shared" si="410"/>
        <v>41943.753032407411</v>
      </c>
      <c r="T3725" s="2">
        <f t="shared" si="411"/>
        <v>41973.794699074075</v>
      </c>
      <c r="U3725" s="1">
        <f t="shared" si="406"/>
        <v>31</v>
      </c>
    </row>
    <row r="3726" spans="1:21" ht="95" customHeight="1">
      <c r="A3726" s="1">
        <v>3724</v>
      </c>
      <c r="B3726" s="1" t="s">
        <v>3721</v>
      </c>
      <c r="C3726" s="1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O3726" s="4">
        <f t="shared" si="407"/>
        <v>102.54767441860466</v>
      </c>
      <c r="P3726" s="1">
        <f t="shared" si="408"/>
        <v>49.545505617977533</v>
      </c>
      <c r="Q3726" s="1" t="str">
        <f t="shared" si="409"/>
        <v>theater</v>
      </c>
      <c r="R3726" s="1" t="str">
        <f t="shared" si="412"/>
        <v>plays</v>
      </c>
      <c r="S3726" s="2">
        <f t="shared" si="410"/>
        <v>42465.491435185191</v>
      </c>
      <c r="T3726" s="2">
        <f t="shared" si="411"/>
        <v>42494.958333333328</v>
      </c>
      <c r="U3726" s="1">
        <f t="shared" si="406"/>
        <v>30</v>
      </c>
    </row>
    <row r="3727" spans="1:21" ht="95" customHeight="1">
      <c r="A3727" s="1">
        <v>3725</v>
      </c>
      <c r="B3727" s="1" t="s">
        <v>3722</v>
      </c>
      <c r="C3727" s="1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O3727" s="4">
        <f t="shared" si="407"/>
        <v>127</v>
      </c>
      <c r="P3727" s="1">
        <f t="shared" si="408"/>
        <v>25.4</v>
      </c>
      <c r="Q3727" s="1" t="str">
        <f t="shared" si="409"/>
        <v>theater</v>
      </c>
      <c r="R3727" s="1" t="str">
        <f t="shared" si="412"/>
        <v>plays</v>
      </c>
      <c r="S3727" s="2">
        <f t="shared" si="410"/>
        <v>42401.945219907408</v>
      </c>
      <c r="T3727" s="2">
        <f t="shared" si="411"/>
        <v>42418.895833333328</v>
      </c>
      <c r="U3727" s="1">
        <f t="shared" si="406"/>
        <v>17</v>
      </c>
    </row>
    <row r="3728" spans="1:21" ht="95" customHeight="1">
      <c r="A3728" s="1">
        <v>3726</v>
      </c>
      <c r="B3728" s="1" t="s">
        <v>3723</v>
      </c>
      <c r="C3728" s="1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O3728" s="4">
        <f t="shared" si="407"/>
        <v>338.70588235294122</v>
      </c>
      <c r="P3728" s="1">
        <f t="shared" si="408"/>
        <v>62.586956521739133</v>
      </c>
      <c r="Q3728" s="1" t="str">
        <f t="shared" si="409"/>
        <v>theater</v>
      </c>
      <c r="R3728" s="1" t="str">
        <f t="shared" si="412"/>
        <v>plays</v>
      </c>
      <c r="S3728" s="2">
        <f t="shared" si="410"/>
        <v>42462.140868055561</v>
      </c>
      <c r="T3728" s="2">
        <f t="shared" si="411"/>
        <v>42489.875</v>
      </c>
      <c r="U3728" s="1">
        <f t="shared" si="406"/>
        <v>28</v>
      </c>
    </row>
    <row r="3729" spans="1:21" ht="95" customHeight="1">
      <c r="A3729" s="1">
        <v>3727</v>
      </c>
      <c r="B3729" s="1" t="s">
        <v>3724</v>
      </c>
      <c r="C3729" s="1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O3729" s="4">
        <f t="shared" si="407"/>
        <v>100.75</v>
      </c>
      <c r="P3729" s="1">
        <f t="shared" si="408"/>
        <v>61.060606060606062</v>
      </c>
      <c r="Q3729" s="1" t="str">
        <f t="shared" si="409"/>
        <v>theater</v>
      </c>
      <c r="R3729" s="1" t="str">
        <f t="shared" si="412"/>
        <v>plays</v>
      </c>
      <c r="S3729" s="2">
        <f t="shared" si="410"/>
        <v>42632.348310185189</v>
      </c>
      <c r="T3729" s="2">
        <f t="shared" si="411"/>
        <v>42663.204861111109</v>
      </c>
      <c r="U3729" s="1">
        <f t="shared" si="406"/>
        <v>31</v>
      </c>
    </row>
    <row r="3730" spans="1:21" ht="95" customHeight="1">
      <c r="A3730" s="1">
        <v>3728</v>
      </c>
      <c r="B3730" s="1" t="s">
        <v>3725</v>
      </c>
      <c r="C3730" s="1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4">
        <f t="shared" si="407"/>
        <v>9.31</v>
      </c>
      <c r="P3730" s="1">
        <f t="shared" si="408"/>
        <v>60.064516129032256</v>
      </c>
      <c r="Q3730" s="1" t="str">
        <f t="shared" si="409"/>
        <v>theater</v>
      </c>
      <c r="R3730" s="1" t="str">
        <f t="shared" si="412"/>
        <v>plays</v>
      </c>
      <c r="S3730" s="2">
        <f t="shared" si="410"/>
        <v>42205.171018518522</v>
      </c>
      <c r="T3730" s="2">
        <f t="shared" si="411"/>
        <v>42235.171018518522</v>
      </c>
      <c r="U3730" s="1">
        <f t="shared" si="406"/>
        <v>30</v>
      </c>
    </row>
    <row r="3731" spans="1:21" ht="95" customHeight="1">
      <c r="A3731" s="1">
        <v>3729</v>
      </c>
      <c r="B3731" s="1" t="s">
        <v>3726</v>
      </c>
      <c r="C3731" s="1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4">
        <f t="shared" si="407"/>
        <v>7.24</v>
      </c>
      <c r="P3731" s="1">
        <f t="shared" si="408"/>
        <v>72.400000000000006</v>
      </c>
      <c r="Q3731" s="1" t="str">
        <f t="shared" si="409"/>
        <v>theater</v>
      </c>
      <c r="R3731" s="1" t="str">
        <f t="shared" si="412"/>
        <v>plays</v>
      </c>
      <c r="S3731" s="2">
        <f t="shared" si="410"/>
        <v>42041.205000000002</v>
      </c>
      <c r="T3731" s="2">
        <f t="shared" si="411"/>
        <v>42086.16333333333</v>
      </c>
      <c r="U3731" s="1">
        <f t="shared" si="406"/>
        <v>45</v>
      </c>
    </row>
    <row r="3732" spans="1:21" ht="95" customHeight="1">
      <c r="A3732" s="1">
        <v>3730</v>
      </c>
      <c r="B3732" s="1" t="s">
        <v>3727</v>
      </c>
      <c r="C3732" s="1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4">
        <f t="shared" si="407"/>
        <v>10</v>
      </c>
      <c r="P3732" s="1">
        <f t="shared" si="408"/>
        <v>100</v>
      </c>
      <c r="Q3732" s="1" t="str">
        <f t="shared" si="409"/>
        <v>theater</v>
      </c>
      <c r="R3732" s="1" t="str">
        <f t="shared" si="412"/>
        <v>plays</v>
      </c>
      <c r="S3732" s="2">
        <f t="shared" si="410"/>
        <v>42203.677766203706</v>
      </c>
      <c r="T3732" s="2">
        <f t="shared" si="411"/>
        <v>42233.677766203706</v>
      </c>
      <c r="U3732" s="1">
        <f t="shared" si="406"/>
        <v>30</v>
      </c>
    </row>
    <row r="3733" spans="1:21" ht="95" customHeight="1">
      <c r="A3733" s="1">
        <v>3731</v>
      </c>
      <c r="B3733" s="1" t="s">
        <v>3728</v>
      </c>
      <c r="C3733" s="1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4">
        <f t="shared" si="407"/>
        <v>11.272727272727273</v>
      </c>
      <c r="P3733" s="1">
        <f t="shared" si="408"/>
        <v>51.666666666666664</v>
      </c>
      <c r="Q3733" s="1" t="str">
        <f t="shared" si="409"/>
        <v>theater</v>
      </c>
      <c r="R3733" s="1" t="str">
        <f t="shared" si="412"/>
        <v>plays</v>
      </c>
      <c r="S3733" s="2">
        <f t="shared" si="410"/>
        <v>41983.752847222218</v>
      </c>
      <c r="T3733" s="2">
        <f t="shared" si="411"/>
        <v>42014.140972222223</v>
      </c>
      <c r="U3733" s="1">
        <f t="shared" si="406"/>
        <v>31</v>
      </c>
    </row>
    <row r="3734" spans="1:21" ht="95" customHeight="1">
      <c r="A3734" s="1">
        <v>3732</v>
      </c>
      <c r="B3734" s="1" t="s">
        <v>3729</v>
      </c>
      <c r="C3734" s="1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4">
        <f t="shared" si="407"/>
        <v>15.411764705882353</v>
      </c>
      <c r="P3734" s="1">
        <f t="shared" si="408"/>
        <v>32.75</v>
      </c>
      <c r="Q3734" s="1" t="str">
        <f t="shared" si="409"/>
        <v>theater</v>
      </c>
      <c r="R3734" s="1" t="str">
        <f t="shared" si="412"/>
        <v>plays</v>
      </c>
      <c r="S3734" s="2">
        <f t="shared" si="410"/>
        <v>41968.677465277782</v>
      </c>
      <c r="T3734" s="2">
        <f t="shared" si="411"/>
        <v>42028.5</v>
      </c>
      <c r="U3734" s="1">
        <f t="shared" si="406"/>
        <v>60</v>
      </c>
    </row>
    <row r="3735" spans="1:21" ht="95" customHeight="1">
      <c r="A3735" s="1">
        <v>3733</v>
      </c>
      <c r="B3735" s="1" t="s">
        <v>3730</v>
      </c>
      <c r="C3735" s="1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4">
        <f t="shared" si="407"/>
        <v>0</v>
      </c>
      <c r="P3735" s="1" t="e">
        <f t="shared" si="408"/>
        <v>#DIV/0!</v>
      </c>
      <c r="Q3735" s="1" t="str">
        <f t="shared" si="409"/>
        <v>theater</v>
      </c>
      <c r="R3735" s="1" t="str">
        <f t="shared" si="412"/>
        <v>plays</v>
      </c>
      <c r="S3735" s="2">
        <f t="shared" si="410"/>
        <v>42103.024398148147</v>
      </c>
      <c r="T3735" s="2">
        <f t="shared" si="411"/>
        <v>42112.9375</v>
      </c>
      <c r="U3735" s="1">
        <f t="shared" si="406"/>
        <v>10</v>
      </c>
    </row>
    <row r="3736" spans="1:21" ht="95" customHeight="1">
      <c r="A3736" s="1">
        <v>3734</v>
      </c>
      <c r="B3736" s="1" t="s">
        <v>3731</v>
      </c>
      <c r="C3736" s="1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4">
        <f t="shared" si="407"/>
        <v>28.466666666666669</v>
      </c>
      <c r="P3736" s="1">
        <f t="shared" si="408"/>
        <v>61</v>
      </c>
      <c r="Q3736" s="1" t="str">
        <f t="shared" si="409"/>
        <v>theater</v>
      </c>
      <c r="R3736" s="1" t="str">
        <f t="shared" si="412"/>
        <v>plays</v>
      </c>
      <c r="S3736" s="2">
        <f t="shared" si="410"/>
        <v>42089.901574074072</v>
      </c>
      <c r="T3736" s="2">
        <f t="shared" si="411"/>
        <v>42149.901574074072</v>
      </c>
      <c r="U3736" s="1">
        <f t="shared" si="406"/>
        <v>60</v>
      </c>
    </row>
    <row r="3737" spans="1:21" ht="95" customHeight="1">
      <c r="A3737" s="1">
        <v>3735</v>
      </c>
      <c r="B3737" s="1" t="s">
        <v>3732</v>
      </c>
      <c r="C3737" s="1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4">
        <f t="shared" si="407"/>
        <v>13.333333333333334</v>
      </c>
      <c r="P3737" s="1">
        <f t="shared" si="408"/>
        <v>10</v>
      </c>
      <c r="Q3737" s="1" t="str">
        <f t="shared" si="409"/>
        <v>theater</v>
      </c>
      <c r="R3737" s="1" t="str">
        <f t="shared" si="412"/>
        <v>plays</v>
      </c>
      <c r="S3737" s="2">
        <f t="shared" si="410"/>
        <v>42122.693159722221</v>
      </c>
      <c r="T3737" s="2">
        <f t="shared" si="411"/>
        <v>42152.693159722221</v>
      </c>
      <c r="U3737" s="1">
        <f t="shared" si="406"/>
        <v>30</v>
      </c>
    </row>
    <row r="3738" spans="1:21" ht="95" customHeight="1">
      <c r="A3738" s="1">
        <v>3736</v>
      </c>
      <c r="B3738" s="1" t="s">
        <v>3733</v>
      </c>
      <c r="C3738" s="1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4">
        <f t="shared" si="407"/>
        <v>0.66666666666666674</v>
      </c>
      <c r="P3738" s="1">
        <f t="shared" si="408"/>
        <v>10</v>
      </c>
      <c r="Q3738" s="1" t="str">
        <f t="shared" si="409"/>
        <v>theater</v>
      </c>
      <c r="R3738" s="1" t="str">
        <f t="shared" si="412"/>
        <v>plays</v>
      </c>
      <c r="S3738" s="2">
        <f t="shared" si="410"/>
        <v>42048.711724537032</v>
      </c>
      <c r="T3738" s="2">
        <f t="shared" si="411"/>
        <v>42086.75</v>
      </c>
      <c r="U3738" s="1">
        <f t="shared" si="406"/>
        <v>39</v>
      </c>
    </row>
    <row r="3739" spans="1:21" ht="95" customHeight="1">
      <c r="A3739" s="1">
        <v>3737</v>
      </c>
      <c r="B3739" s="1" t="s">
        <v>3734</v>
      </c>
      <c r="C3739" s="1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4">
        <f t="shared" si="407"/>
        <v>21.428571428571427</v>
      </c>
      <c r="P3739" s="1">
        <f t="shared" si="408"/>
        <v>37.5</v>
      </c>
      <c r="Q3739" s="1" t="str">
        <f t="shared" si="409"/>
        <v>theater</v>
      </c>
      <c r="R3739" s="1" t="str">
        <f t="shared" si="412"/>
        <v>plays</v>
      </c>
      <c r="S3739" s="2">
        <f t="shared" si="410"/>
        <v>42297.691006944442</v>
      </c>
      <c r="T3739" s="2">
        <f t="shared" si="411"/>
        <v>42320.290972222225</v>
      </c>
      <c r="U3739" s="1">
        <f t="shared" si="406"/>
        <v>23</v>
      </c>
    </row>
    <row r="3740" spans="1:21" ht="95" customHeight="1">
      <c r="A3740" s="1">
        <v>3738</v>
      </c>
      <c r="B3740" s="1" t="s">
        <v>3735</v>
      </c>
      <c r="C3740" s="1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4">
        <f t="shared" si="407"/>
        <v>18</v>
      </c>
      <c r="P3740" s="1">
        <f t="shared" si="408"/>
        <v>45</v>
      </c>
      <c r="Q3740" s="1" t="str">
        <f t="shared" si="409"/>
        <v>theater</v>
      </c>
      <c r="R3740" s="1" t="str">
        <f t="shared" si="412"/>
        <v>plays</v>
      </c>
      <c r="S3740" s="2">
        <f t="shared" si="410"/>
        <v>41813.938715277778</v>
      </c>
      <c r="T3740" s="2">
        <f t="shared" si="411"/>
        <v>41835.916666666664</v>
      </c>
      <c r="U3740" s="1">
        <f t="shared" si="406"/>
        <v>22</v>
      </c>
    </row>
    <row r="3741" spans="1:21" ht="95" customHeight="1">
      <c r="A3741" s="1">
        <v>3739</v>
      </c>
      <c r="B3741" s="1" t="s">
        <v>3736</v>
      </c>
      <c r="C3741" s="1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4">
        <f t="shared" si="407"/>
        <v>20.125</v>
      </c>
      <c r="P3741" s="1">
        <f t="shared" si="408"/>
        <v>100.625</v>
      </c>
      <c r="Q3741" s="1" t="str">
        <f t="shared" si="409"/>
        <v>theater</v>
      </c>
      <c r="R3741" s="1" t="str">
        <f t="shared" si="412"/>
        <v>plays</v>
      </c>
      <c r="S3741" s="2">
        <f t="shared" si="410"/>
        <v>42548.449861111112</v>
      </c>
      <c r="T3741" s="2">
        <f t="shared" si="411"/>
        <v>42568.449861111112</v>
      </c>
      <c r="U3741" s="1">
        <f t="shared" si="406"/>
        <v>20</v>
      </c>
    </row>
    <row r="3742" spans="1:21" ht="95" customHeight="1">
      <c r="A3742" s="1">
        <v>3740</v>
      </c>
      <c r="B3742" s="1" t="s">
        <v>3737</v>
      </c>
      <c r="C3742" s="1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4">
        <f t="shared" si="407"/>
        <v>17.899999999999999</v>
      </c>
      <c r="P3742" s="1">
        <f t="shared" si="408"/>
        <v>25.571428571428573</v>
      </c>
      <c r="Q3742" s="1" t="str">
        <f t="shared" si="409"/>
        <v>theater</v>
      </c>
      <c r="R3742" s="1" t="str">
        <f t="shared" si="412"/>
        <v>plays</v>
      </c>
      <c r="S3742" s="2">
        <f t="shared" si="410"/>
        <v>41833.089756944442</v>
      </c>
      <c r="T3742" s="2">
        <f t="shared" si="411"/>
        <v>41863.079143518517</v>
      </c>
      <c r="U3742" s="1">
        <f t="shared" si="406"/>
        <v>30</v>
      </c>
    </row>
    <row r="3743" spans="1:21" ht="95" customHeight="1">
      <c r="A3743" s="1">
        <v>3741</v>
      </c>
      <c r="B3743" s="1" t="s">
        <v>3738</v>
      </c>
      <c r="C3743" s="1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4">
        <f t="shared" si="407"/>
        <v>0</v>
      </c>
      <c r="P3743" s="1" t="e">
        <f t="shared" si="408"/>
        <v>#DIV/0!</v>
      </c>
      <c r="Q3743" s="1" t="str">
        <f t="shared" si="409"/>
        <v>theater</v>
      </c>
      <c r="R3743" s="1" t="str">
        <f t="shared" si="412"/>
        <v>plays</v>
      </c>
      <c r="S3743" s="2">
        <f t="shared" si="410"/>
        <v>42325.920717592591</v>
      </c>
      <c r="T3743" s="2">
        <f t="shared" si="411"/>
        <v>42355.920717592591</v>
      </c>
      <c r="U3743" s="1">
        <f t="shared" si="406"/>
        <v>30</v>
      </c>
    </row>
    <row r="3744" spans="1:21" ht="95" customHeight="1">
      <c r="A3744" s="1">
        <v>3742</v>
      </c>
      <c r="B3744" s="1" t="s">
        <v>3739</v>
      </c>
      <c r="C3744" s="1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4">
        <f t="shared" si="407"/>
        <v>2</v>
      </c>
      <c r="P3744" s="1">
        <f t="shared" si="408"/>
        <v>25</v>
      </c>
      <c r="Q3744" s="1" t="str">
        <f t="shared" si="409"/>
        <v>theater</v>
      </c>
      <c r="R3744" s="1" t="str">
        <f t="shared" si="412"/>
        <v>plays</v>
      </c>
      <c r="S3744" s="2">
        <f t="shared" si="410"/>
        <v>41858.214629629627</v>
      </c>
      <c r="T3744" s="2">
        <f t="shared" si="411"/>
        <v>41888.214629629627</v>
      </c>
      <c r="U3744" s="1">
        <f t="shared" si="406"/>
        <v>30</v>
      </c>
    </row>
    <row r="3745" spans="1:21" ht="95" customHeight="1">
      <c r="A3745" s="1">
        <v>3743</v>
      </c>
      <c r="B3745" s="1" t="s">
        <v>3740</v>
      </c>
      <c r="C3745" s="1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4">
        <f t="shared" si="407"/>
        <v>0</v>
      </c>
      <c r="P3745" s="1" t="e">
        <f t="shared" si="408"/>
        <v>#DIV/0!</v>
      </c>
      <c r="Q3745" s="1" t="str">
        <f t="shared" si="409"/>
        <v>theater</v>
      </c>
      <c r="R3745" s="1" t="str">
        <f t="shared" si="412"/>
        <v>plays</v>
      </c>
      <c r="S3745" s="2">
        <f t="shared" si="410"/>
        <v>41793.710231481484</v>
      </c>
      <c r="T3745" s="2">
        <f t="shared" si="411"/>
        <v>41823.710231481484</v>
      </c>
      <c r="U3745" s="1">
        <f t="shared" si="406"/>
        <v>30</v>
      </c>
    </row>
    <row r="3746" spans="1:21" ht="95" customHeight="1">
      <c r="A3746" s="1">
        <v>3744</v>
      </c>
      <c r="B3746" s="1" t="s">
        <v>3741</v>
      </c>
      <c r="C3746" s="1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4">
        <f t="shared" si="407"/>
        <v>0</v>
      </c>
      <c r="P3746" s="1" t="e">
        <f t="shared" si="408"/>
        <v>#DIV/0!</v>
      </c>
      <c r="Q3746" s="1" t="str">
        <f t="shared" si="409"/>
        <v>theater</v>
      </c>
      <c r="R3746" s="1" t="str">
        <f t="shared" si="412"/>
        <v>plays</v>
      </c>
      <c r="S3746" s="2">
        <f t="shared" si="410"/>
        <v>41793.814259259263</v>
      </c>
      <c r="T3746" s="2">
        <f t="shared" si="411"/>
        <v>41825.165972222225</v>
      </c>
      <c r="U3746" s="1">
        <f t="shared" si="406"/>
        <v>32</v>
      </c>
    </row>
    <row r="3747" spans="1:21" ht="95" customHeight="1">
      <c r="A3747" s="1">
        <v>3745</v>
      </c>
      <c r="B3747" s="1" t="s">
        <v>3742</v>
      </c>
      <c r="C3747" s="1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4">
        <f t="shared" si="407"/>
        <v>10</v>
      </c>
      <c r="P3747" s="1">
        <f t="shared" si="408"/>
        <v>10</v>
      </c>
      <c r="Q3747" s="1" t="str">
        <f t="shared" si="409"/>
        <v>theater</v>
      </c>
      <c r="R3747" s="1" t="str">
        <f t="shared" si="412"/>
        <v>plays</v>
      </c>
      <c r="S3747" s="2">
        <f t="shared" si="410"/>
        <v>41831.697939814818</v>
      </c>
      <c r="T3747" s="2">
        <f t="shared" si="411"/>
        <v>41861.697939814818</v>
      </c>
      <c r="U3747" s="1">
        <f t="shared" si="406"/>
        <v>30</v>
      </c>
    </row>
    <row r="3748" spans="1:21" ht="95" customHeight="1">
      <c r="A3748" s="1">
        <v>3746</v>
      </c>
      <c r="B3748" s="1" t="s">
        <v>3743</v>
      </c>
      <c r="C3748" s="1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4">
        <f t="shared" si="407"/>
        <v>2.3764705882352941</v>
      </c>
      <c r="P3748" s="1">
        <f t="shared" si="408"/>
        <v>202</v>
      </c>
      <c r="Q3748" s="1" t="str">
        <f t="shared" si="409"/>
        <v>theater</v>
      </c>
      <c r="R3748" s="1" t="str">
        <f t="shared" si="412"/>
        <v>plays</v>
      </c>
      <c r="S3748" s="2">
        <f t="shared" si="410"/>
        <v>42621.389340277776</v>
      </c>
      <c r="T3748" s="2">
        <f t="shared" si="411"/>
        <v>42651.389340277776</v>
      </c>
      <c r="U3748" s="1">
        <f t="shared" si="406"/>
        <v>30</v>
      </c>
    </row>
    <row r="3749" spans="1:21" ht="95" customHeight="1">
      <c r="A3749" s="1">
        <v>3747</v>
      </c>
      <c r="B3749" s="1" t="s">
        <v>3744</v>
      </c>
      <c r="C3749" s="1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4">
        <f t="shared" si="407"/>
        <v>1</v>
      </c>
      <c r="P3749" s="1">
        <f t="shared" si="408"/>
        <v>25</v>
      </c>
      <c r="Q3749" s="1" t="str">
        <f t="shared" si="409"/>
        <v>theater</v>
      </c>
      <c r="R3749" s="1" t="str">
        <f t="shared" si="412"/>
        <v>plays</v>
      </c>
      <c r="S3749" s="2">
        <f t="shared" si="410"/>
        <v>42164.299722222218</v>
      </c>
      <c r="T3749" s="2">
        <f t="shared" si="411"/>
        <v>42190.957638888889</v>
      </c>
      <c r="U3749" s="1">
        <f t="shared" si="406"/>
        <v>27</v>
      </c>
    </row>
    <row r="3750" spans="1:21" ht="95" customHeight="1">
      <c r="A3750" s="1">
        <v>3748</v>
      </c>
      <c r="B3750" s="1" t="s">
        <v>3745</v>
      </c>
      <c r="C3750" s="1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O3750" s="4">
        <f t="shared" si="407"/>
        <v>103.52</v>
      </c>
      <c r="P3750" s="1">
        <f t="shared" si="408"/>
        <v>99.538461538461533</v>
      </c>
      <c r="Q3750" s="1" t="str">
        <f t="shared" si="409"/>
        <v>theater</v>
      </c>
      <c r="R3750" s="1" t="str">
        <f t="shared" si="412"/>
        <v>musical</v>
      </c>
      <c r="S3750" s="2">
        <f t="shared" si="410"/>
        <v>42395.706435185188</v>
      </c>
      <c r="T3750" s="2">
        <f t="shared" si="411"/>
        <v>42416.249305555553</v>
      </c>
      <c r="U3750" s="1">
        <f t="shared" si="406"/>
        <v>21</v>
      </c>
    </row>
    <row r="3751" spans="1:21" ht="95" customHeight="1">
      <c r="A3751" s="1">
        <v>3749</v>
      </c>
      <c r="B3751" s="1" t="s">
        <v>3746</v>
      </c>
      <c r="C3751" s="1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O3751" s="4">
        <f t="shared" si="407"/>
        <v>105</v>
      </c>
      <c r="P3751" s="1">
        <f t="shared" si="408"/>
        <v>75</v>
      </c>
      <c r="Q3751" s="1" t="str">
        <f t="shared" si="409"/>
        <v>theater</v>
      </c>
      <c r="R3751" s="1" t="str">
        <f t="shared" si="412"/>
        <v>musical</v>
      </c>
      <c r="S3751" s="2">
        <f t="shared" si="410"/>
        <v>42458.127175925925</v>
      </c>
      <c r="T3751" s="2">
        <f t="shared" si="411"/>
        <v>42489.165972222225</v>
      </c>
      <c r="U3751" s="1">
        <f t="shared" si="406"/>
        <v>32</v>
      </c>
    </row>
    <row r="3752" spans="1:21" ht="95" customHeight="1">
      <c r="A3752" s="1">
        <v>3750</v>
      </c>
      <c r="B3752" s="1" t="s">
        <v>3747</v>
      </c>
      <c r="C3752" s="1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O3752" s="4">
        <f t="shared" si="407"/>
        <v>100.44999999999999</v>
      </c>
      <c r="P3752" s="1">
        <f t="shared" si="408"/>
        <v>215.25</v>
      </c>
      <c r="Q3752" s="1" t="str">
        <f t="shared" si="409"/>
        <v>theater</v>
      </c>
      <c r="R3752" s="1" t="str">
        <f t="shared" si="412"/>
        <v>musical</v>
      </c>
      <c r="S3752" s="2">
        <f t="shared" si="410"/>
        <v>42016.981574074074</v>
      </c>
      <c r="T3752" s="2">
        <f t="shared" si="411"/>
        <v>42045.332638888889</v>
      </c>
      <c r="U3752" s="1">
        <f t="shared" si="406"/>
        <v>29</v>
      </c>
    </row>
    <row r="3753" spans="1:21" ht="95" customHeight="1">
      <c r="A3753" s="1">
        <v>3751</v>
      </c>
      <c r="B3753" s="1" t="s">
        <v>3748</v>
      </c>
      <c r="C3753" s="1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O3753" s="4">
        <f t="shared" si="407"/>
        <v>132.6</v>
      </c>
      <c r="P3753" s="1">
        <f t="shared" si="408"/>
        <v>120.54545454545455</v>
      </c>
      <c r="Q3753" s="1" t="str">
        <f t="shared" si="409"/>
        <v>theater</v>
      </c>
      <c r="R3753" s="1" t="str">
        <f t="shared" si="412"/>
        <v>musical</v>
      </c>
      <c r="S3753" s="2">
        <f t="shared" si="410"/>
        <v>42403.035567129627</v>
      </c>
      <c r="T3753" s="2">
        <f t="shared" si="411"/>
        <v>42462.993900462956</v>
      </c>
      <c r="U3753" s="1">
        <f t="shared" si="406"/>
        <v>60</v>
      </c>
    </row>
    <row r="3754" spans="1:21" ht="95" customHeight="1">
      <c r="A3754" s="1">
        <v>3752</v>
      </c>
      <c r="B3754" s="1" t="s">
        <v>3749</v>
      </c>
      <c r="C3754" s="1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O3754" s="4">
        <f t="shared" si="407"/>
        <v>112.99999999999999</v>
      </c>
      <c r="P3754" s="1">
        <f t="shared" si="408"/>
        <v>37.666666666666664</v>
      </c>
      <c r="Q3754" s="1" t="str">
        <f t="shared" si="409"/>
        <v>theater</v>
      </c>
      <c r="R3754" s="1" t="str">
        <f t="shared" si="412"/>
        <v>musical</v>
      </c>
      <c r="S3754" s="2">
        <f t="shared" si="410"/>
        <v>42619.802488425921</v>
      </c>
      <c r="T3754" s="2">
        <f t="shared" si="411"/>
        <v>42659.875</v>
      </c>
      <c r="U3754" s="1">
        <f t="shared" si="406"/>
        <v>41</v>
      </c>
    </row>
    <row r="3755" spans="1:21" ht="95" customHeight="1">
      <c r="A3755" s="1">
        <v>3753</v>
      </c>
      <c r="B3755" s="1" t="s">
        <v>3750</v>
      </c>
      <c r="C3755" s="1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O3755" s="4">
        <f t="shared" si="407"/>
        <v>103.34</v>
      </c>
      <c r="P3755" s="1">
        <f t="shared" si="408"/>
        <v>172.23333333333332</v>
      </c>
      <c r="Q3755" s="1" t="str">
        <f t="shared" si="409"/>
        <v>theater</v>
      </c>
      <c r="R3755" s="1" t="str">
        <f t="shared" si="412"/>
        <v>musical</v>
      </c>
      <c r="S3755" s="2">
        <f t="shared" si="410"/>
        <v>42128.824074074073</v>
      </c>
      <c r="T3755" s="2">
        <f t="shared" si="411"/>
        <v>42158</v>
      </c>
      <c r="U3755" s="1">
        <f t="shared" si="406"/>
        <v>30</v>
      </c>
    </row>
    <row r="3756" spans="1:21" ht="95" customHeight="1">
      <c r="A3756" s="1">
        <v>3754</v>
      </c>
      <c r="B3756" s="1" t="s">
        <v>3751</v>
      </c>
      <c r="C3756" s="1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O3756" s="4">
        <f t="shared" si="407"/>
        <v>120</v>
      </c>
      <c r="P3756" s="1">
        <f t="shared" si="408"/>
        <v>111.11111111111111</v>
      </c>
      <c r="Q3756" s="1" t="str">
        <f t="shared" si="409"/>
        <v>theater</v>
      </c>
      <c r="R3756" s="1" t="str">
        <f t="shared" si="412"/>
        <v>musical</v>
      </c>
      <c r="S3756" s="2">
        <f t="shared" si="410"/>
        <v>41808.881215277775</v>
      </c>
      <c r="T3756" s="2">
        <f t="shared" si="411"/>
        <v>41846.207638888889</v>
      </c>
      <c r="U3756" s="1">
        <f t="shared" si="406"/>
        <v>38</v>
      </c>
    </row>
    <row r="3757" spans="1:21" ht="95" customHeight="1">
      <c r="A3757" s="1">
        <v>3755</v>
      </c>
      <c r="B3757" s="1" t="s">
        <v>3752</v>
      </c>
      <c r="C3757" s="1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O3757" s="4">
        <f t="shared" si="407"/>
        <v>129.63636363636363</v>
      </c>
      <c r="P3757" s="1">
        <f t="shared" si="408"/>
        <v>25.464285714285715</v>
      </c>
      <c r="Q3757" s="1" t="str">
        <f t="shared" si="409"/>
        <v>theater</v>
      </c>
      <c r="R3757" s="1" t="str">
        <f t="shared" si="412"/>
        <v>musical</v>
      </c>
      <c r="S3757" s="2">
        <f t="shared" si="410"/>
        <v>42445.866979166662</v>
      </c>
      <c r="T3757" s="2">
        <f t="shared" si="411"/>
        <v>42475.866979166662</v>
      </c>
      <c r="U3757" s="1">
        <f t="shared" si="406"/>
        <v>30</v>
      </c>
    </row>
    <row r="3758" spans="1:21" ht="95" customHeight="1">
      <c r="A3758" s="1">
        <v>3756</v>
      </c>
      <c r="B3758" s="1" t="s">
        <v>3753</v>
      </c>
      <c r="C3758" s="1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O3758" s="4">
        <f t="shared" si="407"/>
        <v>101.11111111111111</v>
      </c>
      <c r="P3758" s="1">
        <f t="shared" si="408"/>
        <v>267.64705882352939</v>
      </c>
      <c r="Q3758" s="1" t="str">
        <f t="shared" si="409"/>
        <v>theater</v>
      </c>
      <c r="R3758" s="1" t="str">
        <f t="shared" si="412"/>
        <v>musical</v>
      </c>
      <c r="S3758" s="2">
        <f t="shared" si="410"/>
        <v>41771.814791666664</v>
      </c>
      <c r="T3758" s="2">
        <f t="shared" si="411"/>
        <v>41801.814791666664</v>
      </c>
      <c r="U3758" s="1">
        <f t="shared" si="406"/>
        <v>30</v>
      </c>
    </row>
    <row r="3759" spans="1:21" ht="95" customHeight="1">
      <c r="A3759" s="1">
        <v>3757</v>
      </c>
      <c r="B3759" s="1" t="s">
        <v>3754</v>
      </c>
      <c r="C3759" s="1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O3759" s="4">
        <f t="shared" si="407"/>
        <v>108.51428571428572</v>
      </c>
      <c r="P3759" s="1">
        <f t="shared" si="408"/>
        <v>75.959999999999994</v>
      </c>
      <c r="Q3759" s="1" t="str">
        <f t="shared" si="409"/>
        <v>theater</v>
      </c>
      <c r="R3759" s="1" t="str">
        <f t="shared" si="412"/>
        <v>musical</v>
      </c>
      <c r="S3759" s="2">
        <f t="shared" si="410"/>
        <v>41954.850868055553</v>
      </c>
      <c r="T3759" s="2">
        <f t="shared" si="411"/>
        <v>41974.850868055553</v>
      </c>
      <c r="U3759" s="1">
        <f t="shared" si="406"/>
        <v>20</v>
      </c>
    </row>
    <row r="3760" spans="1:21" ht="95" customHeight="1">
      <c r="A3760" s="1">
        <v>3758</v>
      </c>
      <c r="B3760" s="1" t="s">
        <v>3755</v>
      </c>
      <c r="C3760" s="1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O3760" s="4">
        <f t="shared" si="407"/>
        <v>102.33333333333334</v>
      </c>
      <c r="P3760" s="1">
        <f t="shared" si="408"/>
        <v>59.03846153846154</v>
      </c>
      <c r="Q3760" s="1" t="str">
        <f t="shared" si="409"/>
        <v>theater</v>
      </c>
      <c r="R3760" s="1" t="str">
        <f t="shared" si="412"/>
        <v>musical</v>
      </c>
      <c r="S3760" s="2">
        <f t="shared" si="410"/>
        <v>41747.471504629626</v>
      </c>
      <c r="T3760" s="2">
        <f t="shared" si="411"/>
        <v>41778.208333333336</v>
      </c>
      <c r="U3760" s="1">
        <f t="shared" si="406"/>
        <v>31</v>
      </c>
    </row>
    <row r="3761" spans="1:21" ht="95" customHeight="1">
      <c r="A3761" s="1">
        <v>3759</v>
      </c>
      <c r="B3761" s="1" t="s">
        <v>3756</v>
      </c>
      <c r="C3761" s="1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O3761" s="4">
        <f t="shared" si="407"/>
        <v>110.24425000000002</v>
      </c>
      <c r="P3761" s="1">
        <f t="shared" si="408"/>
        <v>50.111022727272733</v>
      </c>
      <c r="Q3761" s="1" t="str">
        <f t="shared" si="409"/>
        <v>theater</v>
      </c>
      <c r="R3761" s="1" t="str">
        <f t="shared" si="412"/>
        <v>musical</v>
      </c>
      <c r="S3761" s="2">
        <f t="shared" si="410"/>
        <v>42182.108252314814</v>
      </c>
      <c r="T3761" s="2">
        <f t="shared" si="411"/>
        <v>42242.108252314814</v>
      </c>
      <c r="U3761" s="1">
        <f t="shared" si="406"/>
        <v>60</v>
      </c>
    </row>
    <row r="3762" spans="1:21" ht="95" customHeight="1">
      <c r="A3762" s="1">
        <v>3760</v>
      </c>
      <c r="B3762" s="1" t="s">
        <v>3757</v>
      </c>
      <c r="C3762" s="1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O3762" s="4">
        <f t="shared" si="407"/>
        <v>101.0154</v>
      </c>
      <c r="P3762" s="1">
        <f t="shared" si="408"/>
        <v>55.502967032967035</v>
      </c>
      <c r="Q3762" s="1" t="str">
        <f t="shared" si="409"/>
        <v>theater</v>
      </c>
      <c r="R3762" s="1" t="str">
        <f t="shared" si="412"/>
        <v>musical</v>
      </c>
      <c r="S3762" s="2">
        <f t="shared" si="410"/>
        <v>41739.525300925925</v>
      </c>
      <c r="T3762" s="2">
        <f t="shared" si="411"/>
        <v>41764.525300925925</v>
      </c>
      <c r="U3762" s="1">
        <f t="shared" si="406"/>
        <v>25</v>
      </c>
    </row>
    <row r="3763" spans="1:21" ht="95" customHeight="1">
      <c r="A3763" s="1">
        <v>3761</v>
      </c>
      <c r="B3763" s="1" t="s">
        <v>3758</v>
      </c>
      <c r="C3763" s="1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O3763" s="4">
        <f t="shared" si="407"/>
        <v>100</v>
      </c>
      <c r="P3763" s="1">
        <f t="shared" si="408"/>
        <v>166.66666666666666</v>
      </c>
      <c r="Q3763" s="1" t="str">
        <f t="shared" si="409"/>
        <v>theater</v>
      </c>
      <c r="R3763" s="1" t="str">
        <f t="shared" si="412"/>
        <v>musical</v>
      </c>
      <c r="S3763" s="2">
        <f t="shared" si="410"/>
        <v>42173.466863425929</v>
      </c>
      <c r="T3763" s="2">
        <f t="shared" si="411"/>
        <v>42226.958333333328</v>
      </c>
      <c r="U3763" s="1">
        <f t="shared" si="406"/>
        <v>54</v>
      </c>
    </row>
    <row r="3764" spans="1:21" ht="95" customHeight="1">
      <c r="A3764" s="1">
        <v>3762</v>
      </c>
      <c r="B3764" s="1" t="s">
        <v>3759</v>
      </c>
      <c r="C3764" s="1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O3764" s="4">
        <f t="shared" si="407"/>
        <v>106.24</v>
      </c>
      <c r="P3764" s="1">
        <f t="shared" si="408"/>
        <v>47.428571428571431</v>
      </c>
      <c r="Q3764" s="1" t="str">
        <f t="shared" si="409"/>
        <v>theater</v>
      </c>
      <c r="R3764" s="1" t="str">
        <f t="shared" si="412"/>
        <v>musical</v>
      </c>
      <c r="S3764" s="2">
        <f t="shared" si="410"/>
        <v>42193.813530092593</v>
      </c>
      <c r="T3764" s="2">
        <f t="shared" si="411"/>
        <v>42218.813530092593</v>
      </c>
      <c r="U3764" s="1">
        <f t="shared" si="406"/>
        <v>25</v>
      </c>
    </row>
    <row r="3765" spans="1:21" ht="95" customHeight="1">
      <c r="A3765" s="1">
        <v>3763</v>
      </c>
      <c r="B3765" s="1" t="s">
        <v>3760</v>
      </c>
      <c r="C3765" s="1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O3765" s="4">
        <f t="shared" si="407"/>
        <v>100</v>
      </c>
      <c r="P3765" s="1">
        <f t="shared" si="408"/>
        <v>64.935064935064929</v>
      </c>
      <c r="Q3765" s="1" t="str">
        <f t="shared" si="409"/>
        <v>theater</v>
      </c>
      <c r="R3765" s="1" t="str">
        <f t="shared" si="412"/>
        <v>musical</v>
      </c>
      <c r="S3765" s="2">
        <f t="shared" si="410"/>
        <v>42065.750300925924</v>
      </c>
      <c r="T3765" s="2">
        <f t="shared" si="411"/>
        <v>42095.708634259259</v>
      </c>
      <c r="U3765" s="1">
        <f t="shared" si="406"/>
        <v>30</v>
      </c>
    </row>
    <row r="3766" spans="1:21" ht="95" customHeight="1">
      <c r="A3766" s="1">
        <v>3764</v>
      </c>
      <c r="B3766" s="1" t="s">
        <v>3761</v>
      </c>
      <c r="C3766" s="1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O3766" s="4">
        <f t="shared" si="407"/>
        <v>100</v>
      </c>
      <c r="P3766" s="1">
        <f t="shared" si="408"/>
        <v>55.555555555555557</v>
      </c>
      <c r="Q3766" s="1" t="str">
        <f t="shared" si="409"/>
        <v>theater</v>
      </c>
      <c r="R3766" s="1" t="str">
        <f t="shared" si="412"/>
        <v>musical</v>
      </c>
      <c r="S3766" s="2">
        <f t="shared" si="410"/>
        <v>42499.842962962968</v>
      </c>
      <c r="T3766" s="2">
        <f t="shared" si="411"/>
        <v>42519.024999999994</v>
      </c>
      <c r="U3766" s="1">
        <f t="shared" ref="U3766:U3829" si="413">ROUNDUP(T3766-S3766,0)</f>
        <v>20</v>
      </c>
    </row>
    <row r="3767" spans="1:21" ht="95" customHeight="1">
      <c r="A3767" s="1">
        <v>3765</v>
      </c>
      <c r="B3767" s="1" t="s">
        <v>3762</v>
      </c>
      <c r="C3767" s="1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O3767" s="4">
        <f t="shared" si="407"/>
        <v>113.45714285714286</v>
      </c>
      <c r="P3767" s="1">
        <f t="shared" si="408"/>
        <v>74.224299065420567</v>
      </c>
      <c r="Q3767" s="1" t="str">
        <f t="shared" si="409"/>
        <v>theater</v>
      </c>
      <c r="R3767" s="1" t="str">
        <f t="shared" si="412"/>
        <v>musical</v>
      </c>
      <c r="S3767" s="2">
        <f t="shared" si="410"/>
        <v>41820.776412037041</v>
      </c>
      <c r="T3767" s="2">
        <f t="shared" si="411"/>
        <v>41850.776412037041</v>
      </c>
      <c r="U3767" s="1">
        <f t="shared" si="413"/>
        <v>30</v>
      </c>
    </row>
    <row r="3768" spans="1:21" ht="95" customHeight="1">
      <c r="A3768" s="1">
        <v>3766</v>
      </c>
      <c r="B3768" s="1" t="s">
        <v>3763</v>
      </c>
      <c r="C3768" s="1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O3768" s="4">
        <f t="shared" si="407"/>
        <v>102.65010000000001</v>
      </c>
      <c r="P3768" s="1">
        <f t="shared" si="408"/>
        <v>106.9271875</v>
      </c>
      <c r="Q3768" s="1" t="str">
        <f t="shared" si="409"/>
        <v>theater</v>
      </c>
      <c r="R3768" s="1" t="str">
        <f t="shared" si="412"/>
        <v>musical</v>
      </c>
      <c r="S3768" s="2">
        <f t="shared" si="410"/>
        <v>41788.167187500003</v>
      </c>
      <c r="T3768" s="2">
        <f t="shared" si="411"/>
        <v>41823.167187500003</v>
      </c>
      <c r="U3768" s="1">
        <f t="shared" si="413"/>
        <v>35</v>
      </c>
    </row>
    <row r="3769" spans="1:21" ht="95" customHeight="1">
      <c r="A3769" s="1">
        <v>3767</v>
      </c>
      <c r="B3769" s="1" t="s">
        <v>3764</v>
      </c>
      <c r="C3769" s="1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O3769" s="4">
        <f t="shared" si="407"/>
        <v>116.75</v>
      </c>
      <c r="P3769" s="1">
        <f t="shared" si="408"/>
        <v>41.696428571428569</v>
      </c>
      <c r="Q3769" s="1" t="str">
        <f t="shared" si="409"/>
        <v>theater</v>
      </c>
      <c r="R3769" s="1" t="str">
        <f t="shared" si="412"/>
        <v>musical</v>
      </c>
      <c r="S3769" s="2">
        <f t="shared" si="410"/>
        <v>42050.019641203704</v>
      </c>
      <c r="T3769" s="2">
        <f t="shared" si="411"/>
        <v>42064.207638888889</v>
      </c>
      <c r="U3769" s="1">
        <f t="shared" si="413"/>
        <v>15</v>
      </c>
    </row>
    <row r="3770" spans="1:21" ht="95" customHeight="1">
      <c r="A3770" s="1">
        <v>3768</v>
      </c>
      <c r="B3770" s="1" t="s">
        <v>3765</v>
      </c>
      <c r="C3770" s="1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O3770" s="4">
        <f t="shared" si="407"/>
        <v>107.65274999999998</v>
      </c>
      <c r="P3770" s="1">
        <f t="shared" si="408"/>
        <v>74.243275862068955</v>
      </c>
      <c r="Q3770" s="1" t="str">
        <f t="shared" si="409"/>
        <v>theater</v>
      </c>
      <c r="R3770" s="1" t="str">
        <f t="shared" si="412"/>
        <v>musical</v>
      </c>
      <c r="S3770" s="2">
        <f t="shared" si="410"/>
        <v>41772.727893518517</v>
      </c>
      <c r="T3770" s="2">
        <f t="shared" si="411"/>
        <v>41802.727893518517</v>
      </c>
      <c r="U3770" s="1">
        <f t="shared" si="413"/>
        <v>30</v>
      </c>
    </row>
    <row r="3771" spans="1:21" ht="95" customHeight="1">
      <c r="A3771" s="1">
        <v>3769</v>
      </c>
      <c r="B3771" s="1" t="s">
        <v>3766</v>
      </c>
      <c r="C3771" s="1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O3771" s="4">
        <f t="shared" si="407"/>
        <v>100</v>
      </c>
      <c r="P3771" s="1">
        <f t="shared" si="408"/>
        <v>73.333333333333329</v>
      </c>
      <c r="Q3771" s="1" t="str">
        <f t="shared" si="409"/>
        <v>theater</v>
      </c>
      <c r="R3771" s="1" t="str">
        <f t="shared" si="412"/>
        <v>musical</v>
      </c>
      <c r="S3771" s="2">
        <f t="shared" si="410"/>
        <v>42445.598136574074</v>
      </c>
      <c r="T3771" s="2">
        <f t="shared" si="411"/>
        <v>42475.598136574074</v>
      </c>
      <c r="U3771" s="1">
        <f t="shared" si="413"/>
        <v>30</v>
      </c>
    </row>
    <row r="3772" spans="1:21" ht="95" customHeight="1">
      <c r="A3772" s="1">
        <v>3770</v>
      </c>
      <c r="B3772" s="1" t="s">
        <v>3767</v>
      </c>
      <c r="C3772" s="1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O3772" s="4">
        <f t="shared" si="407"/>
        <v>100</v>
      </c>
      <c r="P3772" s="1">
        <f t="shared" si="408"/>
        <v>100</v>
      </c>
      <c r="Q3772" s="1" t="str">
        <f t="shared" si="409"/>
        <v>theater</v>
      </c>
      <c r="R3772" s="1" t="str">
        <f t="shared" si="412"/>
        <v>musical</v>
      </c>
      <c r="S3772" s="2">
        <f t="shared" si="410"/>
        <v>42138.930671296301</v>
      </c>
      <c r="T3772" s="2">
        <f t="shared" si="411"/>
        <v>42168.930671296301</v>
      </c>
      <c r="U3772" s="1">
        <f t="shared" si="413"/>
        <v>30</v>
      </c>
    </row>
    <row r="3773" spans="1:21" ht="95" customHeight="1">
      <c r="A3773" s="1">
        <v>3771</v>
      </c>
      <c r="B3773" s="1" t="s">
        <v>3768</v>
      </c>
      <c r="C3773" s="1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O3773" s="4">
        <f t="shared" si="407"/>
        <v>146</v>
      </c>
      <c r="P3773" s="1">
        <f t="shared" si="408"/>
        <v>38.421052631578945</v>
      </c>
      <c r="Q3773" s="1" t="str">
        <f t="shared" si="409"/>
        <v>theater</v>
      </c>
      <c r="R3773" s="1" t="str">
        <f t="shared" si="412"/>
        <v>musical</v>
      </c>
      <c r="S3773" s="2">
        <f t="shared" si="410"/>
        <v>42493.857083333336</v>
      </c>
      <c r="T3773" s="2">
        <f t="shared" si="411"/>
        <v>42508</v>
      </c>
      <c r="U3773" s="1">
        <f t="shared" si="413"/>
        <v>15</v>
      </c>
    </row>
    <row r="3774" spans="1:21" ht="95" customHeight="1">
      <c r="A3774" s="1">
        <v>3772</v>
      </c>
      <c r="B3774" s="1" t="s">
        <v>3769</v>
      </c>
      <c r="C3774" s="1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O3774" s="4">
        <f t="shared" si="407"/>
        <v>110.2</v>
      </c>
      <c r="P3774" s="1">
        <f t="shared" si="408"/>
        <v>166.96969696969697</v>
      </c>
      <c r="Q3774" s="1" t="str">
        <f t="shared" si="409"/>
        <v>theater</v>
      </c>
      <c r="R3774" s="1" t="str">
        <f t="shared" si="412"/>
        <v>musical</v>
      </c>
      <c r="S3774" s="2">
        <f t="shared" si="410"/>
        <v>42682.616967592592</v>
      </c>
      <c r="T3774" s="2">
        <f t="shared" si="411"/>
        <v>42703.25</v>
      </c>
      <c r="U3774" s="1">
        <f t="shared" si="413"/>
        <v>21</v>
      </c>
    </row>
    <row r="3775" spans="1:21" ht="95" customHeight="1">
      <c r="A3775" s="1">
        <v>3773</v>
      </c>
      <c r="B3775" s="1" t="s">
        <v>3770</v>
      </c>
      <c r="C3775" s="1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O3775" s="4">
        <f t="shared" si="407"/>
        <v>108.2</v>
      </c>
      <c r="P3775" s="1">
        <f t="shared" si="408"/>
        <v>94.912280701754383</v>
      </c>
      <c r="Q3775" s="1" t="str">
        <f t="shared" si="409"/>
        <v>theater</v>
      </c>
      <c r="R3775" s="1" t="str">
        <f t="shared" si="412"/>
        <v>musical</v>
      </c>
      <c r="S3775" s="2">
        <f t="shared" si="410"/>
        <v>42656.005173611105</v>
      </c>
      <c r="T3775" s="2">
        <f t="shared" si="411"/>
        <v>42689.088888888888</v>
      </c>
      <c r="U3775" s="1">
        <f t="shared" si="413"/>
        <v>34</v>
      </c>
    </row>
    <row r="3776" spans="1:21" ht="95" customHeight="1">
      <c r="A3776" s="1">
        <v>3774</v>
      </c>
      <c r="B3776" s="1" t="s">
        <v>3771</v>
      </c>
      <c r="C3776" s="1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O3776" s="4">
        <f t="shared" si="407"/>
        <v>100</v>
      </c>
      <c r="P3776" s="1">
        <f t="shared" si="408"/>
        <v>100</v>
      </c>
      <c r="Q3776" s="1" t="str">
        <f t="shared" si="409"/>
        <v>theater</v>
      </c>
      <c r="R3776" s="1" t="str">
        <f t="shared" si="412"/>
        <v>musical</v>
      </c>
      <c r="S3776" s="2">
        <f t="shared" si="410"/>
        <v>42087.792303240742</v>
      </c>
      <c r="T3776" s="2">
        <f t="shared" si="411"/>
        <v>42103.792303240742</v>
      </c>
      <c r="U3776" s="1">
        <f t="shared" si="413"/>
        <v>16</v>
      </c>
    </row>
    <row r="3777" spans="1:21" ht="95" customHeight="1">
      <c r="A3777" s="1">
        <v>3775</v>
      </c>
      <c r="B3777" s="1" t="s">
        <v>3772</v>
      </c>
      <c r="C3777" s="1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O3777" s="4">
        <f t="shared" si="407"/>
        <v>100.25</v>
      </c>
      <c r="P3777" s="1">
        <f t="shared" si="408"/>
        <v>143.21428571428572</v>
      </c>
      <c r="Q3777" s="1" t="str">
        <f t="shared" si="409"/>
        <v>theater</v>
      </c>
      <c r="R3777" s="1" t="str">
        <f t="shared" si="412"/>
        <v>musical</v>
      </c>
      <c r="S3777" s="2">
        <f t="shared" si="410"/>
        <v>42075.942627314813</v>
      </c>
      <c r="T3777" s="2">
        <f t="shared" si="411"/>
        <v>42103.166666666672</v>
      </c>
      <c r="U3777" s="1">
        <f t="shared" si="413"/>
        <v>28</v>
      </c>
    </row>
    <row r="3778" spans="1:21" ht="95" customHeight="1">
      <c r="A3778" s="1">
        <v>3776</v>
      </c>
      <c r="B3778" s="1" t="s">
        <v>3773</v>
      </c>
      <c r="C3778" s="1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O3778" s="4">
        <f t="shared" si="407"/>
        <v>106.71250000000001</v>
      </c>
      <c r="P3778" s="1">
        <f t="shared" si="408"/>
        <v>90.819148936170208</v>
      </c>
      <c r="Q3778" s="1" t="str">
        <f t="shared" si="409"/>
        <v>theater</v>
      </c>
      <c r="R3778" s="1" t="str">
        <f t="shared" si="412"/>
        <v>musical</v>
      </c>
      <c r="S3778" s="2">
        <f t="shared" si="410"/>
        <v>41814.367800925924</v>
      </c>
      <c r="T3778" s="2">
        <f t="shared" si="411"/>
        <v>41852.041666666664</v>
      </c>
      <c r="U3778" s="1">
        <f t="shared" si="413"/>
        <v>38</v>
      </c>
    </row>
    <row r="3779" spans="1:21" ht="95" customHeight="1">
      <c r="A3779" s="1">
        <v>3777</v>
      </c>
      <c r="B3779" s="1" t="s">
        <v>3774</v>
      </c>
      <c r="C3779" s="1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O3779" s="4">
        <f t="shared" ref="O3779:O3842" si="414">E3779/D3779*100</f>
        <v>143.19999999999999</v>
      </c>
      <c r="P3779" s="1">
        <f t="shared" ref="P3779:P3842" si="415">E3779/L3779</f>
        <v>48.542372881355931</v>
      </c>
      <c r="Q3779" s="1" t="str">
        <f t="shared" ref="Q3779:Q3842" si="416">LEFT(N3779,FIND("/",N3779)-1)</f>
        <v>theater</v>
      </c>
      <c r="R3779" s="1" t="str">
        <f t="shared" si="412"/>
        <v>musical</v>
      </c>
      <c r="S3779" s="2">
        <f t="shared" ref="S3779:S3842" si="417">(((J3779/60)/60)/24)+DATE(1970,1,1)</f>
        <v>41887.111354166671</v>
      </c>
      <c r="T3779" s="2">
        <f t="shared" ref="T3779:T3842" si="418">(((I3779/60)/60)/24)+DATE(1970,1,1)</f>
        <v>41909.166666666664</v>
      </c>
      <c r="U3779" s="1">
        <f t="shared" si="413"/>
        <v>23</v>
      </c>
    </row>
    <row r="3780" spans="1:21" ht="95" customHeight="1">
      <c r="A3780" s="1">
        <v>3778</v>
      </c>
      <c r="B3780" s="1" t="s">
        <v>3775</v>
      </c>
      <c r="C3780" s="1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O3780" s="4">
        <f t="shared" si="414"/>
        <v>105.04166666666667</v>
      </c>
      <c r="P3780" s="1">
        <f t="shared" si="415"/>
        <v>70.027777777777771</v>
      </c>
      <c r="Q3780" s="1" t="str">
        <f t="shared" si="416"/>
        <v>theater</v>
      </c>
      <c r="R3780" s="1" t="str">
        <f t="shared" ref="R3780:R3843" si="419">RIGHT(N3780,LEN(N3780)-FIND("/",N3780))</f>
        <v>musical</v>
      </c>
      <c r="S3780" s="2">
        <f t="shared" si="417"/>
        <v>41989.819212962961</v>
      </c>
      <c r="T3780" s="2">
        <f t="shared" si="418"/>
        <v>42049.819212962961</v>
      </c>
      <c r="U3780" s="1">
        <f t="shared" si="413"/>
        <v>60</v>
      </c>
    </row>
    <row r="3781" spans="1:21" ht="95" customHeight="1">
      <c r="A3781" s="1">
        <v>3779</v>
      </c>
      <c r="B3781" s="1" t="s">
        <v>3776</v>
      </c>
      <c r="C3781" s="1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O3781" s="4">
        <f t="shared" si="414"/>
        <v>103.98</v>
      </c>
      <c r="P3781" s="1">
        <f t="shared" si="415"/>
        <v>135.62608695652173</v>
      </c>
      <c r="Q3781" s="1" t="str">
        <f t="shared" si="416"/>
        <v>theater</v>
      </c>
      <c r="R3781" s="1" t="str">
        <f t="shared" si="419"/>
        <v>musical</v>
      </c>
      <c r="S3781" s="2">
        <f t="shared" si="417"/>
        <v>42425.735416666663</v>
      </c>
      <c r="T3781" s="2">
        <f t="shared" si="418"/>
        <v>42455.693750000006</v>
      </c>
      <c r="U3781" s="1">
        <f t="shared" si="413"/>
        <v>30</v>
      </c>
    </row>
    <row r="3782" spans="1:21" ht="95" customHeight="1">
      <c r="A3782" s="1">
        <v>3780</v>
      </c>
      <c r="B3782" s="1" t="s">
        <v>3777</v>
      </c>
      <c r="C3782" s="1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O3782" s="4">
        <f t="shared" si="414"/>
        <v>120</v>
      </c>
      <c r="P3782" s="1">
        <f t="shared" si="415"/>
        <v>100</v>
      </c>
      <c r="Q3782" s="1" t="str">
        <f t="shared" si="416"/>
        <v>theater</v>
      </c>
      <c r="R3782" s="1" t="str">
        <f t="shared" si="419"/>
        <v>musical</v>
      </c>
      <c r="S3782" s="2">
        <f t="shared" si="417"/>
        <v>42166.219733796301</v>
      </c>
      <c r="T3782" s="2">
        <f t="shared" si="418"/>
        <v>42198.837499999994</v>
      </c>
      <c r="U3782" s="1">
        <f t="shared" si="413"/>
        <v>33</v>
      </c>
    </row>
    <row r="3783" spans="1:21" ht="95" customHeight="1">
      <c r="A3783" s="1">
        <v>3781</v>
      </c>
      <c r="B3783" s="1" t="s">
        <v>3778</v>
      </c>
      <c r="C3783" s="1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O3783" s="4">
        <f t="shared" si="414"/>
        <v>109.66666666666667</v>
      </c>
      <c r="P3783" s="1">
        <f t="shared" si="415"/>
        <v>94.90384615384616</v>
      </c>
      <c r="Q3783" s="1" t="str">
        <f t="shared" si="416"/>
        <v>theater</v>
      </c>
      <c r="R3783" s="1" t="str">
        <f t="shared" si="419"/>
        <v>musical</v>
      </c>
      <c r="S3783" s="2">
        <f t="shared" si="417"/>
        <v>41865.882928240739</v>
      </c>
      <c r="T3783" s="2">
        <f t="shared" si="418"/>
        <v>41890.882928240739</v>
      </c>
      <c r="U3783" s="1">
        <f t="shared" si="413"/>
        <v>25</v>
      </c>
    </row>
    <row r="3784" spans="1:21" ht="95" customHeight="1">
      <c r="A3784" s="1">
        <v>3782</v>
      </c>
      <c r="B3784" s="1" t="s">
        <v>3779</v>
      </c>
      <c r="C3784" s="1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O3784" s="4">
        <f t="shared" si="414"/>
        <v>101.75</v>
      </c>
      <c r="P3784" s="1">
        <f t="shared" si="415"/>
        <v>75.370370370370367</v>
      </c>
      <c r="Q3784" s="1" t="str">
        <f t="shared" si="416"/>
        <v>theater</v>
      </c>
      <c r="R3784" s="1" t="str">
        <f t="shared" si="419"/>
        <v>musical</v>
      </c>
      <c r="S3784" s="2">
        <f t="shared" si="417"/>
        <v>42546.862233796302</v>
      </c>
      <c r="T3784" s="2">
        <f t="shared" si="418"/>
        <v>42575.958333333328</v>
      </c>
      <c r="U3784" s="1">
        <f t="shared" si="413"/>
        <v>30</v>
      </c>
    </row>
    <row r="3785" spans="1:21" ht="95" customHeight="1">
      <c r="A3785" s="1">
        <v>3783</v>
      </c>
      <c r="B3785" s="1" t="s">
        <v>3780</v>
      </c>
      <c r="C3785" s="1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O3785" s="4">
        <f t="shared" si="414"/>
        <v>128.91666666666666</v>
      </c>
      <c r="P3785" s="1">
        <f t="shared" si="415"/>
        <v>64.458333333333329</v>
      </c>
      <c r="Q3785" s="1" t="str">
        <f t="shared" si="416"/>
        <v>theater</v>
      </c>
      <c r="R3785" s="1" t="str">
        <f t="shared" si="419"/>
        <v>musical</v>
      </c>
      <c r="S3785" s="2">
        <f t="shared" si="417"/>
        <v>42420.140277777777</v>
      </c>
      <c r="T3785" s="2">
        <f t="shared" si="418"/>
        <v>42444.666666666672</v>
      </c>
      <c r="U3785" s="1">
        <f t="shared" si="413"/>
        <v>25</v>
      </c>
    </row>
    <row r="3786" spans="1:21" ht="95" customHeight="1">
      <c r="A3786" s="1">
        <v>3784</v>
      </c>
      <c r="B3786" s="1" t="s">
        <v>3781</v>
      </c>
      <c r="C3786" s="1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O3786" s="4">
        <f t="shared" si="414"/>
        <v>114.99999999999999</v>
      </c>
      <c r="P3786" s="1">
        <f t="shared" si="415"/>
        <v>115</v>
      </c>
      <c r="Q3786" s="1" t="str">
        <f t="shared" si="416"/>
        <v>theater</v>
      </c>
      <c r="R3786" s="1" t="str">
        <f t="shared" si="419"/>
        <v>musical</v>
      </c>
      <c r="S3786" s="2">
        <f t="shared" si="417"/>
        <v>42531.980694444443</v>
      </c>
      <c r="T3786" s="2">
        <f t="shared" si="418"/>
        <v>42561.980694444443</v>
      </c>
      <c r="U3786" s="1">
        <f t="shared" si="413"/>
        <v>30</v>
      </c>
    </row>
    <row r="3787" spans="1:21" ht="95" customHeight="1">
      <c r="A3787" s="1">
        <v>3785</v>
      </c>
      <c r="B3787" s="1" t="s">
        <v>3782</v>
      </c>
      <c r="C3787" s="1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O3787" s="4">
        <f t="shared" si="414"/>
        <v>150.75</v>
      </c>
      <c r="P3787" s="1">
        <f t="shared" si="415"/>
        <v>100.5</v>
      </c>
      <c r="Q3787" s="1" t="str">
        <f t="shared" si="416"/>
        <v>theater</v>
      </c>
      <c r="R3787" s="1" t="str">
        <f t="shared" si="419"/>
        <v>musical</v>
      </c>
      <c r="S3787" s="2">
        <f t="shared" si="417"/>
        <v>42548.63853009259</v>
      </c>
      <c r="T3787" s="2">
        <f t="shared" si="418"/>
        <v>42584.418749999997</v>
      </c>
      <c r="U3787" s="1">
        <f t="shared" si="413"/>
        <v>36</v>
      </c>
    </row>
    <row r="3788" spans="1:21" ht="95" customHeight="1">
      <c r="A3788" s="1">
        <v>3786</v>
      </c>
      <c r="B3788" s="1" t="s">
        <v>3783</v>
      </c>
      <c r="C3788" s="1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O3788" s="4">
        <f t="shared" si="414"/>
        <v>110.96666666666665</v>
      </c>
      <c r="P3788" s="1">
        <f t="shared" si="415"/>
        <v>93.774647887323937</v>
      </c>
      <c r="Q3788" s="1" t="str">
        <f t="shared" si="416"/>
        <v>theater</v>
      </c>
      <c r="R3788" s="1" t="str">
        <f t="shared" si="419"/>
        <v>musical</v>
      </c>
      <c r="S3788" s="2">
        <f t="shared" si="417"/>
        <v>42487.037905092591</v>
      </c>
      <c r="T3788" s="2">
        <f t="shared" si="418"/>
        <v>42517.037905092591</v>
      </c>
      <c r="U3788" s="1">
        <f t="shared" si="413"/>
        <v>30</v>
      </c>
    </row>
    <row r="3789" spans="1:21" ht="95" customHeight="1">
      <c r="A3789" s="1">
        <v>3787</v>
      </c>
      <c r="B3789" s="1" t="s">
        <v>3784</v>
      </c>
      <c r="C3789" s="1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O3789" s="4">
        <f t="shared" si="414"/>
        <v>100.28571428571429</v>
      </c>
      <c r="P3789" s="1">
        <f t="shared" si="415"/>
        <v>35.1</v>
      </c>
      <c r="Q3789" s="1" t="str">
        <f t="shared" si="416"/>
        <v>theater</v>
      </c>
      <c r="R3789" s="1" t="str">
        <f t="shared" si="419"/>
        <v>musical</v>
      </c>
      <c r="S3789" s="2">
        <f t="shared" si="417"/>
        <v>42167.534791666665</v>
      </c>
      <c r="T3789" s="2">
        <f t="shared" si="418"/>
        <v>42196.165972222225</v>
      </c>
      <c r="U3789" s="1">
        <f t="shared" si="413"/>
        <v>29</v>
      </c>
    </row>
    <row r="3790" spans="1:21" ht="95" customHeight="1">
      <c r="A3790" s="1">
        <v>3788</v>
      </c>
      <c r="B3790" s="1" t="s">
        <v>3785</v>
      </c>
      <c r="C3790" s="1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4">
        <f t="shared" si="414"/>
        <v>0.66666666666666674</v>
      </c>
      <c r="P3790" s="1">
        <f t="shared" si="415"/>
        <v>500</v>
      </c>
      <c r="Q3790" s="1" t="str">
        <f t="shared" si="416"/>
        <v>theater</v>
      </c>
      <c r="R3790" s="1" t="str">
        <f t="shared" si="419"/>
        <v>musical</v>
      </c>
      <c r="S3790" s="2">
        <f t="shared" si="417"/>
        <v>42333.695821759262</v>
      </c>
      <c r="T3790" s="2">
        <f t="shared" si="418"/>
        <v>42361.679166666669</v>
      </c>
      <c r="U3790" s="1">
        <f t="shared" si="413"/>
        <v>28</v>
      </c>
    </row>
    <row r="3791" spans="1:21" ht="95" customHeight="1">
      <c r="A3791" s="1">
        <v>3789</v>
      </c>
      <c r="B3791" s="1" t="s">
        <v>3786</v>
      </c>
      <c r="C3791" s="1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4">
        <f t="shared" si="414"/>
        <v>3.267605633802817</v>
      </c>
      <c r="P3791" s="1">
        <f t="shared" si="415"/>
        <v>29</v>
      </c>
      <c r="Q3791" s="1" t="str">
        <f t="shared" si="416"/>
        <v>theater</v>
      </c>
      <c r="R3791" s="1" t="str">
        <f t="shared" si="419"/>
        <v>musical</v>
      </c>
      <c r="S3791" s="2">
        <f t="shared" si="417"/>
        <v>42138.798819444448</v>
      </c>
      <c r="T3791" s="2">
        <f t="shared" si="418"/>
        <v>42170.798819444448</v>
      </c>
      <c r="U3791" s="1">
        <f t="shared" si="413"/>
        <v>32</v>
      </c>
    </row>
    <row r="3792" spans="1:21" ht="95" customHeight="1">
      <c r="A3792" s="1">
        <v>3790</v>
      </c>
      <c r="B3792" s="1" t="s">
        <v>3787</v>
      </c>
      <c r="C3792" s="1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4">
        <f t="shared" si="414"/>
        <v>0</v>
      </c>
      <c r="P3792" s="1" t="e">
        <f t="shared" si="415"/>
        <v>#DIV/0!</v>
      </c>
      <c r="Q3792" s="1" t="str">
        <f t="shared" si="416"/>
        <v>theater</v>
      </c>
      <c r="R3792" s="1" t="str">
        <f t="shared" si="419"/>
        <v>musical</v>
      </c>
      <c r="S3792" s="2">
        <f t="shared" si="417"/>
        <v>42666.666932870372</v>
      </c>
      <c r="T3792" s="2">
        <f t="shared" si="418"/>
        <v>42696.708599537036</v>
      </c>
      <c r="U3792" s="1">
        <f t="shared" si="413"/>
        <v>31</v>
      </c>
    </row>
    <row r="3793" spans="1:21" ht="95" customHeight="1">
      <c r="A3793" s="1">
        <v>3791</v>
      </c>
      <c r="B3793" s="1" t="s">
        <v>3788</v>
      </c>
      <c r="C3793" s="1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4">
        <f t="shared" si="414"/>
        <v>0</v>
      </c>
      <c r="P3793" s="1" t="e">
        <f t="shared" si="415"/>
        <v>#DIV/0!</v>
      </c>
      <c r="Q3793" s="1" t="str">
        <f t="shared" si="416"/>
        <v>theater</v>
      </c>
      <c r="R3793" s="1" t="str">
        <f t="shared" si="419"/>
        <v>musical</v>
      </c>
      <c r="S3793" s="2">
        <f t="shared" si="417"/>
        <v>41766.692037037035</v>
      </c>
      <c r="T3793" s="2">
        <f t="shared" si="418"/>
        <v>41826.692037037035</v>
      </c>
      <c r="U3793" s="1">
        <f t="shared" si="413"/>
        <v>60</v>
      </c>
    </row>
    <row r="3794" spans="1:21" ht="95" customHeight="1">
      <c r="A3794" s="1">
        <v>3792</v>
      </c>
      <c r="B3794" s="1" t="s">
        <v>3789</v>
      </c>
      <c r="C3794" s="1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4">
        <f t="shared" si="414"/>
        <v>0.27999999999999997</v>
      </c>
      <c r="P3794" s="1">
        <f t="shared" si="415"/>
        <v>17.5</v>
      </c>
      <c r="Q3794" s="1" t="str">
        <f t="shared" si="416"/>
        <v>theater</v>
      </c>
      <c r="R3794" s="1" t="str">
        <f t="shared" si="419"/>
        <v>musical</v>
      </c>
      <c r="S3794" s="2">
        <f t="shared" si="417"/>
        <v>42170.447013888886</v>
      </c>
      <c r="T3794" s="2">
        <f t="shared" si="418"/>
        <v>42200.447013888886</v>
      </c>
      <c r="U3794" s="1">
        <f t="shared" si="413"/>
        <v>30</v>
      </c>
    </row>
    <row r="3795" spans="1:21" ht="95" customHeight="1">
      <c r="A3795" s="1">
        <v>3793</v>
      </c>
      <c r="B3795" s="1" t="s">
        <v>3790</v>
      </c>
      <c r="C3795" s="1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4">
        <f t="shared" si="414"/>
        <v>59.657142857142851</v>
      </c>
      <c r="P3795" s="1">
        <f t="shared" si="415"/>
        <v>174</v>
      </c>
      <c r="Q3795" s="1" t="str">
        <f t="shared" si="416"/>
        <v>theater</v>
      </c>
      <c r="R3795" s="1" t="str">
        <f t="shared" si="419"/>
        <v>musical</v>
      </c>
      <c r="S3795" s="2">
        <f t="shared" si="417"/>
        <v>41968.938993055555</v>
      </c>
      <c r="T3795" s="2">
        <f t="shared" si="418"/>
        <v>41989.938993055555</v>
      </c>
      <c r="U3795" s="1">
        <f t="shared" si="413"/>
        <v>21</v>
      </c>
    </row>
    <row r="3796" spans="1:21" ht="95" customHeight="1">
      <c r="A3796" s="1">
        <v>3794</v>
      </c>
      <c r="B3796" s="1" t="s">
        <v>3791</v>
      </c>
      <c r="C3796" s="1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4">
        <f t="shared" si="414"/>
        <v>1</v>
      </c>
      <c r="P3796" s="1">
        <f t="shared" si="415"/>
        <v>50</v>
      </c>
      <c r="Q3796" s="1" t="str">
        <f t="shared" si="416"/>
        <v>theater</v>
      </c>
      <c r="R3796" s="1" t="str">
        <f t="shared" si="419"/>
        <v>musical</v>
      </c>
      <c r="S3796" s="2">
        <f t="shared" si="417"/>
        <v>42132.58048611111</v>
      </c>
      <c r="T3796" s="2">
        <f t="shared" si="418"/>
        <v>42162.58048611111</v>
      </c>
      <c r="U3796" s="1">
        <f t="shared" si="413"/>
        <v>30</v>
      </c>
    </row>
    <row r="3797" spans="1:21" ht="95" customHeight="1">
      <c r="A3797" s="1">
        <v>3795</v>
      </c>
      <c r="B3797" s="1" t="s">
        <v>3792</v>
      </c>
      <c r="C3797" s="1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4">
        <f t="shared" si="414"/>
        <v>1.6666666666666667</v>
      </c>
      <c r="P3797" s="1">
        <f t="shared" si="415"/>
        <v>5</v>
      </c>
      <c r="Q3797" s="1" t="str">
        <f t="shared" si="416"/>
        <v>theater</v>
      </c>
      <c r="R3797" s="1" t="str">
        <f t="shared" si="419"/>
        <v>musical</v>
      </c>
      <c r="S3797" s="2">
        <f t="shared" si="417"/>
        <v>42201.436226851853</v>
      </c>
      <c r="T3797" s="2">
        <f t="shared" si="418"/>
        <v>42244.9375</v>
      </c>
      <c r="U3797" s="1">
        <f t="shared" si="413"/>
        <v>44</v>
      </c>
    </row>
    <row r="3798" spans="1:21" ht="95" customHeight="1">
      <c r="A3798" s="1">
        <v>3796</v>
      </c>
      <c r="B3798" s="1" t="s">
        <v>3793</v>
      </c>
      <c r="C3798" s="1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4">
        <f t="shared" si="414"/>
        <v>4.4444444444444444E-3</v>
      </c>
      <c r="P3798" s="1">
        <f t="shared" si="415"/>
        <v>1</v>
      </c>
      <c r="Q3798" s="1" t="str">
        <f t="shared" si="416"/>
        <v>theater</v>
      </c>
      <c r="R3798" s="1" t="str">
        <f t="shared" si="419"/>
        <v>musical</v>
      </c>
      <c r="S3798" s="2">
        <f t="shared" si="417"/>
        <v>42689.029583333337</v>
      </c>
      <c r="T3798" s="2">
        <f t="shared" si="418"/>
        <v>42749.029583333337</v>
      </c>
      <c r="U3798" s="1">
        <f t="shared" si="413"/>
        <v>60</v>
      </c>
    </row>
    <row r="3799" spans="1:21" ht="95" customHeight="1">
      <c r="A3799" s="1">
        <v>3797</v>
      </c>
      <c r="B3799" s="1" t="s">
        <v>3794</v>
      </c>
      <c r="C3799" s="1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4">
        <f t="shared" si="414"/>
        <v>89.666666666666657</v>
      </c>
      <c r="P3799" s="1">
        <f t="shared" si="415"/>
        <v>145.40540540540542</v>
      </c>
      <c r="Q3799" s="1" t="str">
        <f t="shared" si="416"/>
        <v>theater</v>
      </c>
      <c r="R3799" s="1" t="str">
        <f t="shared" si="419"/>
        <v>musical</v>
      </c>
      <c r="S3799" s="2">
        <f t="shared" si="417"/>
        <v>42084.881539351853</v>
      </c>
      <c r="T3799" s="2">
        <f t="shared" si="418"/>
        <v>42114.881539351853</v>
      </c>
      <c r="U3799" s="1">
        <f t="shared" si="413"/>
        <v>30</v>
      </c>
    </row>
    <row r="3800" spans="1:21" ht="95" customHeight="1">
      <c r="A3800" s="1">
        <v>3798</v>
      </c>
      <c r="B3800" s="1" t="s">
        <v>3795</v>
      </c>
      <c r="C3800" s="1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4">
        <f t="shared" si="414"/>
        <v>1.4642857142857144</v>
      </c>
      <c r="P3800" s="1">
        <f t="shared" si="415"/>
        <v>205</v>
      </c>
      <c r="Q3800" s="1" t="str">
        <f t="shared" si="416"/>
        <v>theater</v>
      </c>
      <c r="R3800" s="1" t="str">
        <f t="shared" si="419"/>
        <v>musical</v>
      </c>
      <c r="S3800" s="2">
        <f t="shared" si="417"/>
        <v>41831.722777777781</v>
      </c>
      <c r="T3800" s="2">
        <f t="shared" si="418"/>
        <v>41861.722777777781</v>
      </c>
      <c r="U3800" s="1">
        <f t="shared" si="413"/>
        <v>30</v>
      </c>
    </row>
    <row r="3801" spans="1:21" ht="95" customHeight="1">
      <c r="A3801" s="1">
        <v>3799</v>
      </c>
      <c r="B3801" s="1" t="s">
        <v>3796</v>
      </c>
      <c r="C3801" s="1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4">
        <f t="shared" si="414"/>
        <v>4.0199999999999996</v>
      </c>
      <c r="P3801" s="1">
        <f t="shared" si="415"/>
        <v>100.5</v>
      </c>
      <c r="Q3801" s="1" t="str">
        <f t="shared" si="416"/>
        <v>theater</v>
      </c>
      <c r="R3801" s="1" t="str">
        <f t="shared" si="419"/>
        <v>musical</v>
      </c>
      <c r="S3801" s="2">
        <f t="shared" si="417"/>
        <v>42410.93105324074</v>
      </c>
      <c r="T3801" s="2">
        <f t="shared" si="418"/>
        <v>42440.93105324074</v>
      </c>
      <c r="U3801" s="1">
        <f t="shared" si="413"/>
        <v>30</v>
      </c>
    </row>
    <row r="3802" spans="1:21" ht="95" customHeight="1">
      <c r="A3802" s="1">
        <v>3800</v>
      </c>
      <c r="B3802" s="1" t="s">
        <v>3797</v>
      </c>
      <c r="C3802" s="1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4">
        <f t="shared" si="414"/>
        <v>4.004545454545454</v>
      </c>
      <c r="P3802" s="1">
        <f t="shared" si="415"/>
        <v>55.0625</v>
      </c>
      <c r="Q3802" s="1" t="str">
        <f t="shared" si="416"/>
        <v>theater</v>
      </c>
      <c r="R3802" s="1" t="str">
        <f t="shared" si="419"/>
        <v>musical</v>
      </c>
      <c r="S3802" s="2">
        <f t="shared" si="417"/>
        <v>41982.737071759257</v>
      </c>
      <c r="T3802" s="2">
        <f t="shared" si="418"/>
        <v>42015.207638888889</v>
      </c>
      <c r="U3802" s="1">
        <f t="shared" si="413"/>
        <v>33</v>
      </c>
    </row>
    <row r="3803" spans="1:21" ht="95" customHeight="1">
      <c r="A3803" s="1">
        <v>3801</v>
      </c>
      <c r="B3803" s="1" t="s">
        <v>3798</v>
      </c>
      <c r="C3803" s="1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4">
        <f t="shared" si="414"/>
        <v>8.52</v>
      </c>
      <c r="P3803" s="1">
        <f t="shared" si="415"/>
        <v>47.333333333333336</v>
      </c>
      <c r="Q3803" s="1" t="str">
        <f t="shared" si="416"/>
        <v>theater</v>
      </c>
      <c r="R3803" s="1" t="str">
        <f t="shared" si="419"/>
        <v>musical</v>
      </c>
      <c r="S3803" s="2">
        <f t="shared" si="417"/>
        <v>41975.676111111112</v>
      </c>
      <c r="T3803" s="2">
        <f t="shared" si="418"/>
        <v>42006.676111111112</v>
      </c>
      <c r="U3803" s="1">
        <f t="shared" si="413"/>
        <v>31</v>
      </c>
    </row>
    <row r="3804" spans="1:21" ht="95" customHeight="1">
      <c r="A3804" s="1">
        <v>3802</v>
      </c>
      <c r="B3804" s="1" t="s">
        <v>3799</v>
      </c>
      <c r="C3804" s="1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4">
        <f t="shared" si="414"/>
        <v>0</v>
      </c>
      <c r="P3804" s="1" t="e">
        <f t="shared" si="415"/>
        <v>#DIV/0!</v>
      </c>
      <c r="Q3804" s="1" t="str">
        <f t="shared" si="416"/>
        <v>theater</v>
      </c>
      <c r="R3804" s="1" t="str">
        <f t="shared" si="419"/>
        <v>musical</v>
      </c>
      <c r="S3804" s="2">
        <f t="shared" si="417"/>
        <v>42269.126226851848</v>
      </c>
      <c r="T3804" s="2">
        <f t="shared" si="418"/>
        <v>42299.126226851848</v>
      </c>
      <c r="U3804" s="1">
        <f t="shared" si="413"/>
        <v>30</v>
      </c>
    </row>
    <row r="3805" spans="1:21" ht="95" customHeight="1">
      <c r="A3805" s="1">
        <v>3803</v>
      </c>
      <c r="B3805" s="1" t="s">
        <v>3800</v>
      </c>
      <c r="C3805" s="1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4">
        <f t="shared" si="414"/>
        <v>19.650000000000002</v>
      </c>
      <c r="P3805" s="1">
        <f t="shared" si="415"/>
        <v>58.95</v>
      </c>
      <c r="Q3805" s="1" t="str">
        <f t="shared" si="416"/>
        <v>theater</v>
      </c>
      <c r="R3805" s="1" t="str">
        <f t="shared" si="419"/>
        <v>musical</v>
      </c>
      <c r="S3805" s="2">
        <f t="shared" si="417"/>
        <v>42403.971851851849</v>
      </c>
      <c r="T3805" s="2">
        <f t="shared" si="418"/>
        <v>42433.971851851849</v>
      </c>
      <c r="U3805" s="1">
        <f t="shared" si="413"/>
        <v>30</v>
      </c>
    </row>
    <row r="3806" spans="1:21" ht="95" customHeight="1">
      <c r="A3806" s="1">
        <v>3804</v>
      </c>
      <c r="B3806" s="1" t="s">
        <v>3801</v>
      </c>
      <c r="C3806" s="1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4">
        <f t="shared" si="414"/>
        <v>0</v>
      </c>
      <c r="P3806" s="1" t="e">
        <f t="shared" si="415"/>
        <v>#DIV/0!</v>
      </c>
      <c r="Q3806" s="1" t="str">
        <f t="shared" si="416"/>
        <v>theater</v>
      </c>
      <c r="R3806" s="1" t="str">
        <f t="shared" si="419"/>
        <v>musical</v>
      </c>
      <c r="S3806" s="2">
        <f t="shared" si="417"/>
        <v>42527.00953703704</v>
      </c>
      <c r="T3806" s="2">
        <f t="shared" si="418"/>
        <v>42582.291666666672</v>
      </c>
      <c r="U3806" s="1">
        <f t="shared" si="413"/>
        <v>56</v>
      </c>
    </row>
    <row r="3807" spans="1:21" ht="95" customHeight="1">
      <c r="A3807" s="1">
        <v>3805</v>
      </c>
      <c r="B3807" s="1" t="s">
        <v>3802</v>
      </c>
      <c r="C3807" s="1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4">
        <f t="shared" si="414"/>
        <v>2E-3</v>
      </c>
      <c r="P3807" s="1">
        <f t="shared" si="415"/>
        <v>1.5</v>
      </c>
      <c r="Q3807" s="1" t="str">
        <f t="shared" si="416"/>
        <v>theater</v>
      </c>
      <c r="R3807" s="1" t="str">
        <f t="shared" si="419"/>
        <v>musical</v>
      </c>
      <c r="S3807" s="2">
        <f t="shared" si="417"/>
        <v>41849.887037037035</v>
      </c>
      <c r="T3807" s="2">
        <f t="shared" si="418"/>
        <v>41909.887037037035</v>
      </c>
      <c r="U3807" s="1">
        <f t="shared" si="413"/>
        <v>60</v>
      </c>
    </row>
    <row r="3808" spans="1:21" ht="95" customHeight="1">
      <c r="A3808" s="1">
        <v>3806</v>
      </c>
      <c r="B3808" s="1" t="s">
        <v>3803</v>
      </c>
      <c r="C3808" s="1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4">
        <f t="shared" si="414"/>
        <v>6.6666666666666666E-2</v>
      </c>
      <c r="P3808" s="1">
        <f t="shared" si="415"/>
        <v>5</v>
      </c>
      <c r="Q3808" s="1" t="str">
        <f t="shared" si="416"/>
        <v>theater</v>
      </c>
      <c r="R3808" s="1" t="str">
        <f t="shared" si="419"/>
        <v>musical</v>
      </c>
      <c r="S3808" s="2">
        <f t="shared" si="417"/>
        <v>41799.259039351848</v>
      </c>
      <c r="T3808" s="2">
        <f t="shared" si="418"/>
        <v>41819.259039351848</v>
      </c>
      <c r="U3808" s="1">
        <f t="shared" si="413"/>
        <v>20</v>
      </c>
    </row>
    <row r="3809" spans="1:21" ht="95" customHeight="1">
      <c r="A3809" s="1">
        <v>3807</v>
      </c>
      <c r="B3809" s="1" t="s">
        <v>3804</v>
      </c>
      <c r="C3809" s="1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4">
        <f t="shared" si="414"/>
        <v>30.333333333333336</v>
      </c>
      <c r="P3809" s="1">
        <f t="shared" si="415"/>
        <v>50.555555555555557</v>
      </c>
      <c r="Q3809" s="1" t="str">
        <f t="shared" si="416"/>
        <v>theater</v>
      </c>
      <c r="R3809" s="1" t="str">
        <f t="shared" si="419"/>
        <v>musical</v>
      </c>
      <c r="S3809" s="2">
        <f t="shared" si="417"/>
        <v>42090.909016203703</v>
      </c>
      <c r="T3809" s="2">
        <f t="shared" si="418"/>
        <v>42097.909016203703</v>
      </c>
      <c r="U3809" s="1">
        <f t="shared" si="413"/>
        <v>7</v>
      </c>
    </row>
    <row r="3810" spans="1:21" ht="95" customHeight="1">
      <c r="A3810" s="1">
        <v>3808</v>
      </c>
      <c r="B3810" s="1" t="s">
        <v>3805</v>
      </c>
      <c r="C3810" s="1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O3810" s="4">
        <f t="shared" si="414"/>
        <v>100</v>
      </c>
      <c r="P3810" s="1">
        <f t="shared" si="415"/>
        <v>41.666666666666664</v>
      </c>
      <c r="Q3810" s="1" t="str">
        <f t="shared" si="416"/>
        <v>theater</v>
      </c>
      <c r="R3810" s="1" t="str">
        <f t="shared" si="419"/>
        <v>plays</v>
      </c>
      <c r="S3810" s="2">
        <f t="shared" si="417"/>
        <v>42059.453923611116</v>
      </c>
      <c r="T3810" s="2">
        <f t="shared" si="418"/>
        <v>42119.412256944444</v>
      </c>
      <c r="U3810" s="1">
        <f t="shared" si="413"/>
        <v>60</v>
      </c>
    </row>
    <row r="3811" spans="1:21" ht="95" customHeight="1">
      <c r="A3811" s="1">
        <v>3809</v>
      </c>
      <c r="B3811" s="1" t="s">
        <v>3806</v>
      </c>
      <c r="C3811" s="1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O3811" s="4">
        <f t="shared" si="414"/>
        <v>101.25</v>
      </c>
      <c r="P3811" s="1">
        <f t="shared" si="415"/>
        <v>53.289473684210527</v>
      </c>
      <c r="Q3811" s="1" t="str">
        <f t="shared" si="416"/>
        <v>theater</v>
      </c>
      <c r="R3811" s="1" t="str">
        <f t="shared" si="419"/>
        <v>plays</v>
      </c>
      <c r="S3811" s="2">
        <f t="shared" si="417"/>
        <v>41800.526701388888</v>
      </c>
      <c r="T3811" s="2">
        <f t="shared" si="418"/>
        <v>41850.958333333336</v>
      </c>
      <c r="U3811" s="1">
        <f t="shared" si="413"/>
        <v>51</v>
      </c>
    </row>
    <row r="3812" spans="1:21" ht="95" customHeight="1">
      <c r="A3812" s="1">
        <v>3810</v>
      </c>
      <c r="B3812" s="1" t="s">
        <v>3807</v>
      </c>
      <c r="C3812" s="1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O3812" s="4">
        <f t="shared" si="414"/>
        <v>121.73333333333333</v>
      </c>
      <c r="P3812" s="1">
        <f t="shared" si="415"/>
        <v>70.230769230769226</v>
      </c>
      <c r="Q3812" s="1" t="str">
        <f t="shared" si="416"/>
        <v>theater</v>
      </c>
      <c r="R3812" s="1" t="str">
        <f t="shared" si="419"/>
        <v>plays</v>
      </c>
      <c r="S3812" s="2">
        <f t="shared" si="417"/>
        <v>42054.849050925928</v>
      </c>
      <c r="T3812" s="2">
        <f t="shared" si="418"/>
        <v>42084.807384259257</v>
      </c>
      <c r="U3812" s="1">
        <f t="shared" si="413"/>
        <v>30</v>
      </c>
    </row>
    <row r="3813" spans="1:21" ht="95" customHeight="1">
      <c r="A3813" s="1">
        <v>3811</v>
      </c>
      <c r="B3813" s="1" t="s">
        <v>3808</v>
      </c>
      <c r="C3813" s="1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O3813" s="4">
        <f t="shared" si="414"/>
        <v>330</v>
      </c>
      <c r="P3813" s="1">
        <f t="shared" si="415"/>
        <v>43.421052631578945</v>
      </c>
      <c r="Q3813" s="1" t="str">
        <f t="shared" si="416"/>
        <v>theater</v>
      </c>
      <c r="R3813" s="1" t="str">
        <f t="shared" si="419"/>
        <v>plays</v>
      </c>
      <c r="S3813" s="2">
        <f t="shared" si="417"/>
        <v>42487.62700231481</v>
      </c>
      <c r="T3813" s="2">
        <f t="shared" si="418"/>
        <v>42521.458333333328</v>
      </c>
      <c r="U3813" s="1">
        <f t="shared" si="413"/>
        <v>34</v>
      </c>
    </row>
    <row r="3814" spans="1:21" ht="95" customHeight="1">
      <c r="A3814" s="1">
        <v>3812</v>
      </c>
      <c r="B3814" s="1" t="s">
        <v>3809</v>
      </c>
      <c r="C3814" s="1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O3814" s="4">
        <f t="shared" si="414"/>
        <v>109.55</v>
      </c>
      <c r="P3814" s="1">
        <f t="shared" si="415"/>
        <v>199.18181818181819</v>
      </c>
      <c r="Q3814" s="1" t="str">
        <f t="shared" si="416"/>
        <v>theater</v>
      </c>
      <c r="R3814" s="1" t="str">
        <f t="shared" si="419"/>
        <v>plays</v>
      </c>
      <c r="S3814" s="2">
        <f t="shared" si="417"/>
        <v>42109.751250000001</v>
      </c>
      <c r="T3814" s="2">
        <f t="shared" si="418"/>
        <v>42156.165972222225</v>
      </c>
      <c r="U3814" s="1">
        <f t="shared" si="413"/>
        <v>47</v>
      </c>
    </row>
    <row r="3815" spans="1:21" ht="95" customHeight="1">
      <c r="A3815" s="1">
        <v>3813</v>
      </c>
      <c r="B3815" s="1" t="s">
        <v>3810</v>
      </c>
      <c r="C3815" s="1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O3815" s="4">
        <f t="shared" si="414"/>
        <v>100.95190476190474</v>
      </c>
      <c r="P3815" s="1">
        <f t="shared" si="415"/>
        <v>78.518148148148143</v>
      </c>
      <c r="Q3815" s="1" t="str">
        <f t="shared" si="416"/>
        <v>theater</v>
      </c>
      <c r="R3815" s="1" t="str">
        <f t="shared" si="419"/>
        <v>plays</v>
      </c>
      <c r="S3815" s="2">
        <f t="shared" si="417"/>
        <v>42497.275706018518</v>
      </c>
      <c r="T3815" s="2">
        <f t="shared" si="418"/>
        <v>42535.904861111107</v>
      </c>
      <c r="U3815" s="1">
        <f t="shared" si="413"/>
        <v>39</v>
      </c>
    </row>
    <row r="3816" spans="1:21" ht="95" customHeight="1">
      <c r="A3816" s="1">
        <v>3814</v>
      </c>
      <c r="B3816" s="1" t="s">
        <v>3811</v>
      </c>
      <c r="C3816" s="1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O3816" s="4">
        <f t="shared" si="414"/>
        <v>140.13333333333333</v>
      </c>
      <c r="P3816" s="1">
        <f t="shared" si="415"/>
        <v>61.823529411764703</v>
      </c>
      <c r="Q3816" s="1" t="str">
        <f t="shared" si="416"/>
        <v>theater</v>
      </c>
      <c r="R3816" s="1" t="str">
        <f t="shared" si="419"/>
        <v>plays</v>
      </c>
      <c r="S3816" s="2">
        <f t="shared" si="417"/>
        <v>42058.904074074075</v>
      </c>
      <c r="T3816" s="2">
        <f t="shared" si="418"/>
        <v>42095.165972222225</v>
      </c>
      <c r="U3816" s="1">
        <f t="shared" si="413"/>
        <v>37</v>
      </c>
    </row>
    <row r="3817" spans="1:21" ht="95" customHeight="1">
      <c r="A3817" s="1">
        <v>3815</v>
      </c>
      <c r="B3817" s="1" t="s">
        <v>3812</v>
      </c>
      <c r="C3817" s="1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O3817" s="4">
        <f t="shared" si="414"/>
        <v>100.001</v>
      </c>
      <c r="P3817" s="1">
        <f t="shared" si="415"/>
        <v>50.000500000000002</v>
      </c>
      <c r="Q3817" s="1" t="str">
        <f t="shared" si="416"/>
        <v>theater</v>
      </c>
      <c r="R3817" s="1" t="str">
        <f t="shared" si="419"/>
        <v>plays</v>
      </c>
      <c r="S3817" s="2">
        <f t="shared" si="417"/>
        <v>42207.259918981479</v>
      </c>
      <c r="T3817" s="2">
        <f t="shared" si="418"/>
        <v>42236.958333333328</v>
      </c>
      <c r="U3817" s="1">
        <f t="shared" si="413"/>
        <v>30</v>
      </c>
    </row>
    <row r="3818" spans="1:21" ht="95" customHeight="1">
      <c r="A3818" s="1">
        <v>3816</v>
      </c>
      <c r="B3818" s="1" t="s">
        <v>3813</v>
      </c>
      <c r="C3818" s="1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O3818" s="4">
        <f t="shared" si="414"/>
        <v>119.238</v>
      </c>
      <c r="P3818" s="1">
        <f t="shared" si="415"/>
        <v>48.339729729729726</v>
      </c>
      <c r="Q3818" s="1" t="str">
        <f t="shared" si="416"/>
        <v>theater</v>
      </c>
      <c r="R3818" s="1" t="str">
        <f t="shared" si="419"/>
        <v>plays</v>
      </c>
      <c r="S3818" s="2">
        <f t="shared" si="417"/>
        <v>41807.690081018518</v>
      </c>
      <c r="T3818" s="2">
        <f t="shared" si="418"/>
        <v>41837.690081018518</v>
      </c>
      <c r="U3818" s="1">
        <f t="shared" si="413"/>
        <v>30</v>
      </c>
    </row>
    <row r="3819" spans="1:21" ht="95" customHeight="1">
      <c r="A3819" s="1">
        <v>3817</v>
      </c>
      <c r="B3819" s="1" t="s">
        <v>3814</v>
      </c>
      <c r="C3819" s="1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O3819" s="4">
        <f t="shared" si="414"/>
        <v>107.25</v>
      </c>
      <c r="P3819" s="1">
        <f t="shared" si="415"/>
        <v>107.25</v>
      </c>
      <c r="Q3819" s="1" t="str">
        <f t="shared" si="416"/>
        <v>theater</v>
      </c>
      <c r="R3819" s="1" t="str">
        <f t="shared" si="419"/>
        <v>plays</v>
      </c>
      <c r="S3819" s="2">
        <f t="shared" si="417"/>
        <v>42284.69694444444</v>
      </c>
      <c r="T3819" s="2">
        <f t="shared" si="418"/>
        <v>42301.165972222225</v>
      </c>
      <c r="U3819" s="1">
        <f t="shared" si="413"/>
        <v>17</v>
      </c>
    </row>
    <row r="3820" spans="1:21" ht="95" customHeight="1">
      <c r="A3820" s="1">
        <v>3818</v>
      </c>
      <c r="B3820" s="1" t="s">
        <v>3815</v>
      </c>
      <c r="C3820" s="1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O3820" s="4">
        <f t="shared" si="414"/>
        <v>227.99999999999997</v>
      </c>
      <c r="P3820" s="1">
        <f t="shared" si="415"/>
        <v>57</v>
      </c>
      <c r="Q3820" s="1" t="str">
        <f t="shared" si="416"/>
        <v>theater</v>
      </c>
      <c r="R3820" s="1" t="str">
        <f t="shared" si="419"/>
        <v>plays</v>
      </c>
      <c r="S3820" s="2">
        <f t="shared" si="417"/>
        <v>42045.84238425926</v>
      </c>
      <c r="T3820" s="2">
        <f t="shared" si="418"/>
        <v>42075.800717592589</v>
      </c>
      <c r="U3820" s="1">
        <f t="shared" si="413"/>
        <v>30</v>
      </c>
    </row>
    <row r="3821" spans="1:21" ht="95" customHeight="1">
      <c r="A3821" s="1">
        <v>3819</v>
      </c>
      <c r="B3821" s="1" t="s">
        <v>3816</v>
      </c>
      <c r="C3821" s="1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O3821" s="4">
        <f t="shared" si="414"/>
        <v>106.4</v>
      </c>
      <c r="P3821" s="1">
        <f t="shared" si="415"/>
        <v>40.92307692307692</v>
      </c>
      <c r="Q3821" s="1" t="str">
        <f t="shared" si="416"/>
        <v>theater</v>
      </c>
      <c r="R3821" s="1" t="str">
        <f t="shared" si="419"/>
        <v>plays</v>
      </c>
      <c r="S3821" s="2">
        <f t="shared" si="417"/>
        <v>42184.209537037037</v>
      </c>
      <c r="T3821" s="2">
        <f t="shared" si="418"/>
        <v>42202.876388888893</v>
      </c>
      <c r="U3821" s="1">
        <f t="shared" si="413"/>
        <v>19</v>
      </c>
    </row>
    <row r="3822" spans="1:21" ht="95" customHeight="1">
      <c r="A3822" s="1">
        <v>3820</v>
      </c>
      <c r="B3822" s="1" t="s">
        <v>3817</v>
      </c>
      <c r="C3822" s="1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O3822" s="4">
        <f t="shared" si="414"/>
        <v>143.33333333333334</v>
      </c>
      <c r="P3822" s="1">
        <f t="shared" si="415"/>
        <v>21.5</v>
      </c>
      <c r="Q3822" s="1" t="str">
        <f t="shared" si="416"/>
        <v>theater</v>
      </c>
      <c r="R3822" s="1" t="str">
        <f t="shared" si="419"/>
        <v>plays</v>
      </c>
      <c r="S3822" s="2">
        <f t="shared" si="417"/>
        <v>42160.651817129634</v>
      </c>
      <c r="T3822" s="2">
        <f t="shared" si="418"/>
        <v>42190.651817129634</v>
      </c>
      <c r="U3822" s="1">
        <f t="shared" si="413"/>
        <v>30</v>
      </c>
    </row>
    <row r="3823" spans="1:21" ht="95" customHeight="1">
      <c r="A3823" s="1">
        <v>3821</v>
      </c>
      <c r="B3823" s="1" t="s">
        <v>3818</v>
      </c>
      <c r="C3823" s="1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O3823" s="4">
        <f t="shared" si="414"/>
        <v>104.54285714285714</v>
      </c>
      <c r="P3823" s="1">
        <f t="shared" si="415"/>
        <v>79.543478260869563</v>
      </c>
      <c r="Q3823" s="1" t="str">
        <f t="shared" si="416"/>
        <v>theater</v>
      </c>
      <c r="R3823" s="1" t="str">
        <f t="shared" si="419"/>
        <v>plays</v>
      </c>
      <c r="S3823" s="2">
        <f t="shared" si="417"/>
        <v>42341.180636574078</v>
      </c>
      <c r="T3823" s="2">
        <f t="shared" si="418"/>
        <v>42373.180636574078</v>
      </c>
      <c r="U3823" s="1">
        <f t="shared" si="413"/>
        <v>32</v>
      </c>
    </row>
    <row r="3824" spans="1:21" ht="95" customHeight="1">
      <c r="A3824" s="1">
        <v>3822</v>
      </c>
      <c r="B3824" s="1" t="s">
        <v>3819</v>
      </c>
      <c r="C3824" s="1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O3824" s="4">
        <f t="shared" si="414"/>
        <v>110.02000000000001</v>
      </c>
      <c r="P3824" s="1">
        <f t="shared" si="415"/>
        <v>72.381578947368425</v>
      </c>
      <c r="Q3824" s="1" t="str">
        <f t="shared" si="416"/>
        <v>theater</v>
      </c>
      <c r="R3824" s="1" t="str">
        <f t="shared" si="419"/>
        <v>plays</v>
      </c>
      <c r="S3824" s="2">
        <f t="shared" si="417"/>
        <v>42329.838159722218</v>
      </c>
      <c r="T3824" s="2">
        <f t="shared" si="418"/>
        <v>42388.957638888889</v>
      </c>
      <c r="U3824" s="1">
        <f t="shared" si="413"/>
        <v>60</v>
      </c>
    </row>
    <row r="3825" spans="1:21" ht="95" customHeight="1">
      <c r="A3825" s="1">
        <v>3823</v>
      </c>
      <c r="B3825" s="1" t="s">
        <v>3820</v>
      </c>
      <c r="C3825" s="1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O3825" s="4">
        <f t="shared" si="414"/>
        <v>106</v>
      </c>
      <c r="P3825" s="1">
        <f t="shared" si="415"/>
        <v>64.634146341463421</v>
      </c>
      <c r="Q3825" s="1" t="str">
        <f t="shared" si="416"/>
        <v>theater</v>
      </c>
      <c r="R3825" s="1" t="str">
        <f t="shared" si="419"/>
        <v>plays</v>
      </c>
      <c r="S3825" s="2">
        <f t="shared" si="417"/>
        <v>42170.910231481481</v>
      </c>
      <c r="T3825" s="2">
        <f t="shared" si="418"/>
        <v>42205.165972222225</v>
      </c>
      <c r="U3825" s="1">
        <f t="shared" si="413"/>
        <v>35</v>
      </c>
    </row>
    <row r="3826" spans="1:21" ht="95" customHeight="1">
      <c r="A3826" s="1">
        <v>3824</v>
      </c>
      <c r="B3826" s="1" t="s">
        <v>3821</v>
      </c>
      <c r="C3826" s="1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O3826" s="4">
        <f t="shared" si="414"/>
        <v>108</v>
      </c>
      <c r="P3826" s="1">
        <f t="shared" si="415"/>
        <v>38.571428571428569</v>
      </c>
      <c r="Q3826" s="1" t="str">
        <f t="shared" si="416"/>
        <v>theater</v>
      </c>
      <c r="R3826" s="1" t="str">
        <f t="shared" si="419"/>
        <v>plays</v>
      </c>
      <c r="S3826" s="2">
        <f t="shared" si="417"/>
        <v>42571.626192129625</v>
      </c>
      <c r="T3826" s="2">
        <f t="shared" si="418"/>
        <v>42583.570138888885</v>
      </c>
      <c r="U3826" s="1">
        <f t="shared" si="413"/>
        <v>12</v>
      </c>
    </row>
    <row r="3827" spans="1:21" ht="95" customHeight="1">
      <c r="A3827" s="1">
        <v>3825</v>
      </c>
      <c r="B3827" s="1" t="s">
        <v>3822</v>
      </c>
      <c r="C3827" s="1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O3827" s="4">
        <f t="shared" si="414"/>
        <v>105.42</v>
      </c>
      <c r="P3827" s="1">
        <f t="shared" si="415"/>
        <v>107.57142857142857</v>
      </c>
      <c r="Q3827" s="1" t="str">
        <f t="shared" si="416"/>
        <v>theater</v>
      </c>
      <c r="R3827" s="1" t="str">
        <f t="shared" si="419"/>
        <v>plays</v>
      </c>
      <c r="S3827" s="2">
        <f t="shared" si="417"/>
        <v>42151.069606481484</v>
      </c>
      <c r="T3827" s="2">
        <f t="shared" si="418"/>
        <v>42172.069606481484</v>
      </c>
      <c r="U3827" s="1">
        <f t="shared" si="413"/>
        <v>21</v>
      </c>
    </row>
    <row r="3828" spans="1:21" ht="95" customHeight="1">
      <c r="A3828" s="1">
        <v>3826</v>
      </c>
      <c r="B3828" s="1" t="s">
        <v>3823</v>
      </c>
      <c r="C3828" s="1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O3828" s="4">
        <f t="shared" si="414"/>
        <v>119.16666666666667</v>
      </c>
      <c r="P3828" s="1">
        <f t="shared" si="415"/>
        <v>27.5</v>
      </c>
      <c r="Q3828" s="1" t="str">
        <f t="shared" si="416"/>
        <v>theater</v>
      </c>
      <c r="R3828" s="1" t="str">
        <f t="shared" si="419"/>
        <v>plays</v>
      </c>
      <c r="S3828" s="2">
        <f t="shared" si="417"/>
        <v>42101.423541666663</v>
      </c>
      <c r="T3828" s="2">
        <f t="shared" si="418"/>
        <v>42131.423541666663</v>
      </c>
      <c r="U3828" s="1">
        <f t="shared" si="413"/>
        <v>30</v>
      </c>
    </row>
    <row r="3829" spans="1:21" ht="95" customHeight="1">
      <c r="A3829" s="1">
        <v>3827</v>
      </c>
      <c r="B3829" s="1" t="s">
        <v>3824</v>
      </c>
      <c r="C3829" s="1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O3829" s="4">
        <f t="shared" si="414"/>
        <v>152.66666666666666</v>
      </c>
      <c r="P3829" s="1">
        <f t="shared" si="415"/>
        <v>70.461538461538467</v>
      </c>
      <c r="Q3829" s="1" t="str">
        <f t="shared" si="416"/>
        <v>theater</v>
      </c>
      <c r="R3829" s="1" t="str">
        <f t="shared" si="419"/>
        <v>plays</v>
      </c>
      <c r="S3829" s="2">
        <f t="shared" si="417"/>
        <v>42034.928252314814</v>
      </c>
      <c r="T3829" s="2">
        <f t="shared" si="418"/>
        <v>42090</v>
      </c>
      <c r="U3829" s="1">
        <f t="shared" si="413"/>
        <v>56</v>
      </c>
    </row>
    <row r="3830" spans="1:21" ht="95" customHeight="1">
      <c r="A3830" s="1">
        <v>3828</v>
      </c>
      <c r="B3830" s="1" t="s">
        <v>3825</v>
      </c>
      <c r="C3830" s="1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O3830" s="4">
        <f t="shared" si="414"/>
        <v>100</v>
      </c>
      <c r="P3830" s="1">
        <f t="shared" si="415"/>
        <v>178.57142857142858</v>
      </c>
      <c r="Q3830" s="1" t="str">
        <f t="shared" si="416"/>
        <v>theater</v>
      </c>
      <c r="R3830" s="1" t="str">
        <f t="shared" si="419"/>
        <v>plays</v>
      </c>
      <c r="S3830" s="2">
        <f t="shared" si="417"/>
        <v>41944.527627314819</v>
      </c>
      <c r="T3830" s="2">
        <f t="shared" si="418"/>
        <v>42004.569293981483</v>
      </c>
      <c r="U3830" s="1">
        <f t="shared" ref="U3830:U3893" si="420">ROUNDUP(T3830-S3830,0)</f>
        <v>61</v>
      </c>
    </row>
    <row r="3831" spans="1:21" ht="95" customHeight="1">
      <c r="A3831" s="1">
        <v>3829</v>
      </c>
      <c r="B3831" s="1" t="s">
        <v>3826</v>
      </c>
      <c r="C3831" s="1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O3831" s="4">
        <f t="shared" si="414"/>
        <v>100.2</v>
      </c>
      <c r="P3831" s="1">
        <f t="shared" si="415"/>
        <v>62.625</v>
      </c>
      <c r="Q3831" s="1" t="str">
        <f t="shared" si="416"/>
        <v>theater</v>
      </c>
      <c r="R3831" s="1" t="str">
        <f t="shared" si="419"/>
        <v>plays</v>
      </c>
      <c r="S3831" s="2">
        <f t="shared" si="417"/>
        <v>42593.865405092598</v>
      </c>
      <c r="T3831" s="2">
        <f t="shared" si="418"/>
        <v>42613.865405092598</v>
      </c>
      <c r="U3831" s="1">
        <f t="shared" si="420"/>
        <v>20</v>
      </c>
    </row>
    <row r="3832" spans="1:21" ht="95" customHeight="1">
      <c r="A3832" s="1">
        <v>3830</v>
      </c>
      <c r="B3832" s="1" t="s">
        <v>3827</v>
      </c>
      <c r="C3832" s="1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O3832" s="4">
        <f t="shared" si="414"/>
        <v>225</v>
      </c>
      <c r="P3832" s="1">
        <f t="shared" si="415"/>
        <v>75</v>
      </c>
      <c r="Q3832" s="1" t="str">
        <f t="shared" si="416"/>
        <v>theater</v>
      </c>
      <c r="R3832" s="1" t="str">
        <f t="shared" si="419"/>
        <v>plays</v>
      </c>
      <c r="S3832" s="2">
        <f t="shared" si="417"/>
        <v>42503.740868055553</v>
      </c>
      <c r="T3832" s="2">
        <f t="shared" si="418"/>
        <v>42517.740868055553</v>
      </c>
      <c r="U3832" s="1">
        <f t="shared" si="420"/>
        <v>14</v>
      </c>
    </row>
    <row r="3833" spans="1:21" ht="95" customHeight="1">
      <c r="A3833" s="1">
        <v>3831</v>
      </c>
      <c r="B3833" s="1" t="s">
        <v>3828</v>
      </c>
      <c r="C3833" s="1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O3833" s="4">
        <f t="shared" si="414"/>
        <v>106.02199999999999</v>
      </c>
      <c r="P3833" s="1">
        <f t="shared" si="415"/>
        <v>58.901111111111113</v>
      </c>
      <c r="Q3833" s="1" t="str">
        <f t="shared" si="416"/>
        <v>theater</v>
      </c>
      <c r="R3833" s="1" t="str">
        <f t="shared" si="419"/>
        <v>plays</v>
      </c>
      <c r="S3833" s="2">
        <f t="shared" si="417"/>
        <v>41927.848900462966</v>
      </c>
      <c r="T3833" s="2">
        <f t="shared" si="418"/>
        <v>41948.890567129631</v>
      </c>
      <c r="U3833" s="1">
        <f t="shared" si="420"/>
        <v>22</v>
      </c>
    </row>
    <row r="3834" spans="1:21" ht="95" customHeight="1">
      <c r="A3834" s="1">
        <v>3832</v>
      </c>
      <c r="B3834" s="1" t="s">
        <v>3829</v>
      </c>
      <c r="C3834" s="1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O3834" s="4">
        <f t="shared" si="414"/>
        <v>104.66666666666666</v>
      </c>
      <c r="P3834" s="1">
        <f t="shared" si="415"/>
        <v>139.55555555555554</v>
      </c>
      <c r="Q3834" s="1" t="str">
        <f t="shared" si="416"/>
        <v>theater</v>
      </c>
      <c r="R3834" s="1" t="str">
        <f t="shared" si="419"/>
        <v>plays</v>
      </c>
      <c r="S3834" s="2">
        <f t="shared" si="417"/>
        <v>42375.114988425921</v>
      </c>
      <c r="T3834" s="2">
        <f t="shared" si="418"/>
        <v>42420.114988425921</v>
      </c>
      <c r="U3834" s="1">
        <f t="shared" si="420"/>
        <v>45</v>
      </c>
    </row>
    <row r="3835" spans="1:21" ht="95" customHeight="1">
      <c r="A3835" s="1">
        <v>3833</v>
      </c>
      <c r="B3835" s="1" t="s">
        <v>3830</v>
      </c>
      <c r="C3835" s="1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O3835" s="4">
        <f t="shared" si="414"/>
        <v>116.66666666666667</v>
      </c>
      <c r="P3835" s="1">
        <f t="shared" si="415"/>
        <v>70</v>
      </c>
      <c r="Q3835" s="1" t="str">
        <f t="shared" si="416"/>
        <v>theater</v>
      </c>
      <c r="R3835" s="1" t="str">
        <f t="shared" si="419"/>
        <v>plays</v>
      </c>
      <c r="S3835" s="2">
        <f t="shared" si="417"/>
        <v>41963.872361111105</v>
      </c>
      <c r="T3835" s="2">
        <f t="shared" si="418"/>
        <v>41974.797916666663</v>
      </c>
      <c r="U3835" s="1">
        <f t="shared" si="420"/>
        <v>11</v>
      </c>
    </row>
    <row r="3836" spans="1:21" ht="95" customHeight="1">
      <c r="A3836" s="1">
        <v>3834</v>
      </c>
      <c r="B3836" s="1" t="s">
        <v>3831</v>
      </c>
      <c r="C3836" s="1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O3836" s="4">
        <f t="shared" si="414"/>
        <v>109.03333333333333</v>
      </c>
      <c r="P3836" s="1">
        <f t="shared" si="415"/>
        <v>57.385964912280699</v>
      </c>
      <c r="Q3836" s="1" t="str">
        <f t="shared" si="416"/>
        <v>theater</v>
      </c>
      <c r="R3836" s="1" t="str">
        <f t="shared" si="419"/>
        <v>plays</v>
      </c>
      <c r="S3836" s="2">
        <f t="shared" si="417"/>
        <v>42143.445219907408</v>
      </c>
      <c r="T3836" s="2">
        <f t="shared" si="418"/>
        <v>42173.445219907408</v>
      </c>
      <c r="U3836" s="1">
        <f t="shared" si="420"/>
        <v>30</v>
      </c>
    </row>
    <row r="3837" spans="1:21" ht="95" customHeight="1">
      <c r="A3837" s="1">
        <v>3835</v>
      </c>
      <c r="B3837" s="1" t="s">
        <v>3832</v>
      </c>
      <c r="C3837" s="1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O3837" s="4">
        <f t="shared" si="414"/>
        <v>160</v>
      </c>
      <c r="P3837" s="1">
        <f t="shared" si="415"/>
        <v>40</v>
      </c>
      <c r="Q3837" s="1" t="str">
        <f t="shared" si="416"/>
        <v>theater</v>
      </c>
      <c r="R3837" s="1" t="str">
        <f t="shared" si="419"/>
        <v>plays</v>
      </c>
      <c r="S3837" s="2">
        <f t="shared" si="417"/>
        <v>42460.94222222222</v>
      </c>
      <c r="T3837" s="2">
        <f t="shared" si="418"/>
        <v>42481.94222222222</v>
      </c>
      <c r="U3837" s="1">
        <f t="shared" si="420"/>
        <v>21</v>
      </c>
    </row>
    <row r="3838" spans="1:21" ht="95" customHeight="1">
      <c r="A3838" s="1">
        <v>3836</v>
      </c>
      <c r="B3838" s="1" t="s">
        <v>3833</v>
      </c>
      <c r="C3838" s="1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O3838" s="4">
        <f t="shared" si="414"/>
        <v>112.5</v>
      </c>
      <c r="P3838" s="1">
        <f t="shared" si="415"/>
        <v>64.285714285714292</v>
      </c>
      <c r="Q3838" s="1" t="str">
        <f t="shared" si="416"/>
        <v>theater</v>
      </c>
      <c r="R3838" s="1" t="str">
        <f t="shared" si="419"/>
        <v>plays</v>
      </c>
      <c r="S3838" s="2">
        <f t="shared" si="417"/>
        <v>42553.926527777774</v>
      </c>
      <c r="T3838" s="2">
        <f t="shared" si="418"/>
        <v>42585.172916666663</v>
      </c>
      <c r="U3838" s="1">
        <f t="shared" si="420"/>
        <v>32</v>
      </c>
    </row>
    <row r="3839" spans="1:21" ht="95" customHeight="1">
      <c r="A3839" s="1">
        <v>3837</v>
      </c>
      <c r="B3839" s="1" t="s">
        <v>3834</v>
      </c>
      <c r="C3839" s="1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O3839" s="4">
        <f t="shared" si="414"/>
        <v>102.1</v>
      </c>
      <c r="P3839" s="1">
        <f t="shared" si="415"/>
        <v>120.11764705882354</v>
      </c>
      <c r="Q3839" s="1" t="str">
        <f t="shared" si="416"/>
        <v>theater</v>
      </c>
      <c r="R3839" s="1" t="str">
        <f t="shared" si="419"/>
        <v>plays</v>
      </c>
      <c r="S3839" s="2">
        <f t="shared" si="417"/>
        <v>42152.765717592592</v>
      </c>
      <c r="T3839" s="2">
        <f t="shared" si="418"/>
        <v>42188.765717592592</v>
      </c>
      <c r="U3839" s="1">
        <f t="shared" si="420"/>
        <v>36</v>
      </c>
    </row>
    <row r="3840" spans="1:21" ht="95" customHeight="1">
      <c r="A3840" s="1">
        <v>3838</v>
      </c>
      <c r="B3840" s="1" t="s">
        <v>3835</v>
      </c>
      <c r="C3840" s="1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O3840" s="4">
        <f t="shared" si="414"/>
        <v>100.824</v>
      </c>
      <c r="P3840" s="1">
        <f t="shared" si="415"/>
        <v>1008.24</v>
      </c>
      <c r="Q3840" s="1" t="str">
        <f t="shared" si="416"/>
        <v>theater</v>
      </c>
      <c r="R3840" s="1" t="str">
        <f t="shared" si="419"/>
        <v>plays</v>
      </c>
      <c r="S3840" s="2">
        <f t="shared" si="417"/>
        <v>42116.710752314815</v>
      </c>
      <c r="T3840" s="2">
        <f t="shared" si="418"/>
        <v>42146.710752314815</v>
      </c>
      <c r="U3840" s="1">
        <f t="shared" si="420"/>
        <v>30</v>
      </c>
    </row>
    <row r="3841" spans="1:21" ht="95" customHeight="1">
      <c r="A3841" s="1">
        <v>3839</v>
      </c>
      <c r="B3841" s="1" t="s">
        <v>3836</v>
      </c>
      <c r="C3841" s="1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O3841" s="4">
        <f t="shared" si="414"/>
        <v>101.25</v>
      </c>
      <c r="P3841" s="1">
        <f t="shared" si="415"/>
        <v>63.28125</v>
      </c>
      <c r="Q3841" s="1" t="str">
        <f t="shared" si="416"/>
        <v>theater</v>
      </c>
      <c r="R3841" s="1" t="str">
        <f t="shared" si="419"/>
        <v>plays</v>
      </c>
      <c r="S3841" s="2">
        <f t="shared" si="417"/>
        <v>42155.142638888887</v>
      </c>
      <c r="T3841" s="2">
        <f t="shared" si="418"/>
        <v>42215.142638888887</v>
      </c>
      <c r="U3841" s="1">
        <f t="shared" si="420"/>
        <v>60</v>
      </c>
    </row>
    <row r="3842" spans="1:21" ht="95" customHeight="1">
      <c r="A3842" s="1">
        <v>3840</v>
      </c>
      <c r="B3842" s="1" t="s">
        <v>3837</v>
      </c>
      <c r="C3842" s="1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O3842" s="4">
        <f t="shared" si="414"/>
        <v>6500</v>
      </c>
      <c r="P3842" s="1">
        <f t="shared" si="415"/>
        <v>21.666666666666668</v>
      </c>
      <c r="Q3842" s="1" t="str">
        <f t="shared" si="416"/>
        <v>theater</v>
      </c>
      <c r="R3842" s="1" t="str">
        <f t="shared" si="419"/>
        <v>plays</v>
      </c>
      <c r="S3842" s="2">
        <f t="shared" si="417"/>
        <v>42432.701724537037</v>
      </c>
      <c r="T3842" s="2">
        <f t="shared" si="418"/>
        <v>42457.660057870366</v>
      </c>
      <c r="U3842" s="1">
        <f t="shared" si="420"/>
        <v>25</v>
      </c>
    </row>
    <row r="3843" spans="1:21" ht="95" customHeight="1">
      <c r="A3843" s="1">
        <v>3841</v>
      </c>
      <c r="B3843" s="1" t="s">
        <v>3838</v>
      </c>
      <c r="C3843" s="1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4">
        <f t="shared" ref="O3843:O3906" si="421">E3843/D3843*100</f>
        <v>8.7200000000000006</v>
      </c>
      <c r="P3843" s="1">
        <f t="shared" ref="P3843:P3906" si="422">E3843/L3843</f>
        <v>25.647058823529413</v>
      </c>
      <c r="Q3843" s="1" t="str">
        <f t="shared" ref="Q3843:Q3906" si="423">LEFT(N3843,FIND("/",N3843)-1)</f>
        <v>theater</v>
      </c>
      <c r="R3843" s="1" t="str">
        <f t="shared" si="419"/>
        <v>plays</v>
      </c>
      <c r="S3843" s="2">
        <f t="shared" ref="S3843:S3906" si="424">(((J3843/60)/60)/24)+DATE(1970,1,1)</f>
        <v>41780.785729166666</v>
      </c>
      <c r="T3843" s="2">
        <f t="shared" ref="T3843:T3906" si="425">(((I3843/60)/60)/24)+DATE(1970,1,1)</f>
        <v>41840.785729166666</v>
      </c>
      <c r="U3843" s="1">
        <f t="shared" si="420"/>
        <v>60</v>
      </c>
    </row>
    <row r="3844" spans="1:21" ht="95" customHeight="1">
      <c r="A3844" s="1">
        <v>3842</v>
      </c>
      <c r="B3844" s="1" t="s">
        <v>3839</v>
      </c>
      <c r="C3844" s="1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4">
        <f t="shared" si="421"/>
        <v>21.94</v>
      </c>
      <c r="P3844" s="1">
        <f t="shared" si="422"/>
        <v>47.695652173913047</v>
      </c>
      <c r="Q3844" s="1" t="str">
        <f t="shared" si="423"/>
        <v>theater</v>
      </c>
      <c r="R3844" s="1" t="str">
        <f t="shared" ref="R3844:R3907" si="426">RIGHT(N3844,LEN(N3844)-FIND("/",N3844))</f>
        <v>plays</v>
      </c>
      <c r="S3844" s="2">
        <f t="shared" si="424"/>
        <v>41740.493657407409</v>
      </c>
      <c r="T3844" s="2">
        <f t="shared" si="425"/>
        <v>41770.493657407409</v>
      </c>
      <c r="U3844" s="1">
        <f t="shared" si="420"/>
        <v>30</v>
      </c>
    </row>
    <row r="3845" spans="1:21" ht="95" customHeight="1">
      <c r="A3845" s="1">
        <v>3843</v>
      </c>
      <c r="B3845" s="1" t="s">
        <v>3840</v>
      </c>
      <c r="C3845" s="1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4">
        <f t="shared" si="421"/>
        <v>21.3</v>
      </c>
      <c r="P3845" s="1">
        <f t="shared" si="422"/>
        <v>56.05263157894737</v>
      </c>
      <c r="Q3845" s="1" t="str">
        <f t="shared" si="423"/>
        <v>theater</v>
      </c>
      <c r="R3845" s="1" t="str">
        <f t="shared" si="426"/>
        <v>plays</v>
      </c>
      <c r="S3845" s="2">
        <f t="shared" si="424"/>
        <v>41766.072500000002</v>
      </c>
      <c r="T3845" s="2">
        <f t="shared" si="425"/>
        <v>41791.072500000002</v>
      </c>
      <c r="U3845" s="1">
        <f t="shared" si="420"/>
        <v>25</v>
      </c>
    </row>
    <row r="3846" spans="1:21" ht="95" customHeight="1">
      <c r="A3846" s="1">
        <v>3844</v>
      </c>
      <c r="B3846" s="1" t="s">
        <v>3841</v>
      </c>
      <c r="C3846" s="1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4">
        <f t="shared" si="421"/>
        <v>41.489795918367342</v>
      </c>
      <c r="P3846" s="1">
        <f t="shared" si="422"/>
        <v>81.319999999999993</v>
      </c>
      <c r="Q3846" s="1" t="str">
        <f t="shared" si="423"/>
        <v>theater</v>
      </c>
      <c r="R3846" s="1" t="str">
        <f t="shared" si="426"/>
        <v>plays</v>
      </c>
      <c r="S3846" s="2">
        <f t="shared" si="424"/>
        <v>41766.617291666669</v>
      </c>
      <c r="T3846" s="2">
        <f t="shared" si="425"/>
        <v>41793.290972222225</v>
      </c>
      <c r="U3846" s="1">
        <f t="shared" si="420"/>
        <v>27</v>
      </c>
    </row>
    <row r="3847" spans="1:21" ht="95" customHeight="1">
      <c r="A3847" s="1">
        <v>3845</v>
      </c>
      <c r="B3847" s="1" t="s">
        <v>3842</v>
      </c>
      <c r="C3847" s="1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4">
        <f t="shared" si="421"/>
        <v>2.105</v>
      </c>
      <c r="P3847" s="1">
        <f t="shared" si="422"/>
        <v>70.166666666666671</v>
      </c>
      <c r="Q3847" s="1" t="str">
        <f t="shared" si="423"/>
        <v>theater</v>
      </c>
      <c r="R3847" s="1" t="str">
        <f t="shared" si="426"/>
        <v>plays</v>
      </c>
      <c r="S3847" s="2">
        <f t="shared" si="424"/>
        <v>42248.627013888887</v>
      </c>
      <c r="T3847" s="2">
        <f t="shared" si="425"/>
        <v>42278.627013888887</v>
      </c>
      <c r="U3847" s="1">
        <f t="shared" si="420"/>
        <v>30</v>
      </c>
    </row>
    <row r="3848" spans="1:21" ht="95" customHeight="1">
      <c r="A3848" s="1">
        <v>3846</v>
      </c>
      <c r="B3848" s="1" t="s">
        <v>3843</v>
      </c>
      <c r="C3848" s="1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4">
        <f t="shared" si="421"/>
        <v>2.7</v>
      </c>
      <c r="P3848" s="1">
        <f t="shared" si="422"/>
        <v>23.625</v>
      </c>
      <c r="Q3848" s="1" t="str">
        <f t="shared" si="423"/>
        <v>theater</v>
      </c>
      <c r="R3848" s="1" t="str">
        <f t="shared" si="426"/>
        <v>plays</v>
      </c>
      <c r="S3848" s="2">
        <f t="shared" si="424"/>
        <v>41885.221550925926</v>
      </c>
      <c r="T3848" s="2">
        <f t="shared" si="425"/>
        <v>41916.290972222225</v>
      </c>
      <c r="U3848" s="1">
        <f t="shared" si="420"/>
        <v>32</v>
      </c>
    </row>
    <row r="3849" spans="1:21" ht="95" customHeight="1">
      <c r="A3849" s="1">
        <v>3847</v>
      </c>
      <c r="B3849" s="1" t="s">
        <v>3844</v>
      </c>
      <c r="C3849" s="1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4">
        <f t="shared" si="421"/>
        <v>16.161904761904761</v>
      </c>
      <c r="P3849" s="1">
        <f t="shared" si="422"/>
        <v>188.55555555555554</v>
      </c>
      <c r="Q3849" s="1" t="str">
        <f t="shared" si="423"/>
        <v>theater</v>
      </c>
      <c r="R3849" s="1" t="str">
        <f t="shared" si="426"/>
        <v>plays</v>
      </c>
      <c r="S3849" s="2">
        <f t="shared" si="424"/>
        <v>42159.224432870367</v>
      </c>
      <c r="T3849" s="2">
        <f t="shared" si="425"/>
        <v>42204.224432870367</v>
      </c>
      <c r="U3849" s="1">
        <f t="shared" si="420"/>
        <v>45</v>
      </c>
    </row>
    <row r="3850" spans="1:21" ht="95" customHeight="1">
      <c r="A3850" s="1">
        <v>3848</v>
      </c>
      <c r="B3850" s="1" t="s">
        <v>3845</v>
      </c>
      <c r="C3850" s="1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4">
        <f t="shared" si="421"/>
        <v>16.376923076923077</v>
      </c>
      <c r="P3850" s="1">
        <f t="shared" si="422"/>
        <v>49.511627906976742</v>
      </c>
      <c r="Q3850" s="1" t="str">
        <f t="shared" si="423"/>
        <v>theater</v>
      </c>
      <c r="R3850" s="1" t="str">
        <f t="shared" si="426"/>
        <v>plays</v>
      </c>
      <c r="S3850" s="2">
        <f t="shared" si="424"/>
        <v>42265.817002314812</v>
      </c>
      <c r="T3850" s="2">
        <f t="shared" si="425"/>
        <v>42295.817002314812</v>
      </c>
      <c r="U3850" s="1">
        <f t="shared" si="420"/>
        <v>30</v>
      </c>
    </row>
    <row r="3851" spans="1:21" ht="95" customHeight="1">
      <c r="A3851" s="1">
        <v>3849</v>
      </c>
      <c r="B3851" s="1" t="s">
        <v>3846</v>
      </c>
      <c r="C3851" s="1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4">
        <f t="shared" si="421"/>
        <v>7.043333333333333</v>
      </c>
      <c r="P3851" s="1">
        <f t="shared" si="422"/>
        <v>75.464285714285708</v>
      </c>
      <c r="Q3851" s="1" t="str">
        <f t="shared" si="423"/>
        <v>theater</v>
      </c>
      <c r="R3851" s="1" t="str">
        <f t="shared" si="426"/>
        <v>plays</v>
      </c>
      <c r="S3851" s="2">
        <f t="shared" si="424"/>
        <v>42136.767175925925</v>
      </c>
      <c r="T3851" s="2">
        <f t="shared" si="425"/>
        <v>42166.767175925925</v>
      </c>
      <c r="U3851" s="1">
        <f t="shared" si="420"/>
        <v>30</v>
      </c>
    </row>
    <row r="3852" spans="1:21" ht="95" customHeight="1">
      <c r="A3852" s="1">
        <v>3850</v>
      </c>
      <c r="B3852" s="1" t="s">
        <v>3847</v>
      </c>
      <c r="C3852" s="1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4">
        <f t="shared" si="421"/>
        <v>3.8</v>
      </c>
      <c r="P3852" s="1">
        <f t="shared" si="422"/>
        <v>9.5</v>
      </c>
      <c r="Q3852" s="1" t="str">
        <f t="shared" si="423"/>
        <v>theater</v>
      </c>
      <c r="R3852" s="1" t="str">
        <f t="shared" si="426"/>
        <v>plays</v>
      </c>
      <c r="S3852" s="2">
        <f t="shared" si="424"/>
        <v>41975.124340277776</v>
      </c>
      <c r="T3852" s="2">
        <f t="shared" si="425"/>
        <v>42005.124340277776</v>
      </c>
      <c r="U3852" s="1">
        <f t="shared" si="420"/>
        <v>30</v>
      </c>
    </row>
    <row r="3853" spans="1:21" ht="95" customHeight="1">
      <c r="A3853" s="1">
        <v>3851</v>
      </c>
      <c r="B3853" s="1" t="s">
        <v>3848</v>
      </c>
      <c r="C3853" s="1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4">
        <f t="shared" si="421"/>
        <v>34.08</v>
      </c>
      <c r="P3853" s="1">
        <f t="shared" si="422"/>
        <v>35.5</v>
      </c>
      <c r="Q3853" s="1" t="str">
        <f t="shared" si="423"/>
        <v>theater</v>
      </c>
      <c r="R3853" s="1" t="str">
        <f t="shared" si="426"/>
        <v>plays</v>
      </c>
      <c r="S3853" s="2">
        <f t="shared" si="424"/>
        <v>42172.439571759256</v>
      </c>
      <c r="T3853" s="2">
        <f t="shared" si="425"/>
        <v>42202.439571759256</v>
      </c>
      <c r="U3853" s="1">
        <f t="shared" si="420"/>
        <v>30</v>
      </c>
    </row>
    <row r="3854" spans="1:21" ht="95" customHeight="1">
      <c r="A3854" s="1">
        <v>3852</v>
      </c>
      <c r="B3854" s="1" t="s">
        <v>3849</v>
      </c>
      <c r="C3854" s="1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4">
        <f t="shared" si="421"/>
        <v>0.2</v>
      </c>
      <c r="P3854" s="1">
        <f t="shared" si="422"/>
        <v>10</v>
      </c>
      <c r="Q3854" s="1" t="str">
        <f t="shared" si="423"/>
        <v>theater</v>
      </c>
      <c r="R3854" s="1" t="str">
        <f t="shared" si="426"/>
        <v>plays</v>
      </c>
      <c r="S3854" s="2">
        <f t="shared" si="424"/>
        <v>42065.190694444449</v>
      </c>
      <c r="T3854" s="2">
        <f t="shared" si="425"/>
        <v>42090.149027777778</v>
      </c>
      <c r="U3854" s="1">
        <f t="shared" si="420"/>
        <v>25</v>
      </c>
    </row>
    <row r="3855" spans="1:21" ht="95" customHeight="1">
      <c r="A3855" s="1">
        <v>3853</v>
      </c>
      <c r="B3855" s="1" t="s">
        <v>3850</v>
      </c>
      <c r="C3855" s="1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4">
        <f t="shared" si="421"/>
        <v>2.5999999999999999E-2</v>
      </c>
      <c r="P3855" s="1">
        <f t="shared" si="422"/>
        <v>13</v>
      </c>
      <c r="Q3855" s="1" t="str">
        <f t="shared" si="423"/>
        <v>theater</v>
      </c>
      <c r="R3855" s="1" t="str">
        <f t="shared" si="426"/>
        <v>plays</v>
      </c>
      <c r="S3855" s="2">
        <f t="shared" si="424"/>
        <v>41848.84002314815</v>
      </c>
      <c r="T3855" s="2">
        <f t="shared" si="425"/>
        <v>41883.84002314815</v>
      </c>
      <c r="U3855" s="1">
        <f t="shared" si="420"/>
        <v>35</v>
      </c>
    </row>
    <row r="3856" spans="1:21" ht="95" customHeight="1">
      <c r="A3856" s="1">
        <v>3854</v>
      </c>
      <c r="B3856" s="1" t="s">
        <v>3851</v>
      </c>
      <c r="C3856" s="1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4">
        <f t="shared" si="421"/>
        <v>16.254545454545454</v>
      </c>
      <c r="P3856" s="1">
        <f t="shared" si="422"/>
        <v>89.4</v>
      </c>
      <c r="Q3856" s="1" t="str">
        <f t="shared" si="423"/>
        <v>theater</v>
      </c>
      <c r="R3856" s="1" t="str">
        <f t="shared" si="426"/>
        <v>plays</v>
      </c>
      <c r="S3856" s="2">
        <f t="shared" si="424"/>
        <v>42103.884930555556</v>
      </c>
      <c r="T3856" s="2">
        <f t="shared" si="425"/>
        <v>42133.884930555556</v>
      </c>
      <c r="U3856" s="1">
        <f t="shared" si="420"/>
        <v>30</v>
      </c>
    </row>
    <row r="3857" spans="1:21" ht="95" customHeight="1">
      <c r="A3857" s="1">
        <v>3855</v>
      </c>
      <c r="B3857" s="1" t="s">
        <v>3852</v>
      </c>
      <c r="C3857" s="1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4">
        <f t="shared" si="421"/>
        <v>2.5</v>
      </c>
      <c r="P3857" s="1">
        <f t="shared" si="422"/>
        <v>25</v>
      </c>
      <c r="Q3857" s="1" t="str">
        <f t="shared" si="423"/>
        <v>theater</v>
      </c>
      <c r="R3857" s="1" t="str">
        <f t="shared" si="426"/>
        <v>plays</v>
      </c>
      <c r="S3857" s="2">
        <f t="shared" si="424"/>
        <v>42059.970729166671</v>
      </c>
      <c r="T3857" s="2">
        <f t="shared" si="425"/>
        <v>42089.929062499999</v>
      </c>
      <c r="U3857" s="1">
        <f t="shared" si="420"/>
        <v>30</v>
      </c>
    </row>
    <row r="3858" spans="1:21" ht="95" customHeight="1">
      <c r="A3858" s="1">
        <v>3856</v>
      </c>
      <c r="B3858" s="1" t="s">
        <v>3853</v>
      </c>
      <c r="C3858" s="1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4">
        <f t="shared" si="421"/>
        <v>0.02</v>
      </c>
      <c r="P3858" s="1">
        <f t="shared" si="422"/>
        <v>1</v>
      </c>
      <c r="Q3858" s="1" t="str">
        <f t="shared" si="423"/>
        <v>theater</v>
      </c>
      <c r="R3858" s="1" t="str">
        <f t="shared" si="426"/>
        <v>plays</v>
      </c>
      <c r="S3858" s="2">
        <f t="shared" si="424"/>
        <v>42041.743090277778</v>
      </c>
      <c r="T3858" s="2">
        <f t="shared" si="425"/>
        <v>42071.701423611114</v>
      </c>
      <c r="U3858" s="1">
        <f t="shared" si="420"/>
        <v>30</v>
      </c>
    </row>
    <row r="3859" spans="1:21" ht="95" customHeight="1">
      <c r="A3859" s="1">
        <v>3857</v>
      </c>
      <c r="B3859" s="1" t="s">
        <v>3854</v>
      </c>
      <c r="C3859" s="1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4">
        <f t="shared" si="421"/>
        <v>5.2</v>
      </c>
      <c r="P3859" s="1">
        <f t="shared" si="422"/>
        <v>65</v>
      </c>
      <c r="Q3859" s="1" t="str">
        <f t="shared" si="423"/>
        <v>theater</v>
      </c>
      <c r="R3859" s="1" t="str">
        <f t="shared" si="426"/>
        <v>plays</v>
      </c>
      <c r="S3859" s="2">
        <f t="shared" si="424"/>
        <v>41829.73715277778</v>
      </c>
      <c r="T3859" s="2">
        <f t="shared" si="425"/>
        <v>41852.716666666667</v>
      </c>
      <c r="U3859" s="1">
        <f t="shared" si="420"/>
        <v>23</v>
      </c>
    </row>
    <row r="3860" spans="1:21" ht="95" customHeight="1">
      <c r="A3860" s="1">
        <v>3858</v>
      </c>
      <c r="B3860" s="1" t="s">
        <v>3855</v>
      </c>
      <c r="C3860" s="1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4">
        <f t="shared" si="421"/>
        <v>2</v>
      </c>
      <c r="P3860" s="1">
        <f t="shared" si="422"/>
        <v>10</v>
      </c>
      <c r="Q3860" s="1" t="str">
        <f t="shared" si="423"/>
        <v>theater</v>
      </c>
      <c r="R3860" s="1" t="str">
        <f t="shared" si="426"/>
        <v>plays</v>
      </c>
      <c r="S3860" s="2">
        <f t="shared" si="424"/>
        <v>42128.431064814817</v>
      </c>
      <c r="T3860" s="2">
        <f t="shared" si="425"/>
        <v>42146.875</v>
      </c>
      <c r="U3860" s="1">
        <f t="shared" si="420"/>
        <v>19</v>
      </c>
    </row>
    <row r="3861" spans="1:21" ht="95" customHeight="1">
      <c r="A3861" s="1">
        <v>3859</v>
      </c>
      <c r="B3861" s="1" t="s">
        <v>3856</v>
      </c>
      <c r="C3861" s="1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4">
        <f t="shared" si="421"/>
        <v>0.04</v>
      </c>
      <c r="P3861" s="1">
        <f t="shared" si="422"/>
        <v>1</v>
      </c>
      <c r="Q3861" s="1" t="str">
        <f t="shared" si="423"/>
        <v>theater</v>
      </c>
      <c r="R3861" s="1" t="str">
        <f t="shared" si="426"/>
        <v>plays</v>
      </c>
      <c r="S3861" s="2">
        <f t="shared" si="424"/>
        <v>41789.893599537041</v>
      </c>
      <c r="T3861" s="2">
        <f t="shared" si="425"/>
        <v>41815.875</v>
      </c>
      <c r="U3861" s="1">
        <f t="shared" si="420"/>
        <v>26</v>
      </c>
    </row>
    <row r="3862" spans="1:21" ht="95" customHeight="1">
      <c r="A3862" s="1">
        <v>3860</v>
      </c>
      <c r="B3862" s="1" t="s">
        <v>3857</v>
      </c>
      <c r="C3862" s="1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4">
        <f t="shared" si="421"/>
        <v>17.666666666666668</v>
      </c>
      <c r="P3862" s="1">
        <f t="shared" si="422"/>
        <v>81.538461538461533</v>
      </c>
      <c r="Q3862" s="1" t="str">
        <f t="shared" si="423"/>
        <v>theater</v>
      </c>
      <c r="R3862" s="1" t="str">
        <f t="shared" si="426"/>
        <v>plays</v>
      </c>
      <c r="S3862" s="2">
        <f t="shared" si="424"/>
        <v>41833.660995370366</v>
      </c>
      <c r="T3862" s="2">
        <f t="shared" si="425"/>
        <v>41863.660995370366</v>
      </c>
      <c r="U3862" s="1">
        <f t="shared" si="420"/>
        <v>30</v>
      </c>
    </row>
    <row r="3863" spans="1:21" ht="95" customHeight="1">
      <c r="A3863" s="1">
        <v>3861</v>
      </c>
      <c r="B3863" s="1" t="s">
        <v>3858</v>
      </c>
      <c r="C3863" s="1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4">
        <f t="shared" si="421"/>
        <v>5</v>
      </c>
      <c r="P3863" s="1">
        <f t="shared" si="422"/>
        <v>100</v>
      </c>
      <c r="Q3863" s="1" t="str">
        <f t="shared" si="423"/>
        <v>theater</v>
      </c>
      <c r="R3863" s="1" t="str">
        <f t="shared" si="426"/>
        <v>plays</v>
      </c>
      <c r="S3863" s="2">
        <f t="shared" si="424"/>
        <v>41914.590011574073</v>
      </c>
      <c r="T3863" s="2">
        <f t="shared" si="425"/>
        <v>41955.907638888893</v>
      </c>
      <c r="U3863" s="1">
        <f t="shared" si="420"/>
        <v>42</v>
      </c>
    </row>
    <row r="3864" spans="1:21" ht="95" customHeight="1">
      <c r="A3864" s="1">
        <v>3862</v>
      </c>
      <c r="B3864" s="1" t="s">
        <v>3859</v>
      </c>
      <c r="C3864" s="1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4">
        <f t="shared" si="421"/>
        <v>1.3333333333333334E-2</v>
      </c>
      <c r="P3864" s="1">
        <f t="shared" si="422"/>
        <v>1</v>
      </c>
      <c r="Q3864" s="1" t="str">
        <f t="shared" si="423"/>
        <v>theater</v>
      </c>
      <c r="R3864" s="1" t="str">
        <f t="shared" si="426"/>
        <v>plays</v>
      </c>
      <c r="S3864" s="2">
        <f t="shared" si="424"/>
        <v>42611.261064814811</v>
      </c>
      <c r="T3864" s="2">
        <f t="shared" si="425"/>
        <v>42625.707638888889</v>
      </c>
      <c r="U3864" s="1">
        <f t="shared" si="420"/>
        <v>15</v>
      </c>
    </row>
    <row r="3865" spans="1:21" ht="95" customHeight="1">
      <c r="A3865" s="1">
        <v>3863</v>
      </c>
      <c r="B3865" s="1" t="s">
        <v>3860</v>
      </c>
      <c r="C3865" s="1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4">
        <f t="shared" si="421"/>
        <v>0</v>
      </c>
      <c r="P3865" s="1" t="e">
        <f t="shared" si="422"/>
        <v>#DIV/0!</v>
      </c>
      <c r="Q3865" s="1" t="str">
        <f t="shared" si="423"/>
        <v>theater</v>
      </c>
      <c r="R3865" s="1" t="str">
        <f t="shared" si="426"/>
        <v>plays</v>
      </c>
      <c r="S3865" s="2">
        <f t="shared" si="424"/>
        <v>42253.633159722223</v>
      </c>
      <c r="T3865" s="2">
        <f t="shared" si="425"/>
        <v>42313.674826388888</v>
      </c>
      <c r="U3865" s="1">
        <f t="shared" si="420"/>
        <v>61</v>
      </c>
    </row>
    <row r="3866" spans="1:21" ht="95" customHeight="1">
      <c r="A3866" s="1">
        <v>3864</v>
      </c>
      <c r="B3866" s="1" t="s">
        <v>3861</v>
      </c>
      <c r="C3866" s="1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4">
        <f t="shared" si="421"/>
        <v>1.2</v>
      </c>
      <c r="P3866" s="1">
        <f t="shared" si="422"/>
        <v>20</v>
      </c>
      <c r="Q3866" s="1" t="str">
        <f t="shared" si="423"/>
        <v>theater</v>
      </c>
      <c r="R3866" s="1" t="str">
        <f t="shared" si="426"/>
        <v>plays</v>
      </c>
      <c r="S3866" s="2">
        <f t="shared" si="424"/>
        <v>42295.891828703709</v>
      </c>
      <c r="T3866" s="2">
        <f t="shared" si="425"/>
        <v>42325.933495370366</v>
      </c>
      <c r="U3866" s="1">
        <f t="shared" si="420"/>
        <v>31</v>
      </c>
    </row>
    <row r="3867" spans="1:21" ht="95" customHeight="1">
      <c r="A3867" s="1">
        <v>3865</v>
      </c>
      <c r="B3867" s="1" t="s">
        <v>3862</v>
      </c>
      <c r="C3867" s="1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4">
        <f t="shared" si="421"/>
        <v>26.937422295897225</v>
      </c>
      <c r="P3867" s="1">
        <f t="shared" si="422"/>
        <v>46.428571428571431</v>
      </c>
      <c r="Q3867" s="1" t="str">
        <f t="shared" si="423"/>
        <v>theater</v>
      </c>
      <c r="R3867" s="1" t="str">
        <f t="shared" si="426"/>
        <v>plays</v>
      </c>
      <c r="S3867" s="2">
        <f t="shared" si="424"/>
        <v>41841.651597222226</v>
      </c>
      <c r="T3867" s="2">
        <f t="shared" si="425"/>
        <v>41881.229166666664</v>
      </c>
      <c r="U3867" s="1">
        <f t="shared" si="420"/>
        <v>40</v>
      </c>
    </row>
    <row r="3868" spans="1:21" ht="95" customHeight="1">
      <c r="A3868" s="1">
        <v>3866</v>
      </c>
      <c r="B3868" s="1" t="s">
        <v>3863</v>
      </c>
      <c r="C3868" s="1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4">
        <f t="shared" si="421"/>
        <v>0.54999999999999993</v>
      </c>
      <c r="P3868" s="1">
        <f t="shared" si="422"/>
        <v>5.5</v>
      </c>
      <c r="Q3868" s="1" t="str">
        <f t="shared" si="423"/>
        <v>theater</v>
      </c>
      <c r="R3868" s="1" t="str">
        <f t="shared" si="426"/>
        <v>plays</v>
      </c>
      <c r="S3868" s="2">
        <f t="shared" si="424"/>
        <v>42402.947002314817</v>
      </c>
      <c r="T3868" s="2">
        <f t="shared" si="425"/>
        <v>42452.145138888889</v>
      </c>
      <c r="U3868" s="1">
        <f t="shared" si="420"/>
        <v>50</v>
      </c>
    </row>
    <row r="3869" spans="1:21" ht="95" customHeight="1">
      <c r="A3869" s="1">
        <v>3867</v>
      </c>
      <c r="B3869" s="1" t="s">
        <v>3864</v>
      </c>
      <c r="C3869" s="1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4">
        <f t="shared" si="421"/>
        <v>12.55</v>
      </c>
      <c r="P3869" s="1">
        <f t="shared" si="422"/>
        <v>50.2</v>
      </c>
      <c r="Q3869" s="1" t="str">
        <f t="shared" si="423"/>
        <v>theater</v>
      </c>
      <c r="R3869" s="1" t="str">
        <f t="shared" si="426"/>
        <v>plays</v>
      </c>
      <c r="S3869" s="2">
        <f t="shared" si="424"/>
        <v>42509.814108796301</v>
      </c>
      <c r="T3869" s="2">
        <f t="shared" si="425"/>
        <v>42539.814108796301</v>
      </c>
      <c r="U3869" s="1">
        <f t="shared" si="420"/>
        <v>30</v>
      </c>
    </row>
    <row r="3870" spans="1:21" ht="95" customHeight="1">
      <c r="A3870" s="1">
        <v>3868</v>
      </c>
      <c r="B3870" s="1" t="s">
        <v>3865</v>
      </c>
      <c r="C3870" s="1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4">
        <f t="shared" si="421"/>
        <v>0.2</v>
      </c>
      <c r="P3870" s="1">
        <f t="shared" si="422"/>
        <v>10</v>
      </c>
      <c r="Q3870" s="1" t="str">
        <f t="shared" si="423"/>
        <v>theater</v>
      </c>
      <c r="R3870" s="1" t="str">
        <f t="shared" si="426"/>
        <v>musical</v>
      </c>
      <c r="S3870" s="2">
        <f t="shared" si="424"/>
        <v>41865.659780092588</v>
      </c>
      <c r="T3870" s="2">
        <f t="shared" si="425"/>
        <v>41890.659780092588</v>
      </c>
      <c r="U3870" s="1">
        <f t="shared" si="420"/>
        <v>25</v>
      </c>
    </row>
    <row r="3871" spans="1:21" ht="95" customHeight="1">
      <c r="A3871" s="1">
        <v>3869</v>
      </c>
      <c r="B3871" s="1" t="s">
        <v>3866</v>
      </c>
      <c r="C3871" s="1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4">
        <f t="shared" si="421"/>
        <v>3.4474868431088401</v>
      </c>
      <c r="P3871" s="1">
        <f t="shared" si="422"/>
        <v>30.133333333333333</v>
      </c>
      <c r="Q3871" s="1" t="str">
        <f t="shared" si="423"/>
        <v>theater</v>
      </c>
      <c r="R3871" s="1" t="str">
        <f t="shared" si="426"/>
        <v>musical</v>
      </c>
      <c r="S3871" s="2">
        <f t="shared" si="424"/>
        <v>42047.724444444444</v>
      </c>
      <c r="T3871" s="2">
        <f t="shared" si="425"/>
        <v>42077.132638888885</v>
      </c>
      <c r="U3871" s="1">
        <f t="shared" si="420"/>
        <v>30</v>
      </c>
    </row>
    <row r="3872" spans="1:21" ht="95" customHeight="1">
      <c r="A3872" s="1">
        <v>3870</v>
      </c>
      <c r="B3872" s="1" t="s">
        <v>3867</v>
      </c>
      <c r="C3872" s="1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4">
        <f t="shared" si="421"/>
        <v>15</v>
      </c>
      <c r="P3872" s="1">
        <f t="shared" si="422"/>
        <v>150</v>
      </c>
      <c r="Q3872" s="1" t="str">
        <f t="shared" si="423"/>
        <v>theater</v>
      </c>
      <c r="R3872" s="1" t="str">
        <f t="shared" si="426"/>
        <v>musical</v>
      </c>
      <c r="S3872" s="2">
        <f t="shared" si="424"/>
        <v>41793.17219907407</v>
      </c>
      <c r="T3872" s="2">
        <f t="shared" si="425"/>
        <v>41823.17219907407</v>
      </c>
      <c r="U3872" s="1">
        <f t="shared" si="420"/>
        <v>30</v>
      </c>
    </row>
    <row r="3873" spans="1:21" ht="95" customHeight="1">
      <c r="A3873" s="1">
        <v>3871</v>
      </c>
      <c r="B3873" s="1" t="s">
        <v>3868</v>
      </c>
      <c r="C3873" s="1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4">
        <f t="shared" si="421"/>
        <v>2.666666666666667</v>
      </c>
      <c r="P3873" s="1">
        <f t="shared" si="422"/>
        <v>13.333333333333334</v>
      </c>
      <c r="Q3873" s="1" t="str">
        <f t="shared" si="423"/>
        <v>theater</v>
      </c>
      <c r="R3873" s="1" t="str">
        <f t="shared" si="426"/>
        <v>musical</v>
      </c>
      <c r="S3873" s="2">
        <f t="shared" si="424"/>
        <v>42763.780671296292</v>
      </c>
      <c r="T3873" s="2">
        <f t="shared" si="425"/>
        <v>42823.739004629635</v>
      </c>
      <c r="U3873" s="1">
        <f t="shared" si="420"/>
        <v>60</v>
      </c>
    </row>
    <row r="3874" spans="1:21" ht="95" customHeight="1">
      <c r="A3874" s="1">
        <v>3872</v>
      </c>
      <c r="B3874" s="1" t="s">
        <v>3869</v>
      </c>
      <c r="C3874" s="1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4">
        <f t="shared" si="421"/>
        <v>0</v>
      </c>
      <c r="P3874" s="1" t="e">
        <f t="shared" si="422"/>
        <v>#DIV/0!</v>
      </c>
      <c r="Q3874" s="1" t="str">
        <f t="shared" si="423"/>
        <v>theater</v>
      </c>
      <c r="R3874" s="1" t="str">
        <f t="shared" si="426"/>
        <v>musical</v>
      </c>
      <c r="S3874" s="2">
        <f t="shared" si="424"/>
        <v>42180.145787037036</v>
      </c>
      <c r="T3874" s="2">
        <f t="shared" si="425"/>
        <v>42230.145787037036</v>
      </c>
      <c r="U3874" s="1">
        <f t="shared" si="420"/>
        <v>50</v>
      </c>
    </row>
    <row r="3875" spans="1:21" ht="95" customHeight="1">
      <c r="A3875" s="1">
        <v>3873</v>
      </c>
      <c r="B3875" s="1" t="s">
        <v>3870</v>
      </c>
      <c r="C3875" s="1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4">
        <f t="shared" si="421"/>
        <v>0</v>
      </c>
      <c r="P3875" s="1" t="e">
        <f t="shared" si="422"/>
        <v>#DIV/0!</v>
      </c>
      <c r="Q3875" s="1" t="str">
        <f t="shared" si="423"/>
        <v>theater</v>
      </c>
      <c r="R3875" s="1" t="str">
        <f t="shared" si="426"/>
        <v>musical</v>
      </c>
      <c r="S3875" s="2">
        <f t="shared" si="424"/>
        <v>42255.696006944447</v>
      </c>
      <c r="T3875" s="2">
        <f t="shared" si="425"/>
        <v>42285.696006944447</v>
      </c>
      <c r="U3875" s="1">
        <f t="shared" si="420"/>
        <v>30</v>
      </c>
    </row>
    <row r="3876" spans="1:21" ht="95" customHeight="1">
      <c r="A3876" s="1">
        <v>3874</v>
      </c>
      <c r="B3876" s="1" t="s">
        <v>3871</v>
      </c>
      <c r="C3876" s="1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4">
        <f t="shared" si="421"/>
        <v>0</v>
      </c>
      <c r="P3876" s="1" t="e">
        <f t="shared" si="422"/>
        <v>#DIV/0!</v>
      </c>
      <c r="Q3876" s="1" t="str">
        <f t="shared" si="423"/>
        <v>theater</v>
      </c>
      <c r="R3876" s="1" t="str">
        <f t="shared" si="426"/>
        <v>musical</v>
      </c>
      <c r="S3876" s="2">
        <f t="shared" si="424"/>
        <v>42007.016458333332</v>
      </c>
      <c r="T3876" s="2">
        <f t="shared" si="425"/>
        <v>42028.041666666672</v>
      </c>
      <c r="U3876" s="1">
        <f t="shared" si="420"/>
        <v>22</v>
      </c>
    </row>
    <row r="3877" spans="1:21" ht="95" customHeight="1">
      <c r="A3877" s="1">
        <v>3875</v>
      </c>
      <c r="B3877" s="1" t="s">
        <v>3872</v>
      </c>
      <c r="C3877" s="1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4">
        <f t="shared" si="421"/>
        <v>0</v>
      </c>
      <c r="P3877" s="1" t="e">
        <f t="shared" si="422"/>
        <v>#DIV/0!</v>
      </c>
      <c r="Q3877" s="1" t="str">
        <f t="shared" si="423"/>
        <v>theater</v>
      </c>
      <c r="R3877" s="1" t="str">
        <f t="shared" si="426"/>
        <v>musical</v>
      </c>
      <c r="S3877" s="2">
        <f t="shared" si="424"/>
        <v>42615.346817129626</v>
      </c>
      <c r="T3877" s="2">
        <f t="shared" si="425"/>
        <v>42616.416666666672</v>
      </c>
      <c r="U3877" s="1">
        <f t="shared" si="420"/>
        <v>2</v>
      </c>
    </row>
    <row r="3878" spans="1:21" ht="95" customHeight="1">
      <c r="A3878" s="1">
        <v>3876</v>
      </c>
      <c r="B3878" s="1" t="s">
        <v>3873</v>
      </c>
      <c r="C3878" s="1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4">
        <f t="shared" si="421"/>
        <v>52.794871794871788</v>
      </c>
      <c r="P3878" s="1">
        <f t="shared" si="422"/>
        <v>44.760869565217391</v>
      </c>
      <c r="Q3878" s="1" t="str">
        <f t="shared" si="423"/>
        <v>theater</v>
      </c>
      <c r="R3878" s="1" t="str">
        <f t="shared" si="426"/>
        <v>musical</v>
      </c>
      <c r="S3878" s="2">
        <f t="shared" si="424"/>
        <v>42372.624166666668</v>
      </c>
      <c r="T3878" s="2">
        <f t="shared" si="425"/>
        <v>42402.624166666668</v>
      </c>
      <c r="U3878" s="1">
        <f t="shared" si="420"/>
        <v>30</v>
      </c>
    </row>
    <row r="3879" spans="1:21" ht="95" customHeight="1">
      <c r="A3879" s="1">
        <v>3877</v>
      </c>
      <c r="B3879" s="1" t="s">
        <v>3874</v>
      </c>
      <c r="C3879" s="1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4">
        <f t="shared" si="421"/>
        <v>4.9639999999999995</v>
      </c>
      <c r="P3879" s="1">
        <f t="shared" si="422"/>
        <v>88.642857142857139</v>
      </c>
      <c r="Q3879" s="1" t="str">
        <f t="shared" si="423"/>
        <v>theater</v>
      </c>
      <c r="R3879" s="1" t="str">
        <f t="shared" si="426"/>
        <v>musical</v>
      </c>
      <c r="S3879" s="2">
        <f t="shared" si="424"/>
        <v>42682.67768518519</v>
      </c>
      <c r="T3879" s="2">
        <f t="shared" si="425"/>
        <v>42712.67768518519</v>
      </c>
      <c r="U3879" s="1">
        <f t="shared" si="420"/>
        <v>30</v>
      </c>
    </row>
    <row r="3880" spans="1:21" ht="95" customHeight="1">
      <c r="A3880" s="1">
        <v>3878</v>
      </c>
      <c r="B3880" s="1" t="s">
        <v>3875</v>
      </c>
      <c r="C3880" s="1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4">
        <f t="shared" si="421"/>
        <v>5.5555555555555552E-2</v>
      </c>
      <c r="P3880" s="1">
        <f t="shared" si="422"/>
        <v>10</v>
      </c>
      <c r="Q3880" s="1" t="str">
        <f t="shared" si="423"/>
        <v>theater</v>
      </c>
      <c r="R3880" s="1" t="str">
        <f t="shared" si="426"/>
        <v>musical</v>
      </c>
      <c r="S3880" s="2">
        <f t="shared" si="424"/>
        <v>42154.818819444445</v>
      </c>
      <c r="T3880" s="2">
        <f t="shared" si="425"/>
        <v>42185.165972222225</v>
      </c>
      <c r="U3880" s="1">
        <f t="shared" si="420"/>
        <v>31</v>
      </c>
    </row>
    <row r="3881" spans="1:21" ht="95" customHeight="1">
      <c r="A3881" s="1">
        <v>3879</v>
      </c>
      <c r="B3881" s="1" t="s">
        <v>3876</v>
      </c>
      <c r="C3881" s="1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4">
        <f t="shared" si="421"/>
        <v>0</v>
      </c>
      <c r="P3881" s="1" t="e">
        <f t="shared" si="422"/>
        <v>#DIV/0!</v>
      </c>
      <c r="Q3881" s="1" t="str">
        <f t="shared" si="423"/>
        <v>theater</v>
      </c>
      <c r="R3881" s="1" t="str">
        <f t="shared" si="426"/>
        <v>musical</v>
      </c>
      <c r="S3881" s="2">
        <f t="shared" si="424"/>
        <v>41999.861064814817</v>
      </c>
      <c r="T3881" s="2">
        <f t="shared" si="425"/>
        <v>42029.861064814817</v>
      </c>
      <c r="U3881" s="1">
        <f t="shared" si="420"/>
        <v>30</v>
      </c>
    </row>
    <row r="3882" spans="1:21" ht="95" customHeight="1">
      <c r="A3882" s="1">
        <v>3880</v>
      </c>
      <c r="B3882" s="1" t="s">
        <v>3877</v>
      </c>
      <c r="C3882" s="1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4">
        <f t="shared" si="421"/>
        <v>13.066666666666665</v>
      </c>
      <c r="P3882" s="1">
        <f t="shared" si="422"/>
        <v>57.647058823529413</v>
      </c>
      <c r="Q3882" s="1" t="str">
        <f t="shared" si="423"/>
        <v>theater</v>
      </c>
      <c r="R3882" s="1" t="str">
        <f t="shared" si="426"/>
        <v>musical</v>
      </c>
      <c r="S3882" s="2">
        <f t="shared" si="424"/>
        <v>41815.815046296295</v>
      </c>
      <c r="T3882" s="2">
        <f t="shared" si="425"/>
        <v>41850.958333333336</v>
      </c>
      <c r="U3882" s="1">
        <f t="shared" si="420"/>
        <v>36</v>
      </c>
    </row>
    <row r="3883" spans="1:21" ht="95" customHeight="1">
      <c r="A3883" s="1">
        <v>3881</v>
      </c>
      <c r="B3883" s="1" t="s">
        <v>3878</v>
      </c>
      <c r="C3883" s="1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4">
        <f t="shared" si="421"/>
        <v>5</v>
      </c>
      <c r="P3883" s="1">
        <f t="shared" si="422"/>
        <v>25</v>
      </c>
      <c r="Q3883" s="1" t="str">
        <f t="shared" si="423"/>
        <v>theater</v>
      </c>
      <c r="R3883" s="1" t="str">
        <f t="shared" si="426"/>
        <v>musical</v>
      </c>
      <c r="S3883" s="2">
        <f t="shared" si="424"/>
        <v>42756.018506944441</v>
      </c>
      <c r="T3883" s="2">
        <f t="shared" si="425"/>
        <v>42786.018506944441</v>
      </c>
      <c r="U3883" s="1">
        <f t="shared" si="420"/>
        <v>30</v>
      </c>
    </row>
    <row r="3884" spans="1:21" ht="95" customHeight="1">
      <c r="A3884" s="1">
        <v>3882</v>
      </c>
      <c r="B3884" s="1" t="s">
        <v>3879</v>
      </c>
      <c r="C3884" s="1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4">
        <f t="shared" si="421"/>
        <v>0</v>
      </c>
      <c r="P3884" s="1" t="e">
        <f t="shared" si="422"/>
        <v>#DIV/0!</v>
      </c>
      <c r="Q3884" s="1" t="str">
        <f t="shared" si="423"/>
        <v>theater</v>
      </c>
      <c r="R3884" s="1" t="str">
        <f t="shared" si="426"/>
        <v>musical</v>
      </c>
      <c r="S3884" s="2">
        <f t="shared" si="424"/>
        <v>42373.983449074076</v>
      </c>
      <c r="T3884" s="2">
        <f t="shared" si="425"/>
        <v>42400.960416666669</v>
      </c>
      <c r="U3884" s="1">
        <f t="shared" si="420"/>
        <v>27</v>
      </c>
    </row>
    <row r="3885" spans="1:21" ht="95" customHeight="1">
      <c r="A3885" s="1">
        <v>3883</v>
      </c>
      <c r="B3885" s="1" t="s">
        <v>3880</v>
      </c>
      <c r="C3885" s="1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4">
        <f t="shared" si="421"/>
        <v>0</v>
      </c>
      <c r="P3885" s="1" t="e">
        <f t="shared" si="422"/>
        <v>#DIV/0!</v>
      </c>
      <c r="Q3885" s="1" t="str">
        <f t="shared" si="423"/>
        <v>theater</v>
      </c>
      <c r="R3885" s="1" t="str">
        <f t="shared" si="426"/>
        <v>musical</v>
      </c>
      <c r="S3885" s="2">
        <f t="shared" si="424"/>
        <v>41854.602650462963</v>
      </c>
      <c r="T3885" s="2">
        <f t="shared" si="425"/>
        <v>41884.602650462963</v>
      </c>
      <c r="U3885" s="1">
        <f t="shared" si="420"/>
        <v>30</v>
      </c>
    </row>
    <row r="3886" spans="1:21" ht="95" customHeight="1">
      <c r="A3886" s="1">
        <v>3884</v>
      </c>
      <c r="B3886" s="1" t="s">
        <v>3881</v>
      </c>
      <c r="C3886" s="1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4">
        <f t="shared" si="421"/>
        <v>0</v>
      </c>
      <c r="P3886" s="1" t="e">
        <f t="shared" si="422"/>
        <v>#DIV/0!</v>
      </c>
      <c r="Q3886" s="1" t="str">
        <f t="shared" si="423"/>
        <v>theater</v>
      </c>
      <c r="R3886" s="1" t="str">
        <f t="shared" si="426"/>
        <v>musical</v>
      </c>
      <c r="S3886" s="2">
        <f t="shared" si="424"/>
        <v>42065.791574074072</v>
      </c>
      <c r="T3886" s="2">
        <f t="shared" si="425"/>
        <v>42090.749907407408</v>
      </c>
      <c r="U3886" s="1">
        <f t="shared" si="420"/>
        <v>25</v>
      </c>
    </row>
    <row r="3887" spans="1:21" ht="95" customHeight="1">
      <c r="A3887" s="1">
        <v>3885</v>
      </c>
      <c r="B3887" s="1" t="s">
        <v>3882</v>
      </c>
      <c r="C3887" s="1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4">
        <f t="shared" si="421"/>
        <v>0</v>
      </c>
      <c r="P3887" s="1" t="e">
        <f t="shared" si="422"/>
        <v>#DIV/0!</v>
      </c>
      <c r="Q3887" s="1" t="str">
        <f t="shared" si="423"/>
        <v>theater</v>
      </c>
      <c r="R3887" s="1" t="str">
        <f t="shared" si="426"/>
        <v>musical</v>
      </c>
      <c r="S3887" s="2">
        <f t="shared" si="424"/>
        <v>42469.951284722221</v>
      </c>
      <c r="T3887" s="2">
        <f t="shared" si="425"/>
        <v>42499.951284722221</v>
      </c>
      <c r="U3887" s="1">
        <f t="shared" si="420"/>
        <v>30</v>
      </c>
    </row>
    <row r="3888" spans="1:21" ht="95" customHeight="1">
      <c r="A3888" s="1">
        <v>3886</v>
      </c>
      <c r="B3888" s="1" t="s">
        <v>3883</v>
      </c>
      <c r="C3888" s="1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4">
        <f t="shared" si="421"/>
        <v>0</v>
      </c>
      <c r="P3888" s="1" t="e">
        <f t="shared" si="422"/>
        <v>#DIV/0!</v>
      </c>
      <c r="Q3888" s="1" t="str">
        <f t="shared" si="423"/>
        <v>theater</v>
      </c>
      <c r="R3888" s="1" t="str">
        <f t="shared" si="426"/>
        <v>musical</v>
      </c>
      <c r="S3888" s="2">
        <f t="shared" si="424"/>
        <v>41954.228032407409</v>
      </c>
      <c r="T3888" s="2">
        <f t="shared" si="425"/>
        <v>41984.228032407409</v>
      </c>
      <c r="U3888" s="1">
        <f t="shared" si="420"/>
        <v>30</v>
      </c>
    </row>
    <row r="3889" spans="1:21" ht="95" customHeight="1">
      <c r="A3889" s="1">
        <v>3887</v>
      </c>
      <c r="B3889" s="1" t="s">
        <v>3884</v>
      </c>
      <c r="C3889" s="1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4">
        <f t="shared" si="421"/>
        <v>1.7500000000000002</v>
      </c>
      <c r="P3889" s="1">
        <f t="shared" si="422"/>
        <v>17.5</v>
      </c>
      <c r="Q3889" s="1" t="str">
        <f t="shared" si="423"/>
        <v>theater</v>
      </c>
      <c r="R3889" s="1" t="str">
        <f t="shared" si="426"/>
        <v>musical</v>
      </c>
      <c r="S3889" s="2">
        <f t="shared" si="424"/>
        <v>42079.857974537037</v>
      </c>
      <c r="T3889" s="2">
        <f t="shared" si="425"/>
        <v>42125.916666666672</v>
      </c>
      <c r="U3889" s="1">
        <f t="shared" si="420"/>
        <v>47</v>
      </c>
    </row>
    <row r="3890" spans="1:21" ht="95" customHeight="1">
      <c r="A3890" s="1">
        <v>3888</v>
      </c>
      <c r="B3890" s="1" t="s">
        <v>3885</v>
      </c>
      <c r="C3890" s="1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4">
        <f t="shared" si="421"/>
        <v>27.1</v>
      </c>
      <c r="P3890" s="1">
        <f t="shared" si="422"/>
        <v>38.714285714285715</v>
      </c>
      <c r="Q3890" s="1" t="str">
        <f t="shared" si="423"/>
        <v>theater</v>
      </c>
      <c r="R3890" s="1" t="str">
        <f t="shared" si="426"/>
        <v>plays</v>
      </c>
      <c r="S3890" s="2">
        <f t="shared" si="424"/>
        <v>42762.545810185184</v>
      </c>
      <c r="T3890" s="2">
        <f t="shared" si="425"/>
        <v>42792.545810185184</v>
      </c>
      <c r="U3890" s="1">
        <f t="shared" si="420"/>
        <v>30</v>
      </c>
    </row>
    <row r="3891" spans="1:21" ht="95" customHeight="1">
      <c r="A3891" s="1">
        <v>3889</v>
      </c>
      <c r="B3891" s="1" t="s">
        <v>3886</v>
      </c>
      <c r="C3891" s="1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4">
        <f t="shared" si="421"/>
        <v>1.4749999999999999</v>
      </c>
      <c r="P3891" s="1">
        <f t="shared" si="422"/>
        <v>13.111111111111111</v>
      </c>
      <c r="Q3891" s="1" t="str">
        <f t="shared" si="423"/>
        <v>theater</v>
      </c>
      <c r="R3891" s="1" t="str">
        <f t="shared" si="426"/>
        <v>plays</v>
      </c>
      <c r="S3891" s="2">
        <f t="shared" si="424"/>
        <v>41977.004976851851</v>
      </c>
      <c r="T3891" s="2">
        <f t="shared" si="425"/>
        <v>42008.976388888885</v>
      </c>
      <c r="U3891" s="1">
        <f t="shared" si="420"/>
        <v>32</v>
      </c>
    </row>
    <row r="3892" spans="1:21" ht="95" customHeight="1">
      <c r="A3892" s="1">
        <v>3890</v>
      </c>
      <c r="B3892" s="1" t="s">
        <v>3887</v>
      </c>
      <c r="C3892" s="1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4">
        <f t="shared" si="421"/>
        <v>16.826666666666668</v>
      </c>
      <c r="P3892" s="1">
        <f t="shared" si="422"/>
        <v>315.5</v>
      </c>
      <c r="Q3892" s="1" t="str">
        <f t="shared" si="423"/>
        <v>theater</v>
      </c>
      <c r="R3892" s="1" t="str">
        <f t="shared" si="426"/>
        <v>plays</v>
      </c>
      <c r="S3892" s="2">
        <f t="shared" si="424"/>
        <v>42171.758611111116</v>
      </c>
      <c r="T3892" s="2">
        <f t="shared" si="425"/>
        <v>42231.758611111116</v>
      </c>
      <c r="U3892" s="1">
        <f t="shared" si="420"/>
        <v>60</v>
      </c>
    </row>
    <row r="3893" spans="1:21" ht="95" customHeight="1">
      <c r="A3893" s="1">
        <v>3891</v>
      </c>
      <c r="B3893" s="1" t="s">
        <v>3888</v>
      </c>
      <c r="C3893" s="1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4">
        <f t="shared" si="421"/>
        <v>32.5</v>
      </c>
      <c r="P3893" s="1">
        <f t="shared" si="422"/>
        <v>37.142857142857146</v>
      </c>
      <c r="Q3893" s="1" t="str">
        <f t="shared" si="423"/>
        <v>theater</v>
      </c>
      <c r="R3893" s="1" t="str">
        <f t="shared" si="426"/>
        <v>plays</v>
      </c>
      <c r="S3893" s="2">
        <f t="shared" si="424"/>
        <v>42056.1324537037</v>
      </c>
      <c r="T3893" s="2">
        <f t="shared" si="425"/>
        <v>42086.207638888889</v>
      </c>
      <c r="U3893" s="1">
        <f t="shared" si="420"/>
        <v>31</v>
      </c>
    </row>
    <row r="3894" spans="1:21" ht="95" customHeight="1">
      <c r="A3894" s="1">
        <v>3892</v>
      </c>
      <c r="B3894" s="1" t="s">
        <v>3889</v>
      </c>
      <c r="C3894" s="1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4">
        <f t="shared" si="421"/>
        <v>0</v>
      </c>
      <c r="P3894" s="1" t="e">
        <f t="shared" si="422"/>
        <v>#DIV/0!</v>
      </c>
      <c r="Q3894" s="1" t="str">
        <f t="shared" si="423"/>
        <v>theater</v>
      </c>
      <c r="R3894" s="1" t="str">
        <f t="shared" si="426"/>
        <v>plays</v>
      </c>
      <c r="S3894" s="2">
        <f t="shared" si="424"/>
        <v>41867.652280092596</v>
      </c>
      <c r="T3894" s="2">
        <f t="shared" si="425"/>
        <v>41875.291666666664</v>
      </c>
      <c r="U3894" s="1">
        <f t="shared" ref="U3894:U3931" si="427">ROUNDUP(T3894-S3894,0)</f>
        <v>8</v>
      </c>
    </row>
    <row r="3895" spans="1:21" ht="95" customHeight="1">
      <c r="A3895" s="1">
        <v>3893</v>
      </c>
      <c r="B3895" s="1" t="s">
        <v>3890</v>
      </c>
      <c r="C3895" s="1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4">
        <f t="shared" si="421"/>
        <v>21.55</v>
      </c>
      <c r="P3895" s="1">
        <f t="shared" si="422"/>
        <v>128.27380952380952</v>
      </c>
      <c r="Q3895" s="1" t="str">
        <f t="shared" si="423"/>
        <v>theater</v>
      </c>
      <c r="R3895" s="1" t="str">
        <f t="shared" si="426"/>
        <v>plays</v>
      </c>
      <c r="S3895" s="2">
        <f t="shared" si="424"/>
        <v>41779.657870370371</v>
      </c>
      <c r="T3895" s="2">
        <f t="shared" si="425"/>
        <v>41821.25</v>
      </c>
      <c r="U3895" s="1">
        <f t="shared" si="427"/>
        <v>42</v>
      </c>
    </row>
    <row r="3896" spans="1:21" ht="95" customHeight="1">
      <c r="A3896" s="1">
        <v>3894</v>
      </c>
      <c r="B3896" s="1" t="s">
        <v>3891</v>
      </c>
      <c r="C3896" s="1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4">
        <f t="shared" si="421"/>
        <v>3.4666666666666663</v>
      </c>
      <c r="P3896" s="1">
        <f t="shared" si="422"/>
        <v>47.272727272727273</v>
      </c>
      <c r="Q3896" s="1" t="str">
        <f t="shared" si="423"/>
        <v>theater</v>
      </c>
      <c r="R3896" s="1" t="str">
        <f t="shared" si="426"/>
        <v>plays</v>
      </c>
      <c r="S3896" s="2">
        <f t="shared" si="424"/>
        <v>42679.958472222221</v>
      </c>
      <c r="T3896" s="2">
        <f t="shared" si="425"/>
        <v>42710.207638888889</v>
      </c>
      <c r="U3896" s="1">
        <f t="shared" si="427"/>
        <v>31</v>
      </c>
    </row>
    <row r="3897" spans="1:21" ht="95" customHeight="1">
      <c r="A3897" s="1">
        <v>3895</v>
      </c>
      <c r="B3897" s="1" t="s">
        <v>3892</v>
      </c>
      <c r="C3897" s="1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4">
        <f t="shared" si="421"/>
        <v>5</v>
      </c>
      <c r="P3897" s="1">
        <f t="shared" si="422"/>
        <v>50</v>
      </c>
      <c r="Q3897" s="1" t="str">
        <f t="shared" si="423"/>
        <v>theater</v>
      </c>
      <c r="R3897" s="1" t="str">
        <f t="shared" si="426"/>
        <v>plays</v>
      </c>
      <c r="S3897" s="2">
        <f t="shared" si="424"/>
        <v>42032.250208333338</v>
      </c>
      <c r="T3897" s="2">
        <f t="shared" si="425"/>
        <v>42063.250208333338</v>
      </c>
      <c r="U3897" s="1">
        <f t="shared" si="427"/>
        <v>31</v>
      </c>
    </row>
    <row r="3898" spans="1:21" ht="95" customHeight="1">
      <c r="A3898" s="1">
        <v>3896</v>
      </c>
      <c r="B3898" s="1" t="s">
        <v>3893</v>
      </c>
      <c r="C3898" s="1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4">
        <f t="shared" si="421"/>
        <v>10.625</v>
      </c>
      <c r="P3898" s="1">
        <f t="shared" si="422"/>
        <v>42.5</v>
      </c>
      <c r="Q3898" s="1" t="str">
        <f t="shared" si="423"/>
        <v>theater</v>
      </c>
      <c r="R3898" s="1" t="str">
        <f t="shared" si="426"/>
        <v>plays</v>
      </c>
      <c r="S3898" s="2">
        <f t="shared" si="424"/>
        <v>41793.191875000004</v>
      </c>
      <c r="T3898" s="2">
        <f t="shared" si="425"/>
        <v>41807.191875000004</v>
      </c>
      <c r="U3898" s="1">
        <f t="shared" si="427"/>
        <v>14</v>
      </c>
    </row>
    <row r="3899" spans="1:21" ht="95" customHeight="1">
      <c r="A3899" s="1">
        <v>3897</v>
      </c>
      <c r="B3899" s="1" t="s">
        <v>3894</v>
      </c>
      <c r="C3899" s="1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4">
        <f t="shared" si="421"/>
        <v>17.599999999999998</v>
      </c>
      <c r="P3899" s="1">
        <f t="shared" si="422"/>
        <v>44</v>
      </c>
      <c r="Q3899" s="1" t="str">
        <f t="shared" si="423"/>
        <v>theater</v>
      </c>
      <c r="R3899" s="1" t="str">
        <f t="shared" si="426"/>
        <v>plays</v>
      </c>
      <c r="S3899" s="2">
        <f t="shared" si="424"/>
        <v>41982.87364583333</v>
      </c>
      <c r="T3899" s="2">
        <f t="shared" si="425"/>
        <v>42012.87364583333</v>
      </c>
      <c r="U3899" s="1">
        <f t="shared" si="427"/>
        <v>30</v>
      </c>
    </row>
    <row r="3900" spans="1:21" ht="95" customHeight="1">
      <c r="A3900" s="1">
        <v>3898</v>
      </c>
      <c r="B3900" s="1" t="s">
        <v>3895</v>
      </c>
      <c r="C3900" s="1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4">
        <f t="shared" si="421"/>
        <v>32.56</v>
      </c>
      <c r="P3900" s="1">
        <f t="shared" si="422"/>
        <v>50.875</v>
      </c>
      <c r="Q3900" s="1" t="str">
        <f t="shared" si="423"/>
        <v>theater</v>
      </c>
      <c r="R3900" s="1" t="str">
        <f t="shared" si="426"/>
        <v>plays</v>
      </c>
      <c r="S3900" s="2">
        <f t="shared" si="424"/>
        <v>42193.482291666667</v>
      </c>
      <c r="T3900" s="2">
        <f t="shared" si="425"/>
        <v>42233.666666666672</v>
      </c>
      <c r="U3900" s="1">
        <f t="shared" si="427"/>
        <v>41</v>
      </c>
    </row>
    <row r="3901" spans="1:21" ht="95" customHeight="1">
      <c r="A3901" s="1">
        <v>3899</v>
      </c>
      <c r="B3901" s="1" t="s">
        <v>3896</v>
      </c>
      <c r="C3901" s="1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4">
        <f t="shared" si="421"/>
        <v>1.25</v>
      </c>
      <c r="P3901" s="1">
        <f t="shared" si="422"/>
        <v>62.5</v>
      </c>
      <c r="Q3901" s="1" t="str">
        <f t="shared" si="423"/>
        <v>theater</v>
      </c>
      <c r="R3901" s="1" t="str">
        <f t="shared" si="426"/>
        <v>plays</v>
      </c>
      <c r="S3901" s="2">
        <f t="shared" si="424"/>
        <v>41843.775011574071</v>
      </c>
      <c r="T3901" s="2">
        <f t="shared" si="425"/>
        <v>41863.775011574071</v>
      </c>
      <c r="U3901" s="1">
        <f t="shared" si="427"/>
        <v>20</v>
      </c>
    </row>
    <row r="3902" spans="1:21" ht="95" customHeight="1">
      <c r="A3902" s="1">
        <v>3900</v>
      </c>
      <c r="B3902" s="1" t="s">
        <v>3897</v>
      </c>
      <c r="C3902" s="1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4">
        <f t="shared" si="421"/>
        <v>5.4</v>
      </c>
      <c r="P3902" s="1">
        <f t="shared" si="422"/>
        <v>27</v>
      </c>
      <c r="Q3902" s="1" t="str">
        <f t="shared" si="423"/>
        <v>theater</v>
      </c>
      <c r="R3902" s="1" t="str">
        <f t="shared" si="426"/>
        <v>plays</v>
      </c>
      <c r="S3902" s="2">
        <f t="shared" si="424"/>
        <v>42136.092488425929</v>
      </c>
      <c r="T3902" s="2">
        <f t="shared" si="425"/>
        <v>42166.092488425929</v>
      </c>
      <c r="U3902" s="1">
        <f t="shared" si="427"/>
        <v>30</v>
      </c>
    </row>
    <row r="3903" spans="1:21" ht="95" customHeight="1">
      <c r="A3903" s="1">
        <v>3901</v>
      </c>
      <c r="B3903" s="1" t="s">
        <v>3898</v>
      </c>
      <c r="C3903" s="1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4">
        <f t="shared" si="421"/>
        <v>0.83333333333333337</v>
      </c>
      <c r="P3903" s="1">
        <f t="shared" si="422"/>
        <v>25</v>
      </c>
      <c r="Q3903" s="1" t="str">
        <f t="shared" si="423"/>
        <v>theater</v>
      </c>
      <c r="R3903" s="1" t="str">
        <f t="shared" si="426"/>
        <v>plays</v>
      </c>
      <c r="S3903" s="2">
        <f t="shared" si="424"/>
        <v>42317.826377314821</v>
      </c>
      <c r="T3903" s="2">
        <f t="shared" si="425"/>
        <v>42357.826377314821</v>
      </c>
      <c r="U3903" s="1">
        <f t="shared" si="427"/>
        <v>40</v>
      </c>
    </row>
    <row r="3904" spans="1:21" ht="95" customHeight="1">
      <c r="A3904" s="1">
        <v>3902</v>
      </c>
      <c r="B3904" s="1" t="s">
        <v>3899</v>
      </c>
      <c r="C3904" s="1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4">
        <f t="shared" si="421"/>
        <v>48.833333333333336</v>
      </c>
      <c r="P3904" s="1">
        <f t="shared" si="422"/>
        <v>47.258064516129032</v>
      </c>
      <c r="Q3904" s="1" t="str">
        <f t="shared" si="423"/>
        <v>theater</v>
      </c>
      <c r="R3904" s="1" t="str">
        <f t="shared" si="426"/>
        <v>plays</v>
      </c>
      <c r="S3904" s="2">
        <f t="shared" si="424"/>
        <v>42663.468078703707</v>
      </c>
      <c r="T3904" s="2">
        <f t="shared" si="425"/>
        <v>42688.509745370371</v>
      </c>
      <c r="U3904" s="1">
        <f t="shared" si="427"/>
        <v>26</v>
      </c>
    </row>
    <row r="3905" spans="1:21" ht="95" customHeight="1">
      <c r="A3905" s="1">
        <v>3903</v>
      </c>
      <c r="B3905" s="1" t="s">
        <v>3900</v>
      </c>
      <c r="C3905" s="1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4">
        <f t="shared" si="421"/>
        <v>0</v>
      </c>
      <c r="P3905" s="1" t="e">
        <f t="shared" si="422"/>
        <v>#DIV/0!</v>
      </c>
      <c r="Q3905" s="1" t="str">
        <f t="shared" si="423"/>
        <v>theater</v>
      </c>
      <c r="R3905" s="1" t="str">
        <f t="shared" si="426"/>
        <v>plays</v>
      </c>
      <c r="S3905" s="2">
        <f t="shared" si="424"/>
        <v>42186.01116898148</v>
      </c>
      <c r="T3905" s="2">
        <f t="shared" si="425"/>
        <v>42230.818055555559</v>
      </c>
      <c r="U3905" s="1">
        <f t="shared" si="427"/>
        <v>45</v>
      </c>
    </row>
    <row r="3906" spans="1:21" ht="95" customHeight="1">
      <c r="A3906" s="1">
        <v>3904</v>
      </c>
      <c r="B3906" s="1" t="s">
        <v>3901</v>
      </c>
      <c r="C3906" s="1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4">
        <f t="shared" si="421"/>
        <v>0.03</v>
      </c>
      <c r="P3906" s="1">
        <f t="shared" si="422"/>
        <v>1.5</v>
      </c>
      <c r="Q3906" s="1" t="str">
        <f t="shared" si="423"/>
        <v>theater</v>
      </c>
      <c r="R3906" s="1" t="str">
        <f t="shared" si="426"/>
        <v>plays</v>
      </c>
      <c r="S3906" s="2">
        <f t="shared" si="424"/>
        <v>42095.229166666672</v>
      </c>
      <c r="T3906" s="2">
        <f t="shared" si="425"/>
        <v>42109.211111111115</v>
      </c>
      <c r="U3906" s="1">
        <f t="shared" si="427"/>
        <v>14</v>
      </c>
    </row>
    <row r="3907" spans="1:21" ht="95" customHeight="1">
      <c r="A3907" s="1">
        <v>3905</v>
      </c>
      <c r="B3907" s="1" t="s">
        <v>3902</v>
      </c>
      <c r="C3907" s="1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4">
        <f t="shared" ref="O3907:O3970" si="428">E3907/D3907*100</f>
        <v>11.533333333333333</v>
      </c>
      <c r="P3907" s="1">
        <f t="shared" ref="P3907:P3970" si="429">E3907/L3907</f>
        <v>24.714285714285715</v>
      </c>
      <c r="Q3907" s="1" t="str">
        <f t="shared" ref="Q3907:Q3919" si="430">LEFT(N3907,FIND("/",N3907)-1)</f>
        <v>theater</v>
      </c>
      <c r="R3907" s="1" t="str">
        <f t="shared" si="426"/>
        <v>plays</v>
      </c>
      <c r="S3907" s="2">
        <f t="shared" ref="S3907:S3970" si="431">(((J3907/60)/60)/24)+DATE(1970,1,1)</f>
        <v>42124.623877314814</v>
      </c>
      <c r="T3907" s="2">
        <f t="shared" ref="T3907:T3970" si="432">(((I3907/60)/60)/24)+DATE(1970,1,1)</f>
        <v>42166.958333333328</v>
      </c>
      <c r="U3907" s="1">
        <f t="shared" si="427"/>
        <v>43</v>
      </c>
    </row>
    <row r="3908" spans="1:21" ht="95" customHeight="1">
      <c r="A3908" s="1">
        <v>3906</v>
      </c>
      <c r="B3908" s="1" t="s">
        <v>3903</v>
      </c>
      <c r="C3908" s="1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4">
        <f t="shared" si="428"/>
        <v>67.333333333333329</v>
      </c>
      <c r="P3908" s="1">
        <f t="shared" si="429"/>
        <v>63.125</v>
      </c>
      <c r="Q3908" s="1" t="str">
        <f t="shared" si="430"/>
        <v>theater</v>
      </c>
      <c r="R3908" s="1" t="str">
        <f t="shared" ref="R3908:R3971" si="433">RIGHT(N3908,LEN(N3908)-FIND("/",N3908))</f>
        <v>plays</v>
      </c>
      <c r="S3908" s="2">
        <f t="shared" si="431"/>
        <v>42143.917743055557</v>
      </c>
      <c r="T3908" s="2">
        <f t="shared" si="432"/>
        <v>42181.559027777781</v>
      </c>
      <c r="U3908" s="1">
        <f t="shared" si="427"/>
        <v>38</v>
      </c>
    </row>
    <row r="3909" spans="1:21" ht="95" customHeight="1">
      <c r="A3909" s="1">
        <v>3907</v>
      </c>
      <c r="B3909" s="1" t="s">
        <v>3904</v>
      </c>
      <c r="C3909" s="1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4">
        <f t="shared" si="428"/>
        <v>15.299999999999999</v>
      </c>
      <c r="P3909" s="1">
        <f t="shared" si="429"/>
        <v>38.25</v>
      </c>
      <c r="Q3909" s="1" t="str">
        <f t="shared" si="430"/>
        <v>theater</v>
      </c>
      <c r="R3909" s="1" t="str">
        <f t="shared" si="433"/>
        <v>plays</v>
      </c>
      <c r="S3909" s="2">
        <f t="shared" si="431"/>
        <v>41906.819513888891</v>
      </c>
      <c r="T3909" s="2">
        <f t="shared" si="432"/>
        <v>41938.838888888888</v>
      </c>
      <c r="U3909" s="1">
        <f t="shared" si="427"/>
        <v>33</v>
      </c>
    </row>
    <row r="3910" spans="1:21" ht="95" customHeight="1">
      <c r="A3910" s="1">
        <v>3908</v>
      </c>
      <c r="B3910" s="1" t="s">
        <v>3905</v>
      </c>
      <c r="C3910" s="1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4">
        <f t="shared" si="428"/>
        <v>8.6666666666666679</v>
      </c>
      <c r="P3910" s="1">
        <f t="shared" si="429"/>
        <v>16.25</v>
      </c>
      <c r="Q3910" s="1" t="str">
        <f t="shared" si="430"/>
        <v>theater</v>
      </c>
      <c r="R3910" s="1" t="str">
        <f t="shared" si="433"/>
        <v>plays</v>
      </c>
      <c r="S3910" s="2">
        <f t="shared" si="431"/>
        <v>41834.135370370372</v>
      </c>
      <c r="T3910" s="2">
        <f t="shared" si="432"/>
        <v>41849.135370370372</v>
      </c>
      <c r="U3910" s="1">
        <f t="shared" si="427"/>
        <v>15</v>
      </c>
    </row>
    <row r="3911" spans="1:21" ht="95" customHeight="1">
      <c r="A3911" s="1">
        <v>3909</v>
      </c>
      <c r="B3911" s="1" t="s">
        <v>3906</v>
      </c>
      <c r="C3911" s="1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4">
        <f t="shared" si="428"/>
        <v>0.22499999999999998</v>
      </c>
      <c r="P3911" s="1">
        <f t="shared" si="429"/>
        <v>33.75</v>
      </c>
      <c r="Q3911" s="1" t="str">
        <f t="shared" si="430"/>
        <v>theater</v>
      </c>
      <c r="R3911" s="1" t="str">
        <f t="shared" si="433"/>
        <v>plays</v>
      </c>
      <c r="S3911" s="2">
        <f t="shared" si="431"/>
        <v>41863.359282407408</v>
      </c>
      <c r="T3911" s="2">
        <f t="shared" si="432"/>
        <v>41893.359282407408</v>
      </c>
      <c r="U3911" s="1">
        <f t="shared" si="427"/>
        <v>30</v>
      </c>
    </row>
    <row r="3912" spans="1:21" ht="95" customHeight="1">
      <c r="A3912" s="1">
        <v>3910</v>
      </c>
      <c r="B3912" s="1" t="s">
        <v>3907</v>
      </c>
      <c r="C3912" s="1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4">
        <f t="shared" si="428"/>
        <v>3.0833333333333335</v>
      </c>
      <c r="P3912" s="1">
        <f t="shared" si="429"/>
        <v>61.666666666666664</v>
      </c>
      <c r="Q3912" s="1" t="str">
        <f t="shared" si="430"/>
        <v>theater</v>
      </c>
      <c r="R3912" s="1" t="str">
        <f t="shared" si="433"/>
        <v>plays</v>
      </c>
      <c r="S3912" s="2">
        <f t="shared" si="431"/>
        <v>42224.756909722222</v>
      </c>
      <c r="T3912" s="2">
        <f t="shared" si="432"/>
        <v>42254.756909722222</v>
      </c>
      <c r="U3912" s="1">
        <f t="shared" si="427"/>
        <v>30</v>
      </c>
    </row>
    <row r="3913" spans="1:21" ht="95" customHeight="1">
      <c r="A3913" s="1">
        <v>3911</v>
      </c>
      <c r="B3913" s="1" t="s">
        <v>3908</v>
      </c>
      <c r="C3913" s="1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4">
        <f t="shared" si="428"/>
        <v>37.412500000000001</v>
      </c>
      <c r="P3913" s="1">
        <f t="shared" si="429"/>
        <v>83.138888888888886</v>
      </c>
      <c r="Q3913" s="1" t="str">
        <f t="shared" si="430"/>
        <v>theater</v>
      </c>
      <c r="R3913" s="1" t="str">
        <f t="shared" si="433"/>
        <v>plays</v>
      </c>
      <c r="S3913" s="2">
        <f t="shared" si="431"/>
        <v>41939.8122337963</v>
      </c>
      <c r="T3913" s="2">
        <f t="shared" si="432"/>
        <v>41969.853900462964</v>
      </c>
      <c r="U3913" s="1">
        <f t="shared" si="427"/>
        <v>31</v>
      </c>
    </row>
    <row r="3914" spans="1:21" ht="95" customHeight="1">
      <c r="A3914" s="1">
        <v>3912</v>
      </c>
      <c r="B3914" s="1" t="s">
        <v>3909</v>
      </c>
      <c r="C3914" s="1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4">
        <f t="shared" si="428"/>
        <v>6.6666666666666671E-3</v>
      </c>
      <c r="P3914" s="1">
        <f t="shared" si="429"/>
        <v>1</v>
      </c>
      <c r="Q3914" s="1" t="str">
        <f t="shared" si="430"/>
        <v>theater</v>
      </c>
      <c r="R3914" s="1" t="str">
        <f t="shared" si="433"/>
        <v>plays</v>
      </c>
      <c r="S3914" s="2">
        <f t="shared" si="431"/>
        <v>42059.270023148143</v>
      </c>
      <c r="T3914" s="2">
        <f t="shared" si="432"/>
        <v>42119.190972222219</v>
      </c>
      <c r="U3914" s="1">
        <f t="shared" si="427"/>
        <v>60</v>
      </c>
    </row>
    <row r="3915" spans="1:21" ht="95" customHeight="1">
      <c r="A3915" s="1">
        <v>3913</v>
      </c>
      <c r="B3915" s="1" t="s">
        <v>3910</v>
      </c>
      <c r="C3915" s="1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4">
        <f t="shared" si="428"/>
        <v>10</v>
      </c>
      <c r="P3915" s="1">
        <f t="shared" si="429"/>
        <v>142.85714285714286</v>
      </c>
      <c r="Q3915" s="1" t="str">
        <f t="shared" si="430"/>
        <v>theater</v>
      </c>
      <c r="R3915" s="1" t="str">
        <f t="shared" si="433"/>
        <v>plays</v>
      </c>
      <c r="S3915" s="2">
        <f t="shared" si="431"/>
        <v>42308.211215277777</v>
      </c>
      <c r="T3915" s="2">
        <f t="shared" si="432"/>
        <v>42338.252881944441</v>
      </c>
      <c r="U3915" s="1">
        <f t="shared" si="427"/>
        <v>31</v>
      </c>
    </row>
    <row r="3916" spans="1:21" ht="95" customHeight="1">
      <c r="A3916" s="1">
        <v>3914</v>
      </c>
      <c r="B3916" s="1" t="s">
        <v>3911</v>
      </c>
      <c r="C3916" s="1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4">
        <f t="shared" si="428"/>
        <v>36.36</v>
      </c>
      <c r="P3916" s="1">
        <f t="shared" si="429"/>
        <v>33.666666666666664</v>
      </c>
      <c r="Q3916" s="1" t="str">
        <f t="shared" si="430"/>
        <v>theater</v>
      </c>
      <c r="R3916" s="1" t="str">
        <f t="shared" si="433"/>
        <v>plays</v>
      </c>
      <c r="S3916" s="2">
        <f t="shared" si="431"/>
        <v>42114.818935185183</v>
      </c>
      <c r="T3916" s="2">
        <f t="shared" si="432"/>
        <v>42134.957638888889</v>
      </c>
      <c r="U3916" s="1">
        <f t="shared" si="427"/>
        <v>21</v>
      </c>
    </row>
    <row r="3917" spans="1:21" ht="95" customHeight="1">
      <c r="A3917" s="1">
        <v>3915</v>
      </c>
      <c r="B3917" s="1" t="s">
        <v>3912</v>
      </c>
      <c r="C3917" s="1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4">
        <f t="shared" si="428"/>
        <v>0.33333333333333337</v>
      </c>
      <c r="P3917" s="1">
        <f t="shared" si="429"/>
        <v>5</v>
      </c>
      <c r="Q3917" s="1" t="str">
        <f t="shared" si="430"/>
        <v>theater</v>
      </c>
      <c r="R3917" s="1" t="str">
        <f t="shared" si="433"/>
        <v>plays</v>
      </c>
      <c r="S3917" s="2">
        <f t="shared" si="431"/>
        <v>42492.98505787037</v>
      </c>
      <c r="T3917" s="2">
        <f t="shared" si="432"/>
        <v>42522.98505787037</v>
      </c>
      <c r="U3917" s="1">
        <f t="shared" si="427"/>
        <v>30</v>
      </c>
    </row>
    <row r="3918" spans="1:21" ht="95" customHeight="1">
      <c r="A3918" s="1">
        <v>3916</v>
      </c>
      <c r="B3918" s="1" t="s">
        <v>3913</v>
      </c>
      <c r="C3918" s="1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4">
        <f t="shared" si="428"/>
        <v>0</v>
      </c>
      <c r="P3918" s="1" t="e">
        <f t="shared" si="429"/>
        <v>#DIV/0!</v>
      </c>
      <c r="Q3918" s="1" t="str">
        <f t="shared" si="430"/>
        <v>theater</v>
      </c>
      <c r="R3918" s="1" t="str">
        <f t="shared" si="433"/>
        <v>plays</v>
      </c>
      <c r="S3918" s="2">
        <f t="shared" si="431"/>
        <v>42494.471666666665</v>
      </c>
      <c r="T3918" s="2">
        <f t="shared" si="432"/>
        <v>42524.471666666665</v>
      </c>
      <c r="U3918" s="1">
        <f t="shared" si="427"/>
        <v>30</v>
      </c>
    </row>
    <row r="3919" spans="1:21" ht="95" customHeight="1">
      <c r="A3919" s="1">
        <v>3917</v>
      </c>
      <c r="B3919" s="1" t="s">
        <v>3914</v>
      </c>
      <c r="C3919" s="1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4">
        <f t="shared" si="428"/>
        <v>0.2857142857142857</v>
      </c>
      <c r="P3919" s="1">
        <f t="shared" si="429"/>
        <v>10</v>
      </c>
      <c r="Q3919" s="1" t="str">
        <f t="shared" si="430"/>
        <v>theater</v>
      </c>
      <c r="R3919" s="1" t="str">
        <f t="shared" si="433"/>
        <v>plays</v>
      </c>
      <c r="S3919" s="2">
        <f t="shared" si="431"/>
        <v>41863.527326388888</v>
      </c>
      <c r="T3919" s="2">
        <f t="shared" si="432"/>
        <v>41893.527326388888</v>
      </c>
      <c r="U3919" s="1">
        <f t="shared" si="427"/>
        <v>30</v>
      </c>
    </row>
    <row r="3920" spans="1:21" ht="95" customHeight="1">
      <c r="A3920" s="1">
        <v>3918</v>
      </c>
      <c r="B3920" s="1" t="s">
        <v>3915</v>
      </c>
      <c r="C3920" s="1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4">
        <f t="shared" si="428"/>
        <v>0.2</v>
      </c>
      <c r="P3920" s="1">
        <f t="shared" si="429"/>
        <v>40</v>
      </c>
      <c r="Q3920" s="1" t="str">
        <f>LEFT(N3920,FIND("/",N3920)-1)</f>
        <v>theater</v>
      </c>
      <c r="R3920" s="1" t="str">
        <f t="shared" si="433"/>
        <v>plays</v>
      </c>
      <c r="S3920" s="2">
        <f t="shared" si="431"/>
        <v>41843.664618055554</v>
      </c>
      <c r="T3920" s="2">
        <f t="shared" si="432"/>
        <v>41855.666666666664</v>
      </c>
      <c r="U3920" s="1">
        <f t="shared" si="427"/>
        <v>13</v>
      </c>
    </row>
    <row r="3921" spans="1:21" ht="95" customHeight="1">
      <c r="A3921" s="1">
        <v>3919</v>
      </c>
      <c r="B3921" s="1" t="s">
        <v>3916</v>
      </c>
      <c r="C3921" s="1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4">
        <f t="shared" si="428"/>
        <v>1.7999999999999998</v>
      </c>
      <c r="P3921" s="1">
        <f t="shared" si="429"/>
        <v>30</v>
      </c>
      <c r="Q3921" s="1" t="str">
        <f t="shared" ref="Q3921:Q3984" si="434">LEFT(N3921,FIND("/",N3921)-1)</f>
        <v>theater</v>
      </c>
      <c r="R3921" s="1" t="str">
        <f t="shared" si="433"/>
        <v>plays</v>
      </c>
      <c r="S3921" s="2">
        <f t="shared" si="431"/>
        <v>42358.684872685189</v>
      </c>
      <c r="T3921" s="2">
        <f t="shared" si="432"/>
        <v>42387</v>
      </c>
      <c r="U3921" s="1">
        <f t="shared" si="427"/>
        <v>29</v>
      </c>
    </row>
    <row r="3922" spans="1:21" ht="95" customHeight="1">
      <c r="A3922" s="1">
        <v>3920</v>
      </c>
      <c r="B3922" s="1" t="s">
        <v>3917</v>
      </c>
      <c r="C3922" s="1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4">
        <f t="shared" si="428"/>
        <v>5.4</v>
      </c>
      <c r="P3922" s="1">
        <f t="shared" si="429"/>
        <v>45</v>
      </c>
      <c r="Q3922" s="1" t="str">
        <f t="shared" si="434"/>
        <v>theater</v>
      </c>
      <c r="R3922" s="1" t="str">
        <f t="shared" si="433"/>
        <v>plays</v>
      </c>
      <c r="S3922" s="2">
        <f t="shared" si="431"/>
        <v>42657.38726851852</v>
      </c>
      <c r="T3922" s="2">
        <f t="shared" si="432"/>
        <v>42687.428935185191</v>
      </c>
      <c r="U3922" s="1">
        <f t="shared" si="427"/>
        <v>31</v>
      </c>
    </row>
    <row r="3923" spans="1:21" ht="95" customHeight="1">
      <c r="A3923" s="1">
        <v>3921</v>
      </c>
      <c r="B3923" s="1" t="s">
        <v>3918</v>
      </c>
      <c r="C3923" s="1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4">
        <f t="shared" si="428"/>
        <v>0</v>
      </c>
      <c r="P3923" s="1" t="e">
        <f t="shared" si="429"/>
        <v>#DIV/0!</v>
      </c>
      <c r="Q3923" s="1" t="str">
        <f t="shared" si="434"/>
        <v>theater</v>
      </c>
      <c r="R3923" s="1" t="str">
        <f t="shared" si="433"/>
        <v>plays</v>
      </c>
      <c r="S3923" s="2">
        <f t="shared" si="431"/>
        <v>41926.542303240742</v>
      </c>
      <c r="T3923" s="2">
        <f t="shared" si="432"/>
        <v>41938.75</v>
      </c>
      <c r="U3923" s="1">
        <f t="shared" si="427"/>
        <v>13</v>
      </c>
    </row>
    <row r="3924" spans="1:21" ht="95" customHeight="1">
      <c r="A3924" s="1">
        <v>3922</v>
      </c>
      <c r="B3924" s="1" t="s">
        <v>3919</v>
      </c>
      <c r="C3924" s="1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4">
        <f t="shared" si="428"/>
        <v>8.1333333333333329</v>
      </c>
      <c r="P3924" s="1">
        <f t="shared" si="429"/>
        <v>10.166666666666666</v>
      </c>
      <c r="Q3924" s="1" t="str">
        <f t="shared" si="434"/>
        <v>theater</v>
      </c>
      <c r="R3924" s="1" t="str">
        <f t="shared" si="433"/>
        <v>plays</v>
      </c>
      <c r="S3924" s="2">
        <f t="shared" si="431"/>
        <v>42020.768634259264</v>
      </c>
      <c r="T3924" s="2">
        <f t="shared" si="432"/>
        <v>42065.958333333328</v>
      </c>
      <c r="U3924" s="1">
        <f t="shared" si="427"/>
        <v>46</v>
      </c>
    </row>
    <row r="3925" spans="1:21" ht="95" customHeight="1">
      <c r="A3925" s="1">
        <v>3923</v>
      </c>
      <c r="B3925" s="1" t="s">
        <v>3920</v>
      </c>
      <c r="C3925" s="1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4">
        <f t="shared" si="428"/>
        <v>12.034782608695652</v>
      </c>
      <c r="P3925" s="1">
        <f t="shared" si="429"/>
        <v>81.411764705882348</v>
      </c>
      <c r="Q3925" s="1" t="str">
        <f t="shared" si="434"/>
        <v>theater</v>
      </c>
      <c r="R3925" s="1" t="str">
        <f t="shared" si="433"/>
        <v>plays</v>
      </c>
      <c r="S3925" s="2">
        <f t="shared" si="431"/>
        <v>42075.979988425926</v>
      </c>
      <c r="T3925" s="2">
        <f t="shared" si="432"/>
        <v>42103.979988425926</v>
      </c>
      <c r="U3925" s="1">
        <f t="shared" si="427"/>
        <v>28</v>
      </c>
    </row>
    <row r="3926" spans="1:21" ht="95" customHeight="1">
      <c r="A3926" s="1">
        <v>3924</v>
      </c>
      <c r="B3926" s="1" t="s">
        <v>3921</v>
      </c>
      <c r="C3926" s="1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4">
        <f t="shared" si="428"/>
        <v>15.266666666666667</v>
      </c>
      <c r="P3926" s="1">
        <f t="shared" si="429"/>
        <v>57.25</v>
      </c>
      <c r="Q3926" s="1" t="str">
        <f t="shared" si="434"/>
        <v>theater</v>
      </c>
      <c r="R3926" s="1" t="str">
        <f t="shared" si="433"/>
        <v>plays</v>
      </c>
      <c r="S3926" s="2">
        <f t="shared" si="431"/>
        <v>41786.959745370368</v>
      </c>
      <c r="T3926" s="2">
        <f t="shared" si="432"/>
        <v>41816.959745370368</v>
      </c>
      <c r="U3926" s="1">
        <f t="shared" si="427"/>
        <v>30</v>
      </c>
    </row>
    <row r="3927" spans="1:21" ht="95" customHeight="1">
      <c r="A3927" s="1">
        <v>3925</v>
      </c>
      <c r="B3927" s="1" t="s">
        <v>3922</v>
      </c>
      <c r="C3927" s="1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4">
        <f t="shared" si="428"/>
        <v>10</v>
      </c>
      <c r="P3927" s="1">
        <f t="shared" si="429"/>
        <v>5</v>
      </c>
      <c r="Q3927" s="1" t="str">
        <f t="shared" si="434"/>
        <v>theater</v>
      </c>
      <c r="R3927" s="1" t="str">
        <f t="shared" si="433"/>
        <v>plays</v>
      </c>
      <c r="S3927" s="2">
        <f t="shared" si="431"/>
        <v>41820.870821759258</v>
      </c>
      <c r="T3927" s="2">
        <f t="shared" si="432"/>
        <v>41850.870821759258</v>
      </c>
      <c r="U3927" s="1">
        <f t="shared" si="427"/>
        <v>30</v>
      </c>
    </row>
    <row r="3928" spans="1:21" ht="95" customHeight="1">
      <c r="A3928" s="1">
        <v>3926</v>
      </c>
      <c r="B3928" s="1" t="s">
        <v>3923</v>
      </c>
      <c r="C3928" s="1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4">
        <f t="shared" si="428"/>
        <v>0.3</v>
      </c>
      <c r="P3928" s="1">
        <f t="shared" si="429"/>
        <v>15</v>
      </c>
      <c r="Q3928" s="1" t="str">
        <f t="shared" si="434"/>
        <v>theater</v>
      </c>
      <c r="R3928" s="1" t="str">
        <f t="shared" si="433"/>
        <v>plays</v>
      </c>
      <c r="S3928" s="2">
        <f t="shared" si="431"/>
        <v>41970.085046296299</v>
      </c>
      <c r="T3928" s="2">
        <f t="shared" si="432"/>
        <v>42000.085046296299</v>
      </c>
      <c r="U3928" s="1">
        <f t="shared" si="427"/>
        <v>30</v>
      </c>
    </row>
    <row r="3929" spans="1:21" ht="95" customHeight="1">
      <c r="A3929" s="1">
        <v>3927</v>
      </c>
      <c r="B3929" s="1" t="s">
        <v>3924</v>
      </c>
      <c r="C3929" s="1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4">
        <f t="shared" si="428"/>
        <v>1</v>
      </c>
      <c r="P3929" s="1">
        <f t="shared" si="429"/>
        <v>12.5</v>
      </c>
      <c r="Q3929" s="1" t="str">
        <f t="shared" si="434"/>
        <v>theater</v>
      </c>
      <c r="R3929" s="1" t="str">
        <f t="shared" si="433"/>
        <v>plays</v>
      </c>
      <c r="S3929" s="2">
        <f t="shared" si="431"/>
        <v>41830.267407407409</v>
      </c>
      <c r="T3929" s="2">
        <f t="shared" si="432"/>
        <v>41860.267407407409</v>
      </c>
      <c r="U3929" s="1">
        <f t="shared" si="427"/>
        <v>30</v>
      </c>
    </row>
    <row r="3930" spans="1:21" ht="95" customHeight="1">
      <c r="A3930" s="1">
        <v>3928</v>
      </c>
      <c r="B3930" s="1" t="s">
        <v>3925</v>
      </c>
      <c r="C3930" s="1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4">
        <f t="shared" si="428"/>
        <v>13.020000000000001</v>
      </c>
      <c r="P3930" s="1">
        <f t="shared" si="429"/>
        <v>93</v>
      </c>
      <c r="Q3930" s="1" t="str">
        <f t="shared" si="434"/>
        <v>theater</v>
      </c>
      <c r="R3930" s="1" t="str">
        <f t="shared" si="433"/>
        <v>plays</v>
      </c>
      <c r="S3930" s="2">
        <f t="shared" si="431"/>
        <v>42265.683182870373</v>
      </c>
      <c r="T3930" s="2">
        <f t="shared" si="432"/>
        <v>42293.207638888889</v>
      </c>
      <c r="U3930" s="1">
        <f t="shared" si="427"/>
        <v>28</v>
      </c>
    </row>
    <row r="3931" spans="1:21" ht="95" customHeight="1">
      <c r="A3931" s="1">
        <v>3929</v>
      </c>
      <c r="B3931" s="1" t="s">
        <v>3926</v>
      </c>
      <c r="C3931" s="1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4">
        <f t="shared" si="428"/>
        <v>2.2650000000000001</v>
      </c>
      <c r="P3931" s="1">
        <f t="shared" si="429"/>
        <v>32.357142857142854</v>
      </c>
      <c r="Q3931" s="1" t="str">
        <f t="shared" si="434"/>
        <v>theater</v>
      </c>
      <c r="R3931" s="1" t="str">
        <f t="shared" si="433"/>
        <v>plays</v>
      </c>
      <c r="S3931" s="2">
        <f t="shared" si="431"/>
        <v>42601.827141203699</v>
      </c>
      <c r="T3931" s="2">
        <f t="shared" si="432"/>
        <v>42631.827141203699</v>
      </c>
      <c r="U3931" s="1">
        <f t="shared" si="427"/>
        <v>30</v>
      </c>
    </row>
    <row r="3932" spans="1:21" ht="95" customHeight="1">
      <c r="A3932" s="1">
        <v>3930</v>
      </c>
      <c r="B3932" s="1" t="s">
        <v>3927</v>
      </c>
      <c r="C3932" s="1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4">
        <f t="shared" si="428"/>
        <v>0</v>
      </c>
      <c r="P3932" s="1" t="e">
        <f t="shared" si="429"/>
        <v>#DIV/0!</v>
      </c>
      <c r="Q3932" s="1" t="str">
        <f t="shared" si="434"/>
        <v>theater</v>
      </c>
      <c r="R3932" s="1" t="str">
        <f t="shared" si="433"/>
        <v>plays</v>
      </c>
      <c r="S3932" s="2">
        <f t="shared" si="431"/>
        <v>42433.338749999995</v>
      </c>
      <c r="T3932" s="2">
        <f t="shared" si="432"/>
        <v>42461.25</v>
      </c>
      <c r="U3932" s="1">
        <f>ROUNDUP(T3932-S3932,0)</f>
        <v>28</v>
      </c>
    </row>
    <row r="3933" spans="1:21" ht="95" customHeight="1">
      <c r="A3933" s="1">
        <v>3931</v>
      </c>
      <c r="B3933" s="1" t="s">
        <v>3928</v>
      </c>
      <c r="C3933" s="1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4">
        <f t="shared" si="428"/>
        <v>0</v>
      </c>
      <c r="P3933" s="1" t="e">
        <f t="shared" si="429"/>
        <v>#DIV/0!</v>
      </c>
      <c r="Q3933" s="1" t="str">
        <f t="shared" si="434"/>
        <v>theater</v>
      </c>
      <c r="R3933" s="1" t="str">
        <f t="shared" si="433"/>
        <v>plays</v>
      </c>
      <c r="S3933" s="2">
        <f t="shared" si="431"/>
        <v>42228.151701388888</v>
      </c>
      <c r="T3933" s="2">
        <f t="shared" si="432"/>
        <v>42253.151701388888</v>
      </c>
      <c r="U3933" s="1">
        <f t="shared" ref="U3933:U3996" si="435">ROUNDUP(T3933-S3933,0)</f>
        <v>25</v>
      </c>
    </row>
    <row r="3934" spans="1:21" ht="95" customHeight="1">
      <c r="A3934" s="1">
        <v>3932</v>
      </c>
      <c r="B3934" s="1" t="s">
        <v>3929</v>
      </c>
      <c r="C3934" s="1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4">
        <f t="shared" si="428"/>
        <v>8.3333333333333332E-3</v>
      </c>
      <c r="P3934" s="1">
        <f t="shared" si="429"/>
        <v>1</v>
      </c>
      <c r="Q3934" s="1" t="str">
        <f t="shared" si="434"/>
        <v>theater</v>
      </c>
      <c r="R3934" s="1" t="str">
        <f t="shared" si="433"/>
        <v>plays</v>
      </c>
      <c r="S3934" s="2">
        <f t="shared" si="431"/>
        <v>42415.168564814812</v>
      </c>
      <c r="T3934" s="2">
        <f t="shared" si="432"/>
        <v>42445.126898148148</v>
      </c>
      <c r="U3934" s="1">
        <f t="shared" si="435"/>
        <v>30</v>
      </c>
    </row>
    <row r="3935" spans="1:21" ht="95" customHeight="1">
      <c r="A3935" s="1">
        <v>3933</v>
      </c>
      <c r="B3935" s="1" t="s">
        <v>3930</v>
      </c>
      <c r="C3935" s="1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4">
        <f t="shared" si="428"/>
        <v>15.742857142857142</v>
      </c>
      <c r="P3935" s="1">
        <f t="shared" si="429"/>
        <v>91.833333333333329</v>
      </c>
      <c r="Q3935" s="1" t="str">
        <f t="shared" si="434"/>
        <v>theater</v>
      </c>
      <c r="R3935" s="1" t="str">
        <f t="shared" si="433"/>
        <v>plays</v>
      </c>
      <c r="S3935" s="2">
        <f t="shared" si="431"/>
        <v>42538.968310185184</v>
      </c>
      <c r="T3935" s="2">
        <f t="shared" si="432"/>
        <v>42568.029861111107</v>
      </c>
      <c r="U3935" s="1">
        <f t="shared" si="435"/>
        <v>30</v>
      </c>
    </row>
    <row r="3936" spans="1:21" ht="95" customHeight="1">
      <c r="A3936" s="1">
        <v>3934</v>
      </c>
      <c r="B3936" s="1" t="s">
        <v>3931</v>
      </c>
      <c r="C3936" s="1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4">
        <f t="shared" si="428"/>
        <v>11</v>
      </c>
      <c r="P3936" s="1">
        <f t="shared" si="429"/>
        <v>45.833333333333336</v>
      </c>
      <c r="Q3936" s="1" t="str">
        <f t="shared" si="434"/>
        <v>theater</v>
      </c>
      <c r="R3936" s="1" t="str">
        <f t="shared" si="433"/>
        <v>plays</v>
      </c>
      <c r="S3936" s="2">
        <f t="shared" si="431"/>
        <v>42233.671747685185</v>
      </c>
      <c r="T3936" s="2">
        <f t="shared" si="432"/>
        <v>42278.541666666672</v>
      </c>
      <c r="U3936" s="1">
        <f t="shared" si="435"/>
        <v>45</v>
      </c>
    </row>
    <row r="3937" spans="1:21" ht="95" customHeight="1">
      <c r="A3937" s="1">
        <v>3935</v>
      </c>
      <c r="B3937" s="1" t="s">
        <v>3932</v>
      </c>
      <c r="C3937" s="1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4">
        <f t="shared" si="428"/>
        <v>43.833333333333336</v>
      </c>
      <c r="P3937" s="1">
        <f t="shared" si="429"/>
        <v>57.173913043478258</v>
      </c>
      <c r="Q3937" s="1" t="str">
        <f t="shared" si="434"/>
        <v>theater</v>
      </c>
      <c r="R3937" s="1" t="str">
        <f t="shared" si="433"/>
        <v>plays</v>
      </c>
      <c r="S3937" s="2">
        <f t="shared" si="431"/>
        <v>42221.656782407401</v>
      </c>
      <c r="T3937" s="2">
        <f t="shared" si="432"/>
        <v>42281.656782407401</v>
      </c>
      <c r="U3937" s="1">
        <f t="shared" si="435"/>
        <v>60</v>
      </c>
    </row>
    <row r="3938" spans="1:21" ht="95" customHeight="1">
      <c r="A3938" s="1">
        <v>3936</v>
      </c>
      <c r="B3938" s="1" t="s">
        <v>3933</v>
      </c>
      <c r="C3938" s="1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4">
        <f t="shared" si="428"/>
        <v>0</v>
      </c>
      <c r="P3938" s="1" t="e">
        <f t="shared" si="429"/>
        <v>#DIV/0!</v>
      </c>
      <c r="Q3938" s="1" t="str">
        <f t="shared" si="434"/>
        <v>theater</v>
      </c>
      <c r="R3938" s="1" t="str">
        <f t="shared" si="433"/>
        <v>plays</v>
      </c>
      <c r="S3938" s="2">
        <f t="shared" si="431"/>
        <v>42675.262962962966</v>
      </c>
      <c r="T3938" s="2">
        <f t="shared" si="432"/>
        <v>42705.304629629631</v>
      </c>
      <c r="U3938" s="1">
        <f t="shared" si="435"/>
        <v>31</v>
      </c>
    </row>
    <row r="3939" spans="1:21" ht="95" customHeight="1">
      <c r="A3939" s="1">
        <v>3937</v>
      </c>
      <c r="B3939" s="1" t="s">
        <v>3934</v>
      </c>
      <c r="C3939" s="1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4">
        <f t="shared" si="428"/>
        <v>86.135181975736558</v>
      </c>
      <c r="P3939" s="1">
        <f t="shared" si="429"/>
        <v>248.5</v>
      </c>
      <c r="Q3939" s="1" t="str">
        <f t="shared" si="434"/>
        <v>theater</v>
      </c>
      <c r="R3939" s="1" t="str">
        <f t="shared" si="433"/>
        <v>plays</v>
      </c>
      <c r="S3939" s="2">
        <f t="shared" si="431"/>
        <v>42534.631481481483</v>
      </c>
      <c r="T3939" s="2">
        <f t="shared" si="432"/>
        <v>42562.631481481483</v>
      </c>
      <c r="U3939" s="1">
        <f t="shared" si="435"/>
        <v>28</v>
      </c>
    </row>
    <row r="3940" spans="1:21" ht="95" customHeight="1">
      <c r="A3940" s="1">
        <v>3938</v>
      </c>
      <c r="B3940" s="1" t="s">
        <v>3935</v>
      </c>
      <c r="C3940" s="1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4">
        <f t="shared" si="428"/>
        <v>12.196620583717358</v>
      </c>
      <c r="P3940" s="1">
        <f t="shared" si="429"/>
        <v>79.400000000000006</v>
      </c>
      <c r="Q3940" s="1" t="str">
        <f t="shared" si="434"/>
        <v>theater</v>
      </c>
      <c r="R3940" s="1" t="str">
        <f t="shared" si="433"/>
        <v>plays</v>
      </c>
      <c r="S3940" s="2">
        <f t="shared" si="431"/>
        <v>42151.905717592599</v>
      </c>
      <c r="T3940" s="2">
        <f t="shared" si="432"/>
        <v>42182.905717592599</v>
      </c>
      <c r="U3940" s="1">
        <f t="shared" si="435"/>
        <v>31</v>
      </c>
    </row>
    <row r="3941" spans="1:21" ht="95" customHeight="1">
      <c r="A3941" s="1">
        <v>3939</v>
      </c>
      <c r="B3941" s="1" t="s">
        <v>3936</v>
      </c>
      <c r="C3941" s="1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4">
        <f t="shared" si="428"/>
        <v>0.1</v>
      </c>
      <c r="P3941" s="1">
        <f t="shared" si="429"/>
        <v>5</v>
      </c>
      <c r="Q3941" s="1" t="str">
        <f t="shared" si="434"/>
        <v>theater</v>
      </c>
      <c r="R3941" s="1" t="str">
        <f t="shared" si="433"/>
        <v>plays</v>
      </c>
      <c r="S3941" s="2">
        <f t="shared" si="431"/>
        <v>41915.400219907409</v>
      </c>
      <c r="T3941" s="2">
        <f t="shared" si="432"/>
        <v>41919.1875</v>
      </c>
      <c r="U3941" s="1">
        <f t="shared" si="435"/>
        <v>4</v>
      </c>
    </row>
    <row r="3942" spans="1:21" ht="95" customHeight="1">
      <c r="A3942" s="1">
        <v>3940</v>
      </c>
      <c r="B3942" s="1" t="s">
        <v>3937</v>
      </c>
      <c r="C3942" s="1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4">
        <f t="shared" si="428"/>
        <v>0.22</v>
      </c>
      <c r="P3942" s="1">
        <f t="shared" si="429"/>
        <v>5.5</v>
      </c>
      <c r="Q3942" s="1" t="str">
        <f t="shared" si="434"/>
        <v>theater</v>
      </c>
      <c r="R3942" s="1" t="str">
        <f t="shared" si="433"/>
        <v>plays</v>
      </c>
      <c r="S3942" s="2">
        <f t="shared" si="431"/>
        <v>41961.492488425924</v>
      </c>
      <c r="T3942" s="2">
        <f t="shared" si="432"/>
        <v>42006.492488425924</v>
      </c>
      <c r="U3942" s="1">
        <f t="shared" si="435"/>
        <v>45</v>
      </c>
    </row>
    <row r="3943" spans="1:21" ht="95" customHeight="1">
      <c r="A3943" s="1">
        <v>3941</v>
      </c>
      <c r="B3943" s="1" t="s">
        <v>3938</v>
      </c>
      <c r="C3943" s="1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4">
        <f t="shared" si="428"/>
        <v>0.90909090909090906</v>
      </c>
      <c r="P3943" s="1">
        <f t="shared" si="429"/>
        <v>25</v>
      </c>
      <c r="Q3943" s="1" t="str">
        <f t="shared" si="434"/>
        <v>theater</v>
      </c>
      <c r="R3943" s="1" t="str">
        <f t="shared" si="433"/>
        <v>plays</v>
      </c>
      <c r="S3943" s="2">
        <f t="shared" si="431"/>
        <v>41940.587233796294</v>
      </c>
      <c r="T3943" s="2">
        <f t="shared" si="432"/>
        <v>41968.041666666672</v>
      </c>
      <c r="U3943" s="1">
        <f t="shared" si="435"/>
        <v>28</v>
      </c>
    </row>
    <row r="3944" spans="1:21" ht="95" customHeight="1">
      <c r="A3944" s="1">
        <v>3942</v>
      </c>
      <c r="B3944" s="1" t="s">
        <v>3939</v>
      </c>
      <c r="C3944" s="1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4">
        <f t="shared" si="428"/>
        <v>0</v>
      </c>
      <c r="P3944" s="1" t="e">
        <f t="shared" si="429"/>
        <v>#DIV/0!</v>
      </c>
      <c r="Q3944" s="1" t="str">
        <f t="shared" si="434"/>
        <v>theater</v>
      </c>
      <c r="R3944" s="1" t="str">
        <f t="shared" si="433"/>
        <v>plays</v>
      </c>
      <c r="S3944" s="2">
        <f t="shared" si="431"/>
        <v>42111.904097222221</v>
      </c>
      <c r="T3944" s="2">
        <f t="shared" si="432"/>
        <v>42171.904097222221</v>
      </c>
      <c r="U3944" s="1">
        <f t="shared" si="435"/>
        <v>60</v>
      </c>
    </row>
    <row r="3945" spans="1:21" ht="95" customHeight="1">
      <c r="A3945" s="1">
        <v>3943</v>
      </c>
      <c r="B3945" s="1" t="s">
        <v>3940</v>
      </c>
      <c r="C3945" s="1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4">
        <f t="shared" si="428"/>
        <v>35.64</v>
      </c>
      <c r="P3945" s="1">
        <f t="shared" si="429"/>
        <v>137.07692307692307</v>
      </c>
      <c r="Q3945" s="1" t="str">
        <f t="shared" si="434"/>
        <v>theater</v>
      </c>
      <c r="R3945" s="1" t="str">
        <f t="shared" si="433"/>
        <v>plays</v>
      </c>
      <c r="S3945" s="2">
        <f t="shared" si="431"/>
        <v>42279.778564814813</v>
      </c>
      <c r="T3945" s="2">
        <f t="shared" si="432"/>
        <v>42310.701388888891</v>
      </c>
      <c r="U3945" s="1">
        <f t="shared" si="435"/>
        <v>31</v>
      </c>
    </row>
    <row r="3946" spans="1:21" ht="95" customHeight="1">
      <c r="A3946" s="1">
        <v>3944</v>
      </c>
      <c r="B3946" s="1" t="s">
        <v>3941</v>
      </c>
      <c r="C3946" s="1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4">
        <f t="shared" si="428"/>
        <v>0</v>
      </c>
      <c r="P3946" s="1" t="e">
        <f t="shared" si="429"/>
        <v>#DIV/0!</v>
      </c>
      <c r="Q3946" s="1" t="str">
        <f t="shared" si="434"/>
        <v>theater</v>
      </c>
      <c r="R3946" s="1" t="str">
        <f t="shared" si="433"/>
        <v>plays</v>
      </c>
      <c r="S3946" s="2">
        <f t="shared" si="431"/>
        <v>42213.662905092591</v>
      </c>
      <c r="T3946" s="2">
        <f t="shared" si="432"/>
        <v>42243.662905092591</v>
      </c>
      <c r="U3946" s="1">
        <f t="shared" si="435"/>
        <v>30</v>
      </c>
    </row>
    <row r="3947" spans="1:21" ht="95" customHeight="1">
      <c r="A3947" s="1">
        <v>3945</v>
      </c>
      <c r="B3947" s="1" t="s">
        <v>3942</v>
      </c>
      <c r="C3947" s="1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4">
        <f t="shared" si="428"/>
        <v>0.25</v>
      </c>
      <c r="P3947" s="1">
        <f t="shared" si="429"/>
        <v>5</v>
      </c>
      <c r="Q3947" s="1" t="str">
        <f t="shared" si="434"/>
        <v>theater</v>
      </c>
      <c r="R3947" s="1" t="str">
        <f t="shared" si="433"/>
        <v>plays</v>
      </c>
      <c r="S3947" s="2">
        <f t="shared" si="431"/>
        <v>42109.801712962959</v>
      </c>
      <c r="T3947" s="2">
        <f t="shared" si="432"/>
        <v>42139.801712962959</v>
      </c>
      <c r="U3947" s="1">
        <f t="shared" si="435"/>
        <v>30</v>
      </c>
    </row>
    <row r="3948" spans="1:21" ht="95" customHeight="1">
      <c r="A3948" s="1">
        <v>3946</v>
      </c>
      <c r="B3948" s="1" t="s">
        <v>3943</v>
      </c>
      <c r="C3948" s="1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4">
        <f t="shared" si="428"/>
        <v>3.25</v>
      </c>
      <c r="P3948" s="1">
        <f t="shared" si="429"/>
        <v>39</v>
      </c>
      <c r="Q3948" s="1" t="str">
        <f t="shared" si="434"/>
        <v>theater</v>
      </c>
      <c r="R3948" s="1" t="str">
        <f t="shared" si="433"/>
        <v>plays</v>
      </c>
      <c r="S3948" s="2">
        <f t="shared" si="431"/>
        <v>42031.833587962959</v>
      </c>
      <c r="T3948" s="2">
        <f t="shared" si="432"/>
        <v>42063.333333333328</v>
      </c>
      <c r="U3948" s="1">
        <f t="shared" si="435"/>
        <v>32</v>
      </c>
    </row>
    <row r="3949" spans="1:21" ht="95" customHeight="1">
      <c r="A3949" s="1">
        <v>3947</v>
      </c>
      <c r="B3949" s="1" t="s">
        <v>3944</v>
      </c>
      <c r="C3949" s="1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4">
        <f t="shared" si="428"/>
        <v>3.3666666666666663</v>
      </c>
      <c r="P3949" s="1">
        <f t="shared" si="429"/>
        <v>50.5</v>
      </c>
      <c r="Q3949" s="1" t="str">
        <f t="shared" si="434"/>
        <v>theater</v>
      </c>
      <c r="R3949" s="1" t="str">
        <f t="shared" si="433"/>
        <v>plays</v>
      </c>
      <c r="S3949" s="2">
        <f t="shared" si="431"/>
        <v>42615.142870370371</v>
      </c>
      <c r="T3949" s="2">
        <f t="shared" si="432"/>
        <v>42645.142870370371</v>
      </c>
      <c r="U3949" s="1">
        <f t="shared" si="435"/>
        <v>30</v>
      </c>
    </row>
    <row r="3950" spans="1:21" ht="95" customHeight="1">
      <c r="A3950" s="1">
        <v>3948</v>
      </c>
      <c r="B3950" s="1" t="s">
        <v>3945</v>
      </c>
      <c r="C3950" s="1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4">
        <f t="shared" si="428"/>
        <v>0</v>
      </c>
      <c r="P3950" s="1" t="e">
        <f t="shared" si="429"/>
        <v>#DIV/0!</v>
      </c>
      <c r="Q3950" s="1" t="str">
        <f t="shared" si="434"/>
        <v>theater</v>
      </c>
      <c r="R3950" s="1" t="str">
        <f t="shared" si="433"/>
        <v>plays</v>
      </c>
      <c r="S3950" s="2">
        <f t="shared" si="431"/>
        <v>41829.325497685182</v>
      </c>
      <c r="T3950" s="2">
        <f t="shared" si="432"/>
        <v>41889.325497685182</v>
      </c>
      <c r="U3950" s="1">
        <f t="shared" si="435"/>
        <v>60</v>
      </c>
    </row>
    <row r="3951" spans="1:21" ht="95" customHeight="1">
      <c r="A3951" s="1">
        <v>3949</v>
      </c>
      <c r="B3951" s="1" t="s">
        <v>3946</v>
      </c>
      <c r="C3951" s="1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4">
        <f t="shared" si="428"/>
        <v>15.770000000000001</v>
      </c>
      <c r="P3951" s="1">
        <f t="shared" si="429"/>
        <v>49.28125</v>
      </c>
      <c r="Q3951" s="1" t="str">
        <f t="shared" si="434"/>
        <v>theater</v>
      </c>
      <c r="R3951" s="1" t="str">
        <f t="shared" si="433"/>
        <v>plays</v>
      </c>
      <c r="S3951" s="2">
        <f t="shared" si="431"/>
        <v>42016.120613425926</v>
      </c>
      <c r="T3951" s="2">
        <f t="shared" si="432"/>
        <v>42046.120613425926</v>
      </c>
      <c r="U3951" s="1">
        <f t="shared" si="435"/>
        <v>30</v>
      </c>
    </row>
    <row r="3952" spans="1:21" ht="95" customHeight="1">
      <c r="A3952" s="1">
        <v>3950</v>
      </c>
      <c r="B3952" s="1" t="s">
        <v>3947</v>
      </c>
      <c r="C3952" s="1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4">
        <f t="shared" si="428"/>
        <v>0.625</v>
      </c>
      <c r="P3952" s="1">
        <f t="shared" si="429"/>
        <v>25</v>
      </c>
      <c r="Q3952" s="1" t="str">
        <f t="shared" si="434"/>
        <v>theater</v>
      </c>
      <c r="R3952" s="1" t="str">
        <f t="shared" si="433"/>
        <v>plays</v>
      </c>
      <c r="S3952" s="2">
        <f t="shared" si="431"/>
        <v>42439.702314814815</v>
      </c>
      <c r="T3952" s="2">
        <f t="shared" si="432"/>
        <v>42468.774305555555</v>
      </c>
      <c r="U3952" s="1">
        <f t="shared" si="435"/>
        <v>30</v>
      </c>
    </row>
    <row r="3953" spans="1:21" ht="95" customHeight="1">
      <c r="A3953" s="1">
        <v>3951</v>
      </c>
      <c r="B3953" s="1" t="s">
        <v>3948</v>
      </c>
      <c r="C3953" s="1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4">
        <f t="shared" si="428"/>
        <v>5.0000000000000001E-4</v>
      </c>
      <c r="P3953" s="1">
        <f t="shared" si="429"/>
        <v>1</v>
      </c>
      <c r="Q3953" s="1" t="str">
        <f t="shared" si="434"/>
        <v>theater</v>
      </c>
      <c r="R3953" s="1" t="str">
        <f t="shared" si="433"/>
        <v>plays</v>
      </c>
      <c r="S3953" s="2">
        <f t="shared" si="431"/>
        <v>42433.825717592597</v>
      </c>
      <c r="T3953" s="2">
        <f t="shared" si="432"/>
        <v>42493.784050925926</v>
      </c>
      <c r="U3953" s="1">
        <f t="shared" si="435"/>
        <v>60</v>
      </c>
    </row>
    <row r="3954" spans="1:21" ht="95" customHeight="1">
      <c r="A3954" s="1">
        <v>3952</v>
      </c>
      <c r="B3954" s="1" t="s">
        <v>3949</v>
      </c>
      <c r="C3954" s="1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4">
        <f t="shared" si="428"/>
        <v>9.6153846153846159E-2</v>
      </c>
      <c r="P3954" s="1">
        <f t="shared" si="429"/>
        <v>25</v>
      </c>
      <c r="Q3954" s="1" t="str">
        <f t="shared" si="434"/>
        <v>theater</v>
      </c>
      <c r="R3954" s="1" t="str">
        <f t="shared" si="433"/>
        <v>plays</v>
      </c>
      <c r="S3954" s="2">
        <f t="shared" si="431"/>
        <v>42243.790393518517</v>
      </c>
      <c r="T3954" s="2">
        <f t="shared" si="432"/>
        <v>42303.790393518517</v>
      </c>
      <c r="U3954" s="1">
        <f t="shared" si="435"/>
        <v>60</v>
      </c>
    </row>
    <row r="3955" spans="1:21" ht="95" customHeight="1">
      <c r="A3955" s="1">
        <v>3953</v>
      </c>
      <c r="B3955" s="1" t="s">
        <v>3950</v>
      </c>
      <c r="C3955" s="1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4">
        <f t="shared" si="428"/>
        <v>0</v>
      </c>
      <c r="P3955" s="1" t="e">
        <f t="shared" si="429"/>
        <v>#DIV/0!</v>
      </c>
      <c r="Q3955" s="1" t="str">
        <f t="shared" si="434"/>
        <v>theater</v>
      </c>
      <c r="R3955" s="1" t="str">
        <f t="shared" si="433"/>
        <v>plays</v>
      </c>
      <c r="S3955" s="2">
        <f t="shared" si="431"/>
        <v>42550.048449074078</v>
      </c>
      <c r="T3955" s="2">
        <f t="shared" si="432"/>
        <v>42580.978472222225</v>
      </c>
      <c r="U3955" s="1">
        <f t="shared" si="435"/>
        <v>31</v>
      </c>
    </row>
    <row r="3956" spans="1:21" ht="95" customHeight="1">
      <c r="A3956" s="1">
        <v>3954</v>
      </c>
      <c r="B3956" s="1" t="s">
        <v>3951</v>
      </c>
      <c r="C3956" s="1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4">
        <f t="shared" si="428"/>
        <v>0</v>
      </c>
      <c r="P3956" s="1" t="e">
        <f t="shared" si="429"/>
        <v>#DIV/0!</v>
      </c>
      <c r="Q3956" s="1" t="str">
        <f t="shared" si="434"/>
        <v>theater</v>
      </c>
      <c r="R3956" s="1" t="str">
        <f t="shared" si="433"/>
        <v>plays</v>
      </c>
      <c r="S3956" s="2">
        <f t="shared" si="431"/>
        <v>41774.651203703703</v>
      </c>
      <c r="T3956" s="2">
        <f t="shared" si="432"/>
        <v>41834.651203703703</v>
      </c>
      <c r="U3956" s="1">
        <f t="shared" si="435"/>
        <v>60</v>
      </c>
    </row>
    <row r="3957" spans="1:21" ht="95" customHeight="1">
      <c r="A3957" s="1">
        <v>3955</v>
      </c>
      <c r="B3957" s="1" t="s">
        <v>3952</v>
      </c>
      <c r="C3957" s="1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4">
        <f t="shared" si="428"/>
        <v>24.285714285714285</v>
      </c>
      <c r="P3957" s="1">
        <f t="shared" si="429"/>
        <v>53.125</v>
      </c>
      <c r="Q3957" s="1" t="str">
        <f t="shared" si="434"/>
        <v>theater</v>
      </c>
      <c r="R3957" s="1" t="str">
        <f t="shared" si="433"/>
        <v>plays</v>
      </c>
      <c r="S3957" s="2">
        <f t="shared" si="431"/>
        <v>42306.848854166667</v>
      </c>
      <c r="T3957" s="2">
        <f t="shared" si="432"/>
        <v>42336.890520833331</v>
      </c>
      <c r="U3957" s="1">
        <f t="shared" si="435"/>
        <v>31</v>
      </c>
    </row>
    <row r="3958" spans="1:21" ht="95" customHeight="1">
      <c r="A3958" s="1">
        <v>3956</v>
      </c>
      <c r="B3958" s="1" t="s">
        <v>3953</v>
      </c>
      <c r="C3958" s="1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4">
        <f t="shared" si="428"/>
        <v>0</v>
      </c>
      <c r="P3958" s="1" t="e">
        <f t="shared" si="429"/>
        <v>#DIV/0!</v>
      </c>
      <c r="Q3958" s="1" t="str">
        <f t="shared" si="434"/>
        <v>theater</v>
      </c>
      <c r="R3958" s="1" t="str">
        <f t="shared" si="433"/>
        <v>plays</v>
      </c>
      <c r="S3958" s="2">
        <f t="shared" si="431"/>
        <v>42457.932025462964</v>
      </c>
      <c r="T3958" s="2">
        <f t="shared" si="432"/>
        <v>42485.013888888891</v>
      </c>
      <c r="U3958" s="1">
        <f t="shared" si="435"/>
        <v>28</v>
      </c>
    </row>
    <row r="3959" spans="1:21" ht="95" customHeight="1">
      <c r="A3959" s="1">
        <v>3957</v>
      </c>
      <c r="B3959" s="1" t="s">
        <v>3954</v>
      </c>
      <c r="C3959" s="1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4">
        <f t="shared" si="428"/>
        <v>2.5000000000000001E-2</v>
      </c>
      <c r="P3959" s="1">
        <f t="shared" si="429"/>
        <v>7</v>
      </c>
      <c r="Q3959" s="1" t="str">
        <f t="shared" si="434"/>
        <v>theater</v>
      </c>
      <c r="R3959" s="1" t="str">
        <f t="shared" si="433"/>
        <v>plays</v>
      </c>
      <c r="S3959" s="2">
        <f t="shared" si="431"/>
        <v>42513.976319444439</v>
      </c>
      <c r="T3959" s="2">
        <f t="shared" si="432"/>
        <v>42559.976319444439</v>
      </c>
      <c r="U3959" s="1">
        <f t="shared" si="435"/>
        <v>46</v>
      </c>
    </row>
    <row r="3960" spans="1:21" ht="95" customHeight="1">
      <c r="A3960" s="1">
        <v>3958</v>
      </c>
      <c r="B3960" s="1" t="s">
        <v>3955</v>
      </c>
      <c r="C3960" s="1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4">
        <f t="shared" si="428"/>
        <v>32.049999999999997</v>
      </c>
      <c r="P3960" s="1">
        <f t="shared" si="429"/>
        <v>40.0625</v>
      </c>
      <c r="Q3960" s="1" t="str">
        <f t="shared" si="434"/>
        <v>theater</v>
      </c>
      <c r="R3960" s="1" t="str">
        <f t="shared" si="433"/>
        <v>plays</v>
      </c>
      <c r="S3960" s="2">
        <f t="shared" si="431"/>
        <v>41816.950370370374</v>
      </c>
      <c r="T3960" s="2">
        <f t="shared" si="432"/>
        <v>41853.583333333336</v>
      </c>
      <c r="U3960" s="1">
        <f t="shared" si="435"/>
        <v>37</v>
      </c>
    </row>
    <row r="3961" spans="1:21" ht="95" customHeight="1">
      <c r="A3961" s="1">
        <v>3959</v>
      </c>
      <c r="B3961" s="1" t="s">
        <v>3956</v>
      </c>
      <c r="C3961" s="1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4">
        <f t="shared" si="428"/>
        <v>24.333333333333336</v>
      </c>
      <c r="P3961" s="1">
        <f t="shared" si="429"/>
        <v>24.333333333333332</v>
      </c>
      <c r="Q3961" s="1" t="str">
        <f t="shared" si="434"/>
        <v>theater</v>
      </c>
      <c r="R3961" s="1" t="str">
        <f t="shared" si="433"/>
        <v>plays</v>
      </c>
      <c r="S3961" s="2">
        <f t="shared" si="431"/>
        <v>41880.788842592592</v>
      </c>
      <c r="T3961" s="2">
        <f t="shared" si="432"/>
        <v>41910.788842592592</v>
      </c>
      <c r="U3961" s="1">
        <f t="shared" si="435"/>
        <v>30</v>
      </c>
    </row>
    <row r="3962" spans="1:21" ht="95" customHeight="1">
      <c r="A3962" s="1">
        <v>3960</v>
      </c>
      <c r="B3962" s="1" t="s">
        <v>3957</v>
      </c>
      <c r="C3962" s="1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4">
        <f t="shared" si="428"/>
        <v>1.5</v>
      </c>
      <c r="P3962" s="1">
        <f t="shared" si="429"/>
        <v>11.25</v>
      </c>
      <c r="Q3962" s="1" t="str">
        <f t="shared" si="434"/>
        <v>theater</v>
      </c>
      <c r="R3962" s="1" t="str">
        <f t="shared" si="433"/>
        <v>plays</v>
      </c>
      <c r="S3962" s="2">
        <f t="shared" si="431"/>
        <v>42342.845555555556</v>
      </c>
      <c r="T3962" s="2">
        <f t="shared" si="432"/>
        <v>42372.845555555556</v>
      </c>
      <c r="U3962" s="1">
        <f t="shared" si="435"/>
        <v>30</v>
      </c>
    </row>
    <row r="3963" spans="1:21" ht="95" customHeight="1">
      <c r="A3963" s="1">
        <v>3961</v>
      </c>
      <c r="B3963" s="1" t="s">
        <v>3958</v>
      </c>
      <c r="C3963" s="1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4">
        <f t="shared" si="428"/>
        <v>0.42</v>
      </c>
      <c r="P3963" s="1">
        <f t="shared" si="429"/>
        <v>10.5</v>
      </c>
      <c r="Q3963" s="1" t="str">
        <f t="shared" si="434"/>
        <v>theater</v>
      </c>
      <c r="R3963" s="1" t="str">
        <f t="shared" si="433"/>
        <v>plays</v>
      </c>
      <c r="S3963" s="2">
        <f t="shared" si="431"/>
        <v>41745.891319444447</v>
      </c>
      <c r="T3963" s="2">
        <f t="shared" si="432"/>
        <v>41767.891319444447</v>
      </c>
      <c r="U3963" s="1">
        <f t="shared" si="435"/>
        <v>22</v>
      </c>
    </row>
    <row r="3964" spans="1:21" ht="95" customHeight="1">
      <c r="A3964" s="1">
        <v>3962</v>
      </c>
      <c r="B3964" s="1" t="s">
        <v>3959</v>
      </c>
      <c r="C3964" s="1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4">
        <f t="shared" si="428"/>
        <v>3.214285714285714</v>
      </c>
      <c r="P3964" s="1">
        <f t="shared" si="429"/>
        <v>15</v>
      </c>
      <c r="Q3964" s="1" t="str">
        <f t="shared" si="434"/>
        <v>theater</v>
      </c>
      <c r="R3964" s="1" t="str">
        <f t="shared" si="433"/>
        <v>plays</v>
      </c>
      <c r="S3964" s="2">
        <f t="shared" si="431"/>
        <v>42311.621458333335</v>
      </c>
      <c r="T3964" s="2">
        <f t="shared" si="432"/>
        <v>42336.621458333335</v>
      </c>
      <c r="U3964" s="1">
        <f t="shared" si="435"/>
        <v>25</v>
      </c>
    </row>
    <row r="3965" spans="1:21" ht="95" customHeight="1">
      <c r="A3965" s="1">
        <v>3963</v>
      </c>
      <c r="B3965" s="1" t="s">
        <v>3960</v>
      </c>
      <c r="C3965" s="1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4">
        <f t="shared" si="428"/>
        <v>0</v>
      </c>
      <c r="P3965" s="1" t="e">
        <f t="shared" si="429"/>
        <v>#DIV/0!</v>
      </c>
      <c r="Q3965" s="1" t="str">
        <f t="shared" si="434"/>
        <v>theater</v>
      </c>
      <c r="R3965" s="1" t="str">
        <f t="shared" si="433"/>
        <v>plays</v>
      </c>
      <c r="S3965" s="2">
        <f t="shared" si="431"/>
        <v>42296.154131944444</v>
      </c>
      <c r="T3965" s="2">
        <f t="shared" si="432"/>
        <v>42326.195798611108</v>
      </c>
      <c r="U3965" s="1">
        <f t="shared" si="435"/>
        <v>31</v>
      </c>
    </row>
    <row r="3966" spans="1:21" ht="95" customHeight="1">
      <c r="A3966" s="1">
        <v>3964</v>
      </c>
      <c r="B3966" s="1" t="s">
        <v>3961</v>
      </c>
      <c r="C3966" s="1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4">
        <f t="shared" si="428"/>
        <v>6.3</v>
      </c>
      <c r="P3966" s="1">
        <f t="shared" si="429"/>
        <v>42</v>
      </c>
      <c r="Q3966" s="1" t="str">
        <f t="shared" si="434"/>
        <v>theater</v>
      </c>
      <c r="R3966" s="1" t="str">
        <f t="shared" si="433"/>
        <v>plays</v>
      </c>
      <c r="S3966" s="2">
        <f t="shared" si="431"/>
        <v>42053.722060185188</v>
      </c>
      <c r="T3966" s="2">
        <f t="shared" si="432"/>
        <v>42113.680393518516</v>
      </c>
      <c r="U3966" s="1">
        <f t="shared" si="435"/>
        <v>60</v>
      </c>
    </row>
    <row r="3967" spans="1:21" ht="95" customHeight="1">
      <c r="A3967" s="1">
        <v>3965</v>
      </c>
      <c r="B3967" s="1" t="s">
        <v>3962</v>
      </c>
      <c r="C3967" s="1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4">
        <f t="shared" si="428"/>
        <v>14.249999999999998</v>
      </c>
      <c r="P3967" s="1">
        <f t="shared" si="429"/>
        <v>71.25</v>
      </c>
      <c r="Q3967" s="1" t="str">
        <f t="shared" si="434"/>
        <v>theater</v>
      </c>
      <c r="R3967" s="1" t="str">
        <f t="shared" si="433"/>
        <v>plays</v>
      </c>
      <c r="S3967" s="2">
        <f t="shared" si="431"/>
        <v>42414.235879629632</v>
      </c>
      <c r="T3967" s="2">
        <f t="shared" si="432"/>
        <v>42474.194212962961</v>
      </c>
      <c r="U3967" s="1">
        <f t="shared" si="435"/>
        <v>60</v>
      </c>
    </row>
    <row r="3968" spans="1:21" ht="95" customHeight="1">
      <c r="A3968" s="1">
        <v>3966</v>
      </c>
      <c r="B3968" s="1" t="s">
        <v>3963</v>
      </c>
      <c r="C3968" s="1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4">
        <f t="shared" si="428"/>
        <v>0.6</v>
      </c>
      <c r="P3968" s="1">
        <f t="shared" si="429"/>
        <v>22.5</v>
      </c>
      <c r="Q3968" s="1" t="str">
        <f t="shared" si="434"/>
        <v>theater</v>
      </c>
      <c r="R3968" s="1" t="str">
        <f t="shared" si="433"/>
        <v>plays</v>
      </c>
      <c r="S3968" s="2">
        <f t="shared" si="431"/>
        <v>41801.711550925924</v>
      </c>
      <c r="T3968" s="2">
        <f t="shared" si="432"/>
        <v>41844.124305555553</v>
      </c>
      <c r="U3968" s="1">
        <f t="shared" si="435"/>
        <v>43</v>
      </c>
    </row>
    <row r="3969" spans="1:21" ht="95" customHeight="1">
      <c r="A3969" s="1">
        <v>3967</v>
      </c>
      <c r="B3969" s="1" t="s">
        <v>3964</v>
      </c>
      <c r="C3969" s="1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4">
        <f t="shared" si="428"/>
        <v>24.117647058823529</v>
      </c>
      <c r="P3969" s="1">
        <f t="shared" si="429"/>
        <v>41</v>
      </c>
      <c r="Q3969" s="1" t="str">
        <f t="shared" si="434"/>
        <v>theater</v>
      </c>
      <c r="R3969" s="1" t="str">
        <f t="shared" si="433"/>
        <v>plays</v>
      </c>
      <c r="S3969" s="2">
        <f t="shared" si="431"/>
        <v>42770.290590277778</v>
      </c>
      <c r="T3969" s="2">
        <f t="shared" si="432"/>
        <v>42800.290590277778</v>
      </c>
      <c r="U3969" s="1">
        <f t="shared" si="435"/>
        <v>30</v>
      </c>
    </row>
    <row r="3970" spans="1:21" ht="95" customHeight="1">
      <c r="A3970" s="1">
        <v>3968</v>
      </c>
      <c r="B3970" s="1" t="s">
        <v>3965</v>
      </c>
      <c r="C3970" s="1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4">
        <f t="shared" si="428"/>
        <v>10.54</v>
      </c>
      <c r="P3970" s="1">
        <f t="shared" si="429"/>
        <v>47.909090909090907</v>
      </c>
      <c r="Q3970" s="1" t="str">
        <f t="shared" si="434"/>
        <v>theater</v>
      </c>
      <c r="R3970" s="1" t="str">
        <f t="shared" si="433"/>
        <v>plays</v>
      </c>
      <c r="S3970" s="2">
        <f t="shared" si="431"/>
        <v>42452.815659722226</v>
      </c>
      <c r="T3970" s="2">
        <f t="shared" si="432"/>
        <v>42512.815659722226</v>
      </c>
      <c r="U3970" s="1">
        <f t="shared" si="435"/>
        <v>60</v>
      </c>
    </row>
    <row r="3971" spans="1:21" ht="95" customHeight="1">
      <c r="A3971" s="1">
        <v>3969</v>
      </c>
      <c r="B3971" s="1" t="s">
        <v>3966</v>
      </c>
      <c r="C3971" s="1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4">
        <f t="shared" ref="O3971:O4034" si="436">E3971/D3971*100</f>
        <v>7.4690265486725664</v>
      </c>
      <c r="P3971" s="1">
        <f t="shared" ref="P3971:P4034" si="437">E3971/L3971</f>
        <v>35.166666666666664</v>
      </c>
      <c r="Q3971" s="1" t="str">
        <f t="shared" si="434"/>
        <v>theater</v>
      </c>
      <c r="R3971" s="1" t="str">
        <f t="shared" si="433"/>
        <v>plays</v>
      </c>
      <c r="S3971" s="2">
        <f t="shared" ref="S3971:S4034" si="438">(((J3971/60)/60)/24)+DATE(1970,1,1)</f>
        <v>42601.854699074072</v>
      </c>
      <c r="T3971" s="2">
        <f t="shared" ref="T3971:T4034" si="439">(((I3971/60)/60)/24)+DATE(1970,1,1)</f>
        <v>42611.163194444445</v>
      </c>
      <c r="U3971" s="1">
        <f t="shared" si="435"/>
        <v>10</v>
      </c>
    </row>
    <row r="3972" spans="1:21" ht="95" customHeight="1">
      <c r="A3972" s="1">
        <v>3970</v>
      </c>
      <c r="B3972" s="1" t="s">
        <v>3967</v>
      </c>
      <c r="C3972" s="1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4">
        <f t="shared" si="436"/>
        <v>7.3333333333333334E-2</v>
      </c>
      <c r="P3972" s="1">
        <f t="shared" si="437"/>
        <v>5.5</v>
      </c>
      <c r="Q3972" s="1" t="str">
        <f t="shared" si="434"/>
        <v>theater</v>
      </c>
      <c r="R3972" s="1" t="str">
        <f t="shared" ref="R3972:R4035" si="440">RIGHT(N3972,LEN(N3972)-FIND("/",N3972))</f>
        <v>plays</v>
      </c>
      <c r="S3972" s="2">
        <f t="shared" si="438"/>
        <v>42447.863553240735</v>
      </c>
      <c r="T3972" s="2">
        <f t="shared" si="439"/>
        <v>42477.863553240735</v>
      </c>
      <c r="U3972" s="1">
        <f t="shared" si="435"/>
        <v>30</v>
      </c>
    </row>
    <row r="3973" spans="1:21" ht="95" customHeight="1">
      <c r="A3973" s="1">
        <v>3971</v>
      </c>
      <c r="B3973" s="1" t="s">
        <v>3968</v>
      </c>
      <c r="C3973" s="1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4">
        <f t="shared" si="436"/>
        <v>0.97142857142857131</v>
      </c>
      <c r="P3973" s="1">
        <f t="shared" si="437"/>
        <v>22.666666666666668</v>
      </c>
      <c r="Q3973" s="1" t="str">
        <f t="shared" si="434"/>
        <v>theater</v>
      </c>
      <c r="R3973" s="1" t="str">
        <f t="shared" si="440"/>
        <v>plays</v>
      </c>
      <c r="S3973" s="2">
        <f t="shared" si="438"/>
        <v>41811.536180555559</v>
      </c>
      <c r="T3973" s="2">
        <f t="shared" si="439"/>
        <v>41841.536180555559</v>
      </c>
      <c r="U3973" s="1">
        <f t="shared" si="435"/>
        <v>30</v>
      </c>
    </row>
    <row r="3974" spans="1:21" ht="95" customHeight="1">
      <c r="A3974" s="1">
        <v>3972</v>
      </c>
      <c r="B3974" s="1" t="s">
        <v>3969</v>
      </c>
      <c r="C3974" s="1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4">
        <f t="shared" si="436"/>
        <v>21.099999999999998</v>
      </c>
      <c r="P3974" s="1">
        <f t="shared" si="437"/>
        <v>26.375</v>
      </c>
      <c r="Q3974" s="1" t="str">
        <f t="shared" si="434"/>
        <v>theater</v>
      </c>
      <c r="R3974" s="1" t="str">
        <f t="shared" si="440"/>
        <v>plays</v>
      </c>
      <c r="S3974" s="2">
        <f t="shared" si="438"/>
        <v>41981.067523148144</v>
      </c>
      <c r="T3974" s="2">
        <f t="shared" si="439"/>
        <v>42041.067523148144</v>
      </c>
      <c r="U3974" s="1">
        <f t="shared" si="435"/>
        <v>60</v>
      </c>
    </row>
    <row r="3975" spans="1:21" ht="95" customHeight="1">
      <c r="A3975" s="1">
        <v>3973</v>
      </c>
      <c r="B3975" s="1" t="s">
        <v>3970</v>
      </c>
      <c r="C3975" s="1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4">
        <f t="shared" si="436"/>
        <v>78.100000000000009</v>
      </c>
      <c r="P3975" s="1">
        <f t="shared" si="437"/>
        <v>105.54054054054055</v>
      </c>
      <c r="Q3975" s="1" t="str">
        <f t="shared" si="434"/>
        <v>theater</v>
      </c>
      <c r="R3975" s="1" t="str">
        <f t="shared" si="440"/>
        <v>plays</v>
      </c>
      <c r="S3975" s="2">
        <f t="shared" si="438"/>
        <v>42469.68414351852</v>
      </c>
      <c r="T3975" s="2">
        <f t="shared" si="439"/>
        <v>42499.166666666672</v>
      </c>
      <c r="U3975" s="1">
        <f t="shared" si="435"/>
        <v>30</v>
      </c>
    </row>
    <row r="3976" spans="1:21" ht="95" customHeight="1">
      <c r="A3976" s="1">
        <v>3974</v>
      </c>
      <c r="B3976" s="1" t="s">
        <v>3971</v>
      </c>
      <c r="C3976" s="1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4">
        <f t="shared" si="436"/>
        <v>32</v>
      </c>
      <c r="P3976" s="1">
        <f t="shared" si="437"/>
        <v>29.09090909090909</v>
      </c>
      <c r="Q3976" s="1" t="str">
        <f t="shared" si="434"/>
        <v>theater</v>
      </c>
      <c r="R3976" s="1" t="str">
        <f t="shared" si="440"/>
        <v>plays</v>
      </c>
      <c r="S3976" s="2">
        <f t="shared" si="438"/>
        <v>42493.546851851846</v>
      </c>
      <c r="T3976" s="2">
        <f t="shared" si="439"/>
        <v>42523.546851851846</v>
      </c>
      <c r="U3976" s="1">
        <f t="shared" si="435"/>
        <v>30</v>
      </c>
    </row>
    <row r="3977" spans="1:21" ht="95" customHeight="1">
      <c r="A3977" s="1">
        <v>3975</v>
      </c>
      <c r="B3977" s="1" t="s">
        <v>3972</v>
      </c>
      <c r="C3977" s="1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4">
        <f t="shared" si="436"/>
        <v>0</v>
      </c>
      <c r="P3977" s="1" t="e">
        <f t="shared" si="437"/>
        <v>#DIV/0!</v>
      </c>
      <c r="Q3977" s="1" t="str">
        <f t="shared" si="434"/>
        <v>theater</v>
      </c>
      <c r="R3977" s="1" t="str">
        <f t="shared" si="440"/>
        <v>plays</v>
      </c>
      <c r="S3977" s="2">
        <f t="shared" si="438"/>
        <v>42534.866875</v>
      </c>
      <c r="T3977" s="2">
        <f t="shared" si="439"/>
        <v>42564.866875</v>
      </c>
      <c r="U3977" s="1">
        <f t="shared" si="435"/>
        <v>30</v>
      </c>
    </row>
    <row r="3978" spans="1:21" ht="95" customHeight="1">
      <c r="A3978" s="1">
        <v>3976</v>
      </c>
      <c r="B3978" s="1" t="s">
        <v>3973</v>
      </c>
      <c r="C3978" s="1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4">
        <f t="shared" si="436"/>
        <v>47.692307692307693</v>
      </c>
      <c r="P3978" s="1">
        <f t="shared" si="437"/>
        <v>62</v>
      </c>
      <c r="Q3978" s="1" t="str">
        <f t="shared" si="434"/>
        <v>theater</v>
      </c>
      <c r="R3978" s="1" t="str">
        <f t="shared" si="440"/>
        <v>plays</v>
      </c>
      <c r="S3978" s="2">
        <f t="shared" si="438"/>
        <v>41830.858344907407</v>
      </c>
      <c r="T3978" s="2">
        <f t="shared" si="439"/>
        <v>41852.291666666664</v>
      </c>
      <c r="U3978" s="1">
        <f t="shared" si="435"/>
        <v>22</v>
      </c>
    </row>
    <row r="3979" spans="1:21" ht="95" customHeight="1">
      <c r="A3979" s="1">
        <v>3977</v>
      </c>
      <c r="B3979" s="1" t="s">
        <v>3974</v>
      </c>
      <c r="C3979" s="1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4">
        <f t="shared" si="436"/>
        <v>1.4500000000000002</v>
      </c>
      <c r="P3979" s="1">
        <f t="shared" si="437"/>
        <v>217.5</v>
      </c>
      <c r="Q3979" s="1" t="str">
        <f t="shared" si="434"/>
        <v>theater</v>
      </c>
      <c r="R3979" s="1" t="str">
        <f t="shared" si="440"/>
        <v>plays</v>
      </c>
      <c r="S3979" s="2">
        <f t="shared" si="438"/>
        <v>42543.788564814815</v>
      </c>
      <c r="T3979" s="2">
        <f t="shared" si="439"/>
        <v>42573.788564814815</v>
      </c>
      <c r="U3979" s="1">
        <f t="shared" si="435"/>
        <v>30</v>
      </c>
    </row>
    <row r="3980" spans="1:21" ht="95" customHeight="1">
      <c r="A3980" s="1">
        <v>3978</v>
      </c>
      <c r="B3980" s="1" t="s">
        <v>3975</v>
      </c>
      <c r="C3980" s="1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4">
        <f t="shared" si="436"/>
        <v>10.7</v>
      </c>
      <c r="P3980" s="1">
        <f t="shared" si="437"/>
        <v>26.75</v>
      </c>
      <c r="Q3980" s="1" t="str">
        <f t="shared" si="434"/>
        <v>theater</v>
      </c>
      <c r="R3980" s="1" t="str">
        <f t="shared" si="440"/>
        <v>plays</v>
      </c>
      <c r="S3980" s="2">
        <f t="shared" si="438"/>
        <v>41975.642974537041</v>
      </c>
      <c r="T3980" s="2">
        <f t="shared" si="439"/>
        <v>42035.642974537041</v>
      </c>
      <c r="U3980" s="1">
        <f t="shared" si="435"/>
        <v>60</v>
      </c>
    </row>
    <row r="3981" spans="1:21" ht="95" customHeight="1">
      <c r="A3981" s="1">
        <v>3979</v>
      </c>
      <c r="B3981" s="1" t="s">
        <v>3976</v>
      </c>
      <c r="C3981" s="1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4">
        <f t="shared" si="436"/>
        <v>1.8333333333333333</v>
      </c>
      <c r="P3981" s="1">
        <f t="shared" si="437"/>
        <v>18.333333333333332</v>
      </c>
      <c r="Q3981" s="1" t="str">
        <f t="shared" si="434"/>
        <v>theater</v>
      </c>
      <c r="R3981" s="1" t="str">
        <f t="shared" si="440"/>
        <v>plays</v>
      </c>
      <c r="S3981" s="2">
        <f t="shared" si="438"/>
        <v>42069.903437500005</v>
      </c>
      <c r="T3981" s="2">
        <f t="shared" si="439"/>
        <v>42092.833333333328</v>
      </c>
      <c r="U3981" s="1">
        <f t="shared" si="435"/>
        <v>23</v>
      </c>
    </row>
    <row r="3982" spans="1:21" ht="95" customHeight="1">
      <c r="A3982" s="1">
        <v>3980</v>
      </c>
      <c r="B3982" s="1" t="s">
        <v>3977</v>
      </c>
      <c r="C3982" s="1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4">
        <f t="shared" si="436"/>
        <v>18</v>
      </c>
      <c r="P3982" s="1">
        <f t="shared" si="437"/>
        <v>64.285714285714292</v>
      </c>
      <c r="Q3982" s="1" t="str">
        <f t="shared" si="434"/>
        <v>theater</v>
      </c>
      <c r="R3982" s="1" t="str">
        <f t="shared" si="440"/>
        <v>plays</v>
      </c>
      <c r="S3982" s="2">
        <f t="shared" si="438"/>
        <v>41795.598923611113</v>
      </c>
      <c r="T3982" s="2">
        <f t="shared" si="439"/>
        <v>41825.598923611113</v>
      </c>
      <c r="U3982" s="1">
        <f t="shared" si="435"/>
        <v>30</v>
      </c>
    </row>
    <row r="3983" spans="1:21" ht="95" customHeight="1">
      <c r="A3983" s="1">
        <v>3981</v>
      </c>
      <c r="B3983" s="1" t="s">
        <v>3358</v>
      </c>
      <c r="C3983" s="1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4">
        <f t="shared" si="436"/>
        <v>4.083333333333333</v>
      </c>
      <c r="P3983" s="1">
        <f t="shared" si="437"/>
        <v>175</v>
      </c>
      <c r="Q3983" s="1" t="str">
        <f t="shared" si="434"/>
        <v>theater</v>
      </c>
      <c r="R3983" s="1" t="str">
        <f t="shared" si="440"/>
        <v>plays</v>
      </c>
      <c r="S3983" s="2">
        <f t="shared" si="438"/>
        <v>42508.179965277777</v>
      </c>
      <c r="T3983" s="2">
        <f t="shared" si="439"/>
        <v>42568.179965277777</v>
      </c>
      <c r="U3983" s="1">
        <f t="shared" si="435"/>
        <v>60</v>
      </c>
    </row>
    <row r="3984" spans="1:21" ht="95" customHeight="1">
      <c r="A3984" s="1">
        <v>3982</v>
      </c>
      <c r="B3984" s="1" t="s">
        <v>3978</v>
      </c>
      <c r="C3984" s="1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4">
        <f t="shared" si="436"/>
        <v>20</v>
      </c>
      <c r="P3984" s="1">
        <f t="shared" si="437"/>
        <v>34</v>
      </c>
      <c r="Q3984" s="1" t="str">
        <f t="shared" si="434"/>
        <v>theater</v>
      </c>
      <c r="R3984" s="1" t="str">
        <f t="shared" si="440"/>
        <v>plays</v>
      </c>
      <c r="S3984" s="2">
        <f t="shared" si="438"/>
        <v>42132.809953703705</v>
      </c>
      <c r="T3984" s="2">
        <f t="shared" si="439"/>
        <v>42192.809953703705</v>
      </c>
      <c r="U3984" s="1">
        <f t="shared" si="435"/>
        <v>60</v>
      </c>
    </row>
    <row r="3985" spans="1:21" ht="95" customHeight="1">
      <c r="A3985" s="1">
        <v>3983</v>
      </c>
      <c r="B3985" s="1" t="s">
        <v>3979</v>
      </c>
      <c r="C3985" s="1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4">
        <f t="shared" si="436"/>
        <v>34.802513464991023</v>
      </c>
      <c r="P3985" s="1">
        <f t="shared" si="437"/>
        <v>84.282608695652172</v>
      </c>
      <c r="Q3985" s="1" t="str">
        <f t="shared" ref="Q3985:Q4048" si="441">LEFT(N3985,FIND("/",N3985)-1)</f>
        <v>theater</v>
      </c>
      <c r="R3985" s="1" t="str">
        <f t="shared" si="440"/>
        <v>plays</v>
      </c>
      <c r="S3985" s="2">
        <f t="shared" si="438"/>
        <v>41747.86986111111</v>
      </c>
      <c r="T3985" s="2">
        <f t="shared" si="439"/>
        <v>41779.290972222225</v>
      </c>
      <c r="U3985" s="1">
        <f t="shared" si="435"/>
        <v>32</v>
      </c>
    </row>
    <row r="3986" spans="1:21" ht="95" customHeight="1">
      <c r="A3986" s="1">
        <v>3984</v>
      </c>
      <c r="B3986" s="1" t="s">
        <v>3980</v>
      </c>
      <c r="C3986" s="1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4">
        <f t="shared" si="436"/>
        <v>6.3333333333333339</v>
      </c>
      <c r="P3986" s="1">
        <f t="shared" si="437"/>
        <v>9.5</v>
      </c>
      <c r="Q3986" s="1" t="str">
        <f t="shared" si="441"/>
        <v>theater</v>
      </c>
      <c r="R3986" s="1" t="str">
        <f t="shared" si="440"/>
        <v>plays</v>
      </c>
      <c r="S3986" s="2">
        <f t="shared" si="438"/>
        <v>41920.963472222218</v>
      </c>
      <c r="T3986" s="2">
        <f t="shared" si="439"/>
        <v>41951</v>
      </c>
      <c r="U3986" s="1">
        <f t="shared" si="435"/>
        <v>31</v>
      </c>
    </row>
    <row r="3987" spans="1:21" ht="95" customHeight="1">
      <c r="A3987" s="1">
        <v>3985</v>
      </c>
      <c r="B3987" s="1" t="s">
        <v>3981</v>
      </c>
      <c r="C3987" s="1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4">
        <f t="shared" si="436"/>
        <v>32.049999999999997</v>
      </c>
      <c r="P3987" s="1">
        <f t="shared" si="437"/>
        <v>33.736842105263158</v>
      </c>
      <c r="Q3987" s="1" t="str">
        <f t="shared" si="441"/>
        <v>theater</v>
      </c>
      <c r="R3987" s="1" t="str">
        <f t="shared" si="440"/>
        <v>plays</v>
      </c>
      <c r="S3987" s="2">
        <f t="shared" si="438"/>
        <v>42399.707407407404</v>
      </c>
      <c r="T3987" s="2">
        <f t="shared" si="439"/>
        <v>42420.878472222219</v>
      </c>
      <c r="U3987" s="1">
        <f t="shared" si="435"/>
        <v>22</v>
      </c>
    </row>
    <row r="3988" spans="1:21" ht="95" customHeight="1">
      <c r="A3988" s="1">
        <v>3986</v>
      </c>
      <c r="B3988" s="1" t="s">
        <v>3982</v>
      </c>
      <c r="C3988" s="1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4">
        <f t="shared" si="436"/>
        <v>9.76</v>
      </c>
      <c r="P3988" s="1">
        <f t="shared" si="437"/>
        <v>37.53846153846154</v>
      </c>
      <c r="Q3988" s="1" t="str">
        <f t="shared" si="441"/>
        <v>theater</v>
      </c>
      <c r="R3988" s="1" t="str">
        <f t="shared" si="440"/>
        <v>plays</v>
      </c>
      <c r="S3988" s="2">
        <f t="shared" si="438"/>
        <v>42467.548541666663</v>
      </c>
      <c r="T3988" s="2">
        <f t="shared" si="439"/>
        <v>42496.544444444444</v>
      </c>
      <c r="U3988" s="1">
        <f t="shared" si="435"/>
        <v>29</v>
      </c>
    </row>
    <row r="3989" spans="1:21" ht="95" customHeight="1">
      <c r="A3989" s="1">
        <v>3987</v>
      </c>
      <c r="B3989" s="1" t="s">
        <v>3983</v>
      </c>
      <c r="C3989" s="1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4">
        <f t="shared" si="436"/>
        <v>37.75</v>
      </c>
      <c r="P3989" s="1">
        <f t="shared" si="437"/>
        <v>11.615384615384615</v>
      </c>
      <c r="Q3989" s="1" t="str">
        <f t="shared" si="441"/>
        <v>theater</v>
      </c>
      <c r="R3989" s="1" t="str">
        <f t="shared" si="440"/>
        <v>plays</v>
      </c>
      <c r="S3989" s="2">
        <f t="shared" si="438"/>
        <v>41765.92465277778</v>
      </c>
      <c r="T3989" s="2">
        <f t="shared" si="439"/>
        <v>41775.92465277778</v>
      </c>
      <c r="U3989" s="1">
        <f t="shared" si="435"/>
        <v>10</v>
      </c>
    </row>
    <row r="3990" spans="1:21" ht="95" customHeight="1">
      <c r="A3990" s="1">
        <v>3988</v>
      </c>
      <c r="B3990" s="1" t="s">
        <v>3984</v>
      </c>
      <c r="C3990" s="1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4">
        <f t="shared" si="436"/>
        <v>2.1333333333333333</v>
      </c>
      <c r="P3990" s="1">
        <f t="shared" si="437"/>
        <v>8</v>
      </c>
      <c r="Q3990" s="1" t="str">
        <f t="shared" si="441"/>
        <v>theater</v>
      </c>
      <c r="R3990" s="1" t="str">
        <f t="shared" si="440"/>
        <v>plays</v>
      </c>
      <c r="S3990" s="2">
        <f t="shared" si="438"/>
        <v>42230.08116898148</v>
      </c>
      <c r="T3990" s="2">
        <f t="shared" si="439"/>
        <v>42245.08116898148</v>
      </c>
      <c r="U3990" s="1">
        <f t="shared" si="435"/>
        <v>15</v>
      </c>
    </row>
    <row r="3991" spans="1:21" ht="95" customHeight="1">
      <c r="A3991" s="1">
        <v>3989</v>
      </c>
      <c r="B3991" s="1" t="s">
        <v>3985</v>
      </c>
      <c r="C3991" s="1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4">
        <f t="shared" si="436"/>
        <v>0</v>
      </c>
      <c r="P3991" s="1" t="e">
        <f t="shared" si="437"/>
        <v>#DIV/0!</v>
      </c>
      <c r="Q3991" s="1" t="str">
        <f t="shared" si="441"/>
        <v>theater</v>
      </c>
      <c r="R3991" s="1" t="str">
        <f t="shared" si="440"/>
        <v>plays</v>
      </c>
      <c r="S3991" s="2">
        <f t="shared" si="438"/>
        <v>42286.749780092592</v>
      </c>
      <c r="T3991" s="2">
        <f t="shared" si="439"/>
        <v>42316.791446759264</v>
      </c>
      <c r="U3991" s="1">
        <f t="shared" si="435"/>
        <v>31</v>
      </c>
    </row>
    <row r="3992" spans="1:21" ht="95" customHeight="1">
      <c r="A3992" s="1">
        <v>3990</v>
      </c>
      <c r="B3992" s="1" t="s">
        <v>3986</v>
      </c>
      <c r="C3992" s="1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4">
        <f t="shared" si="436"/>
        <v>4.1818181818181817</v>
      </c>
      <c r="P3992" s="1">
        <f t="shared" si="437"/>
        <v>23</v>
      </c>
      <c r="Q3992" s="1" t="str">
        <f t="shared" si="441"/>
        <v>theater</v>
      </c>
      <c r="R3992" s="1" t="str">
        <f t="shared" si="440"/>
        <v>plays</v>
      </c>
      <c r="S3992" s="2">
        <f t="shared" si="438"/>
        <v>42401.672372685185</v>
      </c>
      <c r="T3992" s="2">
        <f t="shared" si="439"/>
        <v>42431.672372685185</v>
      </c>
      <c r="U3992" s="1">
        <f t="shared" si="435"/>
        <v>30</v>
      </c>
    </row>
    <row r="3993" spans="1:21" ht="95" customHeight="1">
      <c r="A3993" s="1">
        <v>3991</v>
      </c>
      <c r="B3993" s="1" t="s">
        <v>3987</v>
      </c>
      <c r="C3993" s="1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4">
        <f t="shared" si="436"/>
        <v>20</v>
      </c>
      <c r="P3993" s="1">
        <f t="shared" si="437"/>
        <v>100</v>
      </c>
      <c r="Q3993" s="1" t="str">
        <f t="shared" si="441"/>
        <v>theater</v>
      </c>
      <c r="R3993" s="1" t="str">
        <f t="shared" si="440"/>
        <v>plays</v>
      </c>
      <c r="S3993" s="2">
        <f t="shared" si="438"/>
        <v>42125.644467592589</v>
      </c>
      <c r="T3993" s="2">
        <f t="shared" si="439"/>
        <v>42155.644467592589</v>
      </c>
      <c r="U3993" s="1">
        <f t="shared" si="435"/>
        <v>30</v>
      </c>
    </row>
    <row r="3994" spans="1:21" ht="95" customHeight="1">
      <c r="A3994" s="1">
        <v>3992</v>
      </c>
      <c r="B3994" s="1" t="s">
        <v>3988</v>
      </c>
      <c r="C3994" s="1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4">
        <f t="shared" si="436"/>
        <v>5.41</v>
      </c>
      <c r="P3994" s="1">
        <f t="shared" si="437"/>
        <v>60.111111111111114</v>
      </c>
      <c r="Q3994" s="1" t="str">
        <f t="shared" si="441"/>
        <v>theater</v>
      </c>
      <c r="R3994" s="1" t="str">
        <f t="shared" si="440"/>
        <v>plays</v>
      </c>
      <c r="S3994" s="2">
        <f t="shared" si="438"/>
        <v>42289.94049768518</v>
      </c>
      <c r="T3994" s="2">
        <f t="shared" si="439"/>
        <v>42349.982164351852</v>
      </c>
      <c r="U3994" s="1">
        <f t="shared" si="435"/>
        <v>61</v>
      </c>
    </row>
    <row r="3995" spans="1:21" ht="95" customHeight="1">
      <c r="A3995" s="1">
        <v>3993</v>
      </c>
      <c r="B3995" s="1" t="s">
        <v>3989</v>
      </c>
      <c r="C3995" s="1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4">
        <f t="shared" si="436"/>
        <v>6.0000000000000001E-3</v>
      </c>
      <c r="P3995" s="1">
        <f t="shared" si="437"/>
        <v>3</v>
      </c>
      <c r="Q3995" s="1" t="str">
        <f t="shared" si="441"/>
        <v>theater</v>
      </c>
      <c r="R3995" s="1" t="str">
        <f t="shared" si="440"/>
        <v>plays</v>
      </c>
      <c r="S3995" s="2">
        <f t="shared" si="438"/>
        <v>42107.864722222221</v>
      </c>
      <c r="T3995" s="2">
        <f t="shared" si="439"/>
        <v>42137.864722222221</v>
      </c>
      <c r="U3995" s="1">
        <f t="shared" si="435"/>
        <v>30</v>
      </c>
    </row>
    <row r="3996" spans="1:21" ht="95" customHeight="1">
      <c r="A3996" s="1">
        <v>3994</v>
      </c>
      <c r="B3996" s="1" t="s">
        <v>3990</v>
      </c>
      <c r="C3996" s="1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4">
        <f t="shared" si="436"/>
        <v>0.25</v>
      </c>
      <c r="P3996" s="1">
        <f t="shared" si="437"/>
        <v>5</v>
      </c>
      <c r="Q3996" s="1" t="str">
        <f t="shared" si="441"/>
        <v>theater</v>
      </c>
      <c r="R3996" s="1" t="str">
        <f t="shared" si="440"/>
        <v>plays</v>
      </c>
      <c r="S3996" s="2">
        <f t="shared" si="438"/>
        <v>41809.389930555553</v>
      </c>
      <c r="T3996" s="2">
        <f t="shared" si="439"/>
        <v>41839.389930555553</v>
      </c>
      <c r="U3996" s="1">
        <f t="shared" si="435"/>
        <v>30</v>
      </c>
    </row>
    <row r="3997" spans="1:21" ht="95" customHeight="1">
      <c r="A3997" s="1">
        <v>3995</v>
      </c>
      <c r="B3997" s="1" t="s">
        <v>3991</v>
      </c>
      <c r="C3997" s="1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4">
        <f t="shared" si="436"/>
        <v>35</v>
      </c>
      <c r="P3997" s="1">
        <f t="shared" si="437"/>
        <v>17.5</v>
      </c>
      <c r="Q3997" s="1" t="str">
        <f t="shared" si="441"/>
        <v>theater</v>
      </c>
      <c r="R3997" s="1" t="str">
        <f t="shared" si="440"/>
        <v>plays</v>
      </c>
      <c r="S3997" s="2">
        <f t="shared" si="438"/>
        <v>42019.683761574073</v>
      </c>
      <c r="T3997" s="2">
        <f t="shared" si="439"/>
        <v>42049.477083333331</v>
      </c>
      <c r="U3997" s="1">
        <f t="shared" ref="U3997:U4060" si="442">ROUNDUP(T3997-S3997,0)</f>
        <v>30</v>
      </c>
    </row>
    <row r="3998" spans="1:21" ht="95" customHeight="1">
      <c r="A3998" s="1">
        <v>3996</v>
      </c>
      <c r="B3998" s="1" t="s">
        <v>3992</v>
      </c>
      <c r="C3998" s="1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4">
        <f t="shared" si="436"/>
        <v>16.566666666666666</v>
      </c>
      <c r="P3998" s="1">
        <f t="shared" si="437"/>
        <v>29.235294117647058</v>
      </c>
      <c r="Q3998" s="1" t="str">
        <f t="shared" si="441"/>
        <v>theater</v>
      </c>
      <c r="R3998" s="1" t="str">
        <f t="shared" si="440"/>
        <v>plays</v>
      </c>
      <c r="S3998" s="2">
        <f t="shared" si="438"/>
        <v>41950.26694444444</v>
      </c>
      <c r="T3998" s="2">
        <f t="shared" si="439"/>
        <v>41963.669444444444</v>
      </c>
      <c r="U3998" s="1">
        <f t="shared" si="442"/>
        <v>14</v>
      </c>
    </row>
    <row r="3999" spans="1:21" ht="95" customHeight="1">
      <c r="A3999" s="1">
        <v>3997</v>
      </c>
      <c r="B3999" s="1" t="s">
        <v>3993</v>
      </c>
      <c r="C3999" s="1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4">
        <f t="shared" si="436"/>
        <v>0</v>
      </c>
      <c r="P3999" s="1" t="e">
        <f t="shared" si="437"/>
        <v>#DIV/0!</v>
      </c>
      <c r="Q3999" s="1" t="str">
        <f t="shared" si="441"/>
        <v>theater</v>
      </c>
      <c r="R3999" s="1" t="str">
        <f t="shared" si="440"/>
        <v>plays</v>
      </c>
      <c r="S3999" s="2">
        <f t="shared" si="438"/>
        <v>42069.391446759255</v>
      </c>
      <c r="T3999" s="2">
        <f t="shared" si="439"/>
        <v>42099.349780092598</v>
      </c>
      <c r="U3999" s="1">
        <f t="shared" si="442"/>
        <v>30</v>
      </c>
    </row>
    <row r="4000" spans="1:21" ht="95" customHeight="1">
      <c r="A4000" s="1">
        <v>3998</v>
      </c>
      <c r="B4000" s="1" t="s">
        <v>3994</v>
      </c>
      <c r="C4000" s="1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4">
        <f t="shared" si="436"/>
        <v>57.199999999999996</v>
      </c>
      <c r="P4000" s="1">
        <f t="shared" si="437"/>
        <v>59.583333333333336</v>
      </c>
      <c r="Q4000" s="1" t="str">
        <f t="shared" si="441"/>
        <v>theater</v>
      </c>
      <c r="R4000" s="1" t="str">
        <f t="shared" si="440"/>
        <v>plays</v>
      </c>
      <c r="S4000" s="2">
        <f t="shared" si="438"/>
        <v>42061.963263888887</v>
      </c>
      <c r="T4000" s="2">
        <f t="shared" si="439"/>
        <v>42091.921597222223</v>
      </c>
      <c r="U4000" s="1">
        <f t="shared" si="442"/>
        <v>30</v>
      </c>
    </row>
    <row r="4001" spans="1:21" ht="95" customHeight="1">
      <c r="A4001" s="1">
        <v>3999</v>
      </c>
      <c r="B4001" s="1" t="s">
        <v>3995</v>
      </c>
      <c r="C4001" s="1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4">
        <f t="shared" si="436"/>
        <v>16.514285714285716</v>
      </c>
      <c r="P4001" s="1">
        <f t="shared" si="437"/>
        <v>82.571428571428569</v>
      </c>
      <c r="Q4001" s="1" t="str">
        <f t="shared" si="441"/>
        <v>theater</v>
      </c>
      <c r="R4001" s="1" t="str">
        <f t="shared" si="440"/>
        <v>plays</v>
      </c>
      <c r="S4001" s="2">
        <f t="shared" si="438"/>
        <v>41842.828680555554</v>
      </c>
      <c r="T4001" s="2">
        <f t="shared" si="439"/>
        <v>41882.827650462961</v>
      </c>
      <c r="U4001" s="1">
        <f t="shared" si="442"/>
        <v>40</v>
      </c>
    </row>
    <row r="4002" spans="1:21" ht="95" customHeight="1">
      <c r="A4002" s="1">
        <v>4000</v>
      </c>
      <c r="B4002" s="1" t="s">
        <v>3996</v>
      </c>
      <c r="C4002" s="1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4">
        <f t="shared" si="436"/>
        <v>0.125</v>
      </c>
      <c r="P4002" s="1">
        <f t="shared" si="437"/>
        <v>10</v>
      </c>
      <c r="Q4002" s="1" t="str">
        <f t="shared" si="441"/>
        <v>theater</v>
      </c>
      <c r="R4002" s="1" t="str">
        <f t="shared" si="440"/>
        <v>plays</v>
      </c>
      <c r="S4002" s="2">
        <f t="shared" si="438"/>
        <v>42437.64534722222</v>
      </c>
      <c r="T4002" s="2">
        <f t="shared" si="439"/>
        <v>42497.603680555556</v>
      </c>
      <c r="U4002" s="1">
        <f t="shared" si="442"/>
        <v>60</v>
      </c>
    </row>
    <row r="4003" spans="1:21" ht="95" customHeight="1">
      <c r="A4003" s="1">
        <v>4001</v>
      </c>
      <c r="B4003" s="1" t="s">
        <v>3997</v>
      </c>
      <c r="C4003" s="1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4">
        <f t="shared" si="436"/>
        <v>37.75</v>
      </c>
      <c r="P4003" s="1">
        <f t="shared" si="437"/>
        <v>32.357142857142854</v>
      </c>
      <c r="Q4003" s="1" t="str">
        <f t="shared" si="441"/>
        <v>theater</v>
      </c>
      <c r="R4003" s="1" t="str">
        <f t="shared" si="440"/>
        <v>plays</v>
      </c>
      <c r="S4003" s="2">
        <f t="shared" si="438"/>
        <v>42775.964212962965</v>
      </c>
      <c r="T4003" s="2">
        <f t="shared" si="439"/>
        <v>42795.791666666672</v>
      </c>
      <c r="U4003" s="1">
        <f t="shared" si="442"/>
        <v>20</v>
      </c>
    </row>
    <row r="4004" spans="1:21" ht="95" customHeight="1">
      <c r="A4004" s="1">
        <v>4002</v>
      </c>
      <c r="B4004" s="1" t="s">
        <v>3998</v>
      </c>
      <c r="C4004" s="1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4">
        <f t="shared" si="436"/>
        <v>1.8399999999999999</v>
      </c>
      <c r="P4004" s="1">
        <f t="shared" si="437"/>
        <v>5.75</v>
      </c>
      <c r="Q4004" s="1" t="str">
        <f t="shared" si="441"/>
        <v>theater</v>
      </c>
      <c r="R4004" s="1" t="str">
        <f t="shared" si="440"/>
        <v>plays</v>
      </c>
      <c r="S4004" s="2">
        <f t="shared" si="438"/>
        <v>41879.043530092589</v>
      </c>
      <c r="T4004" s="2">
        <f t="shared" si="439"/>
        <v>41909.043530092589</v>
      </c>
      <c r="U4004" s="1">
        <f t="shared" si="442"/>
        <v>30</v>
      </c>
    </row>
    <row r="4005" spans="1:21" ht="95" customHeight="1">
      <c r="A4005" s="1">
        <v>4003</v>
      </c>
      <c r="B4005" s="1" t="s">
        <v>3999</v>
      </c>
      <c r="C4005" s="1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4">
        <f t="shared" si="436"/>
        <v>10.050000000000001</v>
      </c>
      <c r="P4005" s="1">
        <f t="shared" si="437"/>
        <v>100.5</v>
      </c>
      <c r="Q4005" s="1" t="str">
        <f t="shared" si="441"/>
        <v>theater</v>
      </c>
      <c r="R4005" s="1" t="str">
        <f t="shared" si="440"/>
        <v>plays</v>
      </c>
      <c r="S4005" s="2">
        <f t="shared" si="438"/>
        <v>42020.587349537032</v>
      </c>
      <c r="T4005" s="2">
        <f t="shared" si="439"/>
        <v>42050.587349537032</v>
      </c>
      <c r="U4005" s="1">
        <f t="shared" si="442"/>
        <v>30</v>
      </c>
    </row>
    <row r="4006" spans="1:21" ht="95" customHeight="1">
      <c r="A4006" s="1">
        <v>4004</v>
      </c>
      <c r="B4006" s="1" t="s">
        <v>4000</v>
      </c>
      <c r="C4006" s="1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4">
        <f t="shared" si="436"/>
        <v>0.2</v>
      </c>
      <c r="P4006" s="1">
        <f t="shared" si="437"/>
        <v>1</v>
      </c>
      <c r="Q4006" s="1" t="str">
        <f t="shared" si="441"/>
        <v>theater</v>
      </c>
      <c r="R4006" s="1" t="str">
        <f t="shared" si="440"/>
        <v>plays</v>
      </c>
      <c r="S4006" s="2">
        <f t="shared" si="438"/>
        <v>41890.16269675926</v>
      </c>
      <c r="T4006" s="2">
        <f t="shared" si="439"/>
        <v>41920.16269675926</v>
      </c>
      <c r="U4006" s="1">
        <f t="shared" si="442"/>
        <v>30</v>
      </c>
    </row>
    <row r="4007" spans="1:21" ht="95" customHeight="1">
      <c r="A4007" s="1">
        <v>4005</v>
      </c>
      <c r="B4007" s="1" t="s">
        <v>4001</v>
      </c>
      <c r="C4007" s="1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4">
        <f t="shared" si="436"/>
        <v>1.3333333333333335</v>
      </c>
      <c r="P4007" s="1">
        <f t="shared" si="437"/>
        <v>20</v>
      </c>
      <c r="Q4007" s="1" t="str">
        <f t="shared" si="441"/>
        <v>theater</v>
      </c>
      <c r="R4007" s="1" t="str">
        <f t="shared" si="440"/>
        <v>plays</v>
      </c>
      <c r="S4007" s="2">
        <f t="shared" si="438"/>
        <v>41872.807696759257</v>
      </c>
      <c r="T4007" s="2">
        <f t="shared" si="439"/>
        <v>41932.807696759257</v>
      </c>
      <c r="U4007" s="1">
        <f t="shared" si="442"/>
        <v>60</v>
      </c>
    </row>
    <row r="4008" spans="1:21" ht="95" customHeight="1">
      <c r="A4008" s="1">
        <v>4006</v>
      </c>
      <c r="B4008" s="1" t="s">
        <v>4002</v>
      </c>
      <c r="C4008" s="1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4">
        <f t="shared" si="436"/>
        <v>6.6666666666666671E-3</v>
      </c>
      <c r="P4008" s="1">
        <f t="shared" si="437"/>
        <v>2</v>
      </c>
      <c r="Q4008" s="1" t="str">
        <f t="shared" si="441"/>
        <v>theater</v>
      </c>
      <c r="R4008" s="1" t="str">
        <f t="shared" si="440"/>
        <v>plays</v>
      </c>
      <c r="S4008" s="2">
        <f t="shared" si="438"/>
        <v>42391.772997685184</v>
      </c>
      <c r="T4008" s="2">
        <f t="shared" si="439"/>
        <v>42416.772997685184</v>
      </c>
      <c r="U4008" s="1">
        <f t="shared" si="442"/>
        <v>25</v>
      </c>
    </row>
    <row r="4009" spans="1:21" ht="95" customHeight="1">
      <c r="A4009" s="1">
        <v>4007</v>
      </c>
      <c r="B4009" s="1" t="s">
        <v>4003</v>
      </c>
      <c r="C4009" s="1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4">
        <f t="shared" si="436"/>
        <v>0.25</v>
      </c>
      <c r="P4009" s="1">
        <f t="shared" si="437"/>
        <v>5</v>
      </c>
      <c r="Q4009" s="1" t="str">
        <f t="shared" si="441"/>
        <v>theater</v>
      </c>
      <c r="R4009" s="1" t="str">
        <f t="shared" si="440"/>
        <v>plays</v>
      </c>
      <c r="S4009" s="2">
        <f t="shared" si="438"/>
        <v>41848.772928240738</v>
      </c>
      <c r="T4009" s="2">
        <f t="shared" si="439"/>
        <v>41877.686111111114</v>
      </c>
      <c r="U4009" s="1">
        <f t="shared" si="442"/>
        <v>29</v>
      </c>
    </row>
    <row r="4010" spans="1:21" ht="95" customHeight="1">
      <c r="A4010" s="1">
        <v>4008</v>
      </c>
      <c r="B4010" s="1" t="s">
        <v>4004</v>
      </c>
      <c r="C4010" s="1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4">
        <f t="shared" si="436"/>
        <v>6</v>
      </c>
      <c r="P4010" s="1">
        <f t="shared" si="437"/>
        <v>15</v>
      </c>
      <c r="Q4010" s="1" t="str">
        <f t="shared" si="441"/>
        <v>theater</v>
      </c>
      <c r="R4010" s="1" t="str">
        <f t="shared" si="440"/>
        <v>plays</v>
      </c>
      <c r="S4010" s="2">
        <f t="shared" si="438"/>
        <v>42177.964201388888</v>
      </c>
      <c r="T4010" s="2">
        <f t="shared" si="439"/>
        <v>42207.964201388888</v>
      </c>
      <c r="U4010" s="1">
        <f t="shared" si="442"/>
        <v>30</v>
      </c>
    </row>
    <row r="4011" spans="1:21" ht="95" customHeight="1">
      <c r="A4011" s="1">
        <v>4009</v>
      </c>
      <c r="B4011" s="1" t="s">
        <v>4005</v>
      </c>
      <c r="C4011" s="1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4">
        <f t="shared" si="436"/>
        <v>3.8860103626943006</v>
      </c>
      <c r="P4011" s="1">
        <f t="shared" si="437"/>
        <v>25</v>
      </c>
      <c r="Q4011" s="1" t="str">
        <f t="shared" si="441"/>
        <v>theater</v>
      </c>
      <c r="R4011" s="1" t="str">
        <f t="shared" si="440"/>
        <v>plays</v>
      </c>
      <c r="S4011" s="2">
        <f t="shared" si="438"/>
        <v>41851.700925925928</v>
      </c>
      <c r="T4011" s="2">
        <f t="shared" si="439"/>
        <v>41891.700925925928</v>
      </c>
      <c r="U4011" s="1">
        <f t="shared" si="442"/>
        <v>40</v>
      </c>
    </row>
    <row r="4012" spans="1:21" ht="95" customHeight="1">
      <c r="A4012" s="1">
        <v>4010</v>
      </c>
      <c r="B4012" s="1" t="s">
        <v>4006</v>
      </c>
      <c r="C4012" s="1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4">
        <f t="shared" si="436"/>
        <v>24.194444444444443</v>
      </c>
      <c r="P4012" s="1">
        <f t="shared" si="437"/>
        <v>45.842105263157897</v>
      </c>
      <c r="Q4012" s="1" t="str">
        <f t="shared" si="441"/>
        <v>theater</v>
      </c>
      <c r="R4012" s="1" t="str">
        <f t="shared" si="440"/>
        <v>plays</v>
      </c>
      <c r="S4012" s="2">
        <f t="shared" si="438"/>
        <v>41921.770439814813</v>
      </c>
      <c r="T4012" s="2">
        <f t="shared" si="439"/>
        <v>41938.770439814813</v>
      </c>
      <c r="U4012" s="1">
        <f t="shared" si="442"/>
        <v>17</v>
      </c>
    </row>
    <row r="4013" spans="1:21" ht="95" customHeight="1">
      <c r="A4013" s="1">
        <v>4011</v>
      </c>
      <c r="B4013" s="1" t="s">
        <v>4007</v>
      </c>
      <c r="C4013" s="1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4">
        <f t="shared" si="436"/>
        <v>7.6</v>
      </c>
      <c r="P4013" s="1">
        <f t="shared" si="437"/>
        <v>4.75</v>
      </c>
      <c r="Q4013" s="1" t="str">
        <f t="shared" si="441"/>
        <v>theater</v>
      </c>
      <c r="R4013" s="1" t="str">
        <f t="shared" si="440"/>
        <v>plays</v>
      </c>
      <c r="S4013" s="2">
        <f t="shared" si="438"/>
        <v>42002.54488425926</v>
      </c>
      <c r="T4013" s="2">
        <f t="shared" si="439"/>
        <v>42032.54488425926</v>
      </c>
      <c r="U4013" s="1">
        <f t="shared" si="442"/>
        <v>30</v>
      </c>
    </row>
    <row r="4014" spans="1:21" ht="95" customHeight="1">
      <c r="A4014" s="1">
        <v>4012</v>
      </c>
      <c r="B4014" s="1" t="s">
        <v>4008</v>
      </c>
      <c r="C4014" s="1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4">
        <f t="shared" si="436"/>
        <v>0</v>
      </c>
      <c r="P4014" s="1" t="e">
        <f t="shared" si="437"/>
        <v>#DIV/0!</v>
      </c>
      <c r="Q4014" s="1" t="str">
        <f t="shared" si="441"/>
        <v>theater</v>
      </c>
      <c r="R4014" s="1" t="str">
        <f t="shared" si="440"/>
        <v>plays</v>
      </c>
      <c r="S4014" s="2">
        <f t="shared" si="438"/>
        <v>42096.544548611113</v>
      </c>
      <c r="T4014" s="2">
        <f t="shared" si="439"/>
        <v>42126.544548611113</v>
      </c>
      <c r="U4014" s="1">
        <f t="shared" si="442"/>
        <v>30</v>
      </c>
    </row>
    <row r="4015" spans="1:21" ht="95" customHeight="1">
      <c r="A4015" s="1">
        <v>4013</v>
      </c>
      <c r="B4015" s="1" t="s">
        <v>4009</v>
      </c>
      <c r="C4015" s="1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4">
        <f t="shared" si="436"/>
        <v>1.3</v>
      </c>
      <c r="P4015" s="1">
        <f t="shared" si="437"/>
        <v>13</v>
      </c>
      <c r="Q4015" s="1" t="str">
        <f t="shared" si="441"/>
        <v>theater</v>
      </c>
      <c r="R4015" s="1" t="str">
        <f t="shared" si="440"/>
        <v>plays</v>
      </c>
      <c r="S4015" s="2">
        <f t="shared" si="438"/>
        <v>42021.301192129627</v>
      </c>
      <c r="T4015" s="2">
        <f t="shared" si="439"/>
        <v>42051.301192129627</v>
      </c>
      <c r="U4015" s="1">
        <f t="shared" si="442"/>
        <v>30</v>
      </c>
    </row>
    <row r="4016" spans="1:21" ht="95" customHeight="1">
      <c r="A4016" s="1">
        <v>4014</v>
      </c>
      <c r="B4016" s="1" t="s">
        <v>4010</v>
      </c>
      <c r="C4016" s="1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4">
        <f t="shared" si="436"/>
        <v>0</v>
      </c>
      <c r="P4016" s="1" t="e">
        <f t="shared" si="437"/>
        <v>#DIV/0!</v>
      </c>
      <c r="Q4016" s="1" t="str">
        <f t="shared" si="441"/>
        <v>theater</v>
      </c>
      <c r="R4016" s="1" t="str">
        <f t="shared" si="440"/>
        <v>plays</v>
      </c>
      <c r="S4016" s="2">
        <f t="shared" si="438"/>
        <v>42419.246168981481</v>
      </c>
      <c r="T4016" s="2">
        <f t="shared" si="439"/>
        <v>42434.246168981481</v>
      </c>
      <c r="U4016" s="1">
        <f t="shared" si="442"/>
        <v>15</v>
      </c>
    </row>
    <row r="4017" spans="1:21" ht="95" customHeight="1">
      <c r="A4017" s="1">
        <v>4015</v>
      </c>
      <c r="B4017" s="1" t="s">
        <v>4011</v>
      </c>
      <c r="C4017" s="1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4">
        <f t="shared" si="436"/>
        <v>1.4285714285714287E-2</v>
      </c>
      <c r="P4017" s="1">
        <f t="shared" si="437"/>
        <v>1</v>
      </c>
      <c r="Q4017" s="1" t="str">
        <f t="shared" si="441"/>
        <v>theater</v>
      </c>
      <c r="R4017" s="1" t="str">
        <f t="shared" si="440"/>
        <v>plays</v>
      </c>
      <c r="S4017" s="2">
        <f t="shared" si="438"/>
        <v>42174.780821759254</v>
      </c>
      <c r="T4017" s="2">
        <f t="shared" si="439"/>
        <v>42204.780821759254</v>
      </c>
      <c r="U4017" s="1">
        <f t="shared" si="442"/>
        <v>30</v>
      </c>
    </row>
    <row r="4018" spans="1:21" ht="95" customHeight="1">
      <c r="A4018" s="1">
        <v>4016</v>
      </c>
      <c r="B4018" s="1" t="s">
        <v>4012</v>
      </c>
      <c r="C4018" s="1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4">
        <f t="shared" si="436"/>
        <v>14.000000000000002</v>
      </c>
      <c r="P4018" s="1">
        <f t="shared" si="437"/>
        <v>10</v>
      </c>
      <c r="Q4018" s="1" t="str">
        <f t="shared" si="441"/>
        <v>theater</v>
      </c>
      <c r="R4018" s="1" t="str">
        <f t="shared" si="440"/>
        <v>plays</v>
      </c>
      <c r="S4018" s="2">
        <f t="shared" si="438"/>
        <v>41869.872685185182</v>
      </c>
      <c r="T4018" s="2">
        <f t="shared" si="439"/>
        <v>41899.872685185182</v>
      </c>
      <c r="U4018" s="1">
        <f t="shared" si="442"/>
        <v>30</v>
      </c>
    </row>
    <row r="4019" spans="1:21" ht="95" customHeight="1">
      <c r="A4019" s="1">
        <v>4017</v>
      </c>
      <c r="B4019" s="1" t="s">
        <v>4013</v>
      </c>
      <c r="C4019" s="1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4">
        <f t="shared" si="436"/>
        <v>1.05</v>
      </c>
      <c r="P4019" s="1">
        <f t="shared" si="437"/>
        <v>52.5</v>
      </c>
      <c r="Q4019" s="1" t="str">
        <f t="shared" si="441"/>
        <v>theater</v>
      </c>
      <c r="R4019" s="1" t="str">
        <f t="shared" si="440"/>
        <v>plays</v>
      </c>
      <c r="S4019" s="2">
        <f t="shared" si="438"/>
        <v>41856.672152777777</v>
      </c>
      <c r="T4019" s="2">
        <f t="shared" si="439"/>
        <v>41886.672152777777</v>
      </c>
      <c r="U4019" s="1">
        <f t="shared" si="442"/>
        <v>30</v>
      </c>
    </row>
    <row r="4020" spans="1:21" ht="95" customHeight="1">
      <c r="A4020" s="1">
        <v>4018</v>
      </c>
      <c r="B4020" s="1" t="s">
        <v>4014</v>
      </c>
      <c r="C4020" s="1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4">
        <f t="shared" si="436"/>
        <v>8.6666666666666679</v>
      </c>
      <c r="P4020" s="1">
        <f t="shared" si="437"/>
        <v>32.5</v>
      </c>
      <c r="Q4020" s="1" t="str">
        <f t="shared" si="441"/>
        <v>theater</v>
      </c>
      <c r="R4020" s="1" t="str">
        <f t="shared" si="440"/>
        <v>plays</v>
      </c>
      <c r="S4020" s="2">
        <f t="shared" si="438"/>
        <v>42620.91097222222</v>
      </c>
      <c r="T4020" s="2">
        <f t="shared" si="439"/>
        <v>42650.91097222222</v>
      </c>
      <c r="U4020" s="1">
        <f t="shared" si="442"/>
        <v>30</v>
      </c>
    </row>
    <row r="4021" spans="1:21" ht="95" customHeight="1">
      <c r="A4021" s="1">
        <v>4019</v>
      </c>
      <c r="B4021" s="1" t="s">
        <v>4015</v>
      </c>
      <c r="C4021" s="1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4">
        <f t="shared" si="436"/>
        <v>0.82857142857142851</v>
      </c>
      <c r="P4021" s="1">
        <f t="shared" si="437"/>
        <v>7.25</v>
      </c>
      <c r="Q4021" s="1" t="str">
        <f t="shared" si="441"/>
        <v>theater</v>
      </c>
      <c r="R4021" s="1" t="str">
        <f t="shared" si="440"/>
        <v>plays</v>
      </c>
      <c r="S4021" s="2">
        <f t="shared" si="438"/>
        <v>42417.675879629634</v>
      </c>
      <c r="T4021" s="2">
        <f t="shared" si="439"/>
        <v>42475.686111111107</v>
      </c>
      <c r="U4021" s="1">
        <f t="shared" si="442"/>
        <v>59</v>
      </c>
    </row>
    <row r="4022" spans="1:21" ht="95" customHeight="1">
      <c r="A4022" s="1">
        <v>4020</v>
      </c>
      <c r="B4022" s="1" t="s">
        <v>4016</v>
      </c>
      <c r="C4022" s="1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4">
        <f t="shared" si="436"/>
        <v>16.666666666666664</v>
      </c>
      <c r="P4022" s="1">
        <f t="shared" si="437"/>
        <v>33.333333333333336</v>
      </c>
      <c r="Q4022" s="1" t="str">
        <f t="shared" si="441"/>
        <v>theater</v>
      </c>
      <c r="R4022" s="1" t="str">
        <f t="shared" si="440"/>
        <v>plays</v>
      </c>
      <c r="S4022" s="2">
        <f t="shared" si="438"/>
        <v>42057.190960648149</v>
      </c>
      <c r="T4022" s="2">
        <f t="shared" si="439"/>
        <v>42087.149293981478</v>
      </c>
      <c r="U4022" s="1">
        <f t="shared" si="442"/>
        <v>30</v>
      </c>
    </row>
    <row r="4023" spans="1:21" ht="95" customHeight="1">
      <c r="A4023" s="1">
        <v>4021</v>
      </c>
      <c r="B4023" s="1" t="s">
        <v>4017</v>
      </c>
      <c r="C4023" s="1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4">
        <f t="shared" si="436"/>
        <v>0.83333333333333337</v>
      </c>
      <c r="P4023" s="1">
        <f t="shared" si="437"/>
        <v>62.5</v>
      </c>
      <c r="Q4023" s="1" t="str">
        <f t="shared" si="441"/>
        <v>theater</v>
      </c>
      <c r="R4023" s="1" t="str">
        <f t="shared" si="440"/>
        <v>plays</v>
      </c>
      <c r="S4023" s="2">
        <f t="shared" si="438"/>
        <v>41878.911550925928</v>
      </c>
      <c r="T4023" s="2">
        <f t="shared" si="439"/>
        <v>41938.911550925928</v>
      </c>
      <c r="U4023" s="1">
        <f t="shared" si="442"/>
        <v>60</v>
      </c>
    </row>
    <row r="4024" spans="1:21" ht="95" customHeight="1">
      <c r="A4024" s="1">
        <v>4022</v>
      </c>
      <c r="B4024" s="1" t="s">
        <v>4018</v>
      </c>
      <c r="C4024" s="1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4">
        <f t="shared" si="436"/>
        <v>69.561111111111103</v>
      </c>
      <c r="P4024" s="1">
        <f t="shared" si="437"/>
        <v>63.558375634517766</v>
      </c>
      <c r="Q4024" s="1" t="str">
        <f t="shared" si="441"/>
        <v>theater</v>
      </c>
      <c r="R4024" s="1" t="str">
        <f t="shared" si="440"/>
        <v>plays</v>
      </c>
      <c r="S4024" s="2">
        <f t="shared" si="438"/>
        <v>41990.584108796291</v>
      </c>
      <c r="T4024" s="2">
        <f t="shared" si="439"/>
        <v>42036.120833333334</v>
      </c>
      <c r="U4024" s="1">
        <f t="shared" si="442"/>
        <v>46</v>
      </c>
    </row>
    <row r="4025" spans="1:21" ht="95" customHeight="1">
      <c r="A4025" s="1">
        <v>4023</v>
      </c>
      <c r="B4025" s="1" t="s">
        <v>4019</v>
      </c>
      <c r="C4025" s="1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4">
        <f t="shared" si="436"/>
        <v>0</v>
      </c>
      <c r="P4025" s="1" t="e">
        <f t="shared" si="437"/>
        <v>#DIV/0!</v>
      </c>
      <c r="Q4025" s="1" t="str">
        <f t="shared" si="441"/>
        <v>theater</v>
      </c>
      <c r="R4025" s="1" t="str">
        <f t="shared" si="440"/>
        <v>plays</v>
      </c>
      <c r="S4025" s="2">
        <f t="shared" si="438"/>
        <v>42408.999571759254</v>
      </c>
      <c r="T4025" s="2">
        <f t="shared" si="439"/>
        <v>42453.957905092597</v>
      </c>
      <c r="U4025" s="1">
        <f t="shared" si="442"/>
        <v>45</v>
      </c>
    </row>
    <row r="4026" spans="1:21" ht="95" customHeight="1">
      <c r="A4026" s="1">
        <v>4024</v>
      </c>
      <c r="B4026" s="1" t="s">
        <v>4020</v>
      </c>
      <c r="C4026" s="1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4">
        <f t="shared" si="436"/>
        <v>1.25</v>
      </c>
      <c r="P4026" s="1">
        <f t="shared" si="437"/>
        <v>10</v>
      </c>
      <c r="Q4026" s="1" t="str">
        <f t="shared" si="441"/>
        <v>theater</v>
      </c>
      <c r="R4026" s="1" t="str">
        <f t="shared" si="440"/>
        <v>plays</v>
      </c>
      <c r="S4026" s="2">
        <f t="shared" si="438"/>
        <v>42217.670104166667</v>
      </c>
      <c r="T4026" s="2">
        <f t="shared" si="439"/>
        <v>42247.670104166667</v>
      </c>
      <c r="U4026" s="1">
        <f t="shared" si="442"/>
        <v>30</v>
      </c>
    </row>
    <row r="4027" spans="1:21" ht="95" customHeight="1">
      <c r="A4027" s="1">
        <v>4025</v>
      </c>
      <c r="B4027" s="1" t="s">
        <v>4021</v>
      </c>
      <c r="C4027" s="1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4">
        <f t="shared" si="436"/>
        <v>5</v>
      </c>
      <c r="P4027" s="1">
        <f t="shared" si="437"/>
        <v>62.5</v>
      </c>
      <c r="Q4027" s="1" t="str">
        <f t="shared" si="441"/>
        <v>theater</v>
      </c>
      <c r="R4027" s="1" t="str">
        <f t="shared" si="440"/>
        <v>plays</v>
      </c>
      <c r="S4027" s="2">
        <f t="shared" si="438"/>
        <v>42151.237685185188</v>
      </c>
      <c r="T4027" s="2">
        <f t="shared" si="439"/>
        <v>42211.237685185188</v>
      </c>
      <c r="U4027" s="1">
        <f t="shared" si="442"/>
        <v>60</v>
      </c>
    </row>
    <row r="4028" spans="1:21" ht="95" customHeight="1">
      <c r="A4028" s="1">
        <v>4026</v>
      </c>
      <c r="B4028" s="1" t="s">
        <v>4022</v>
      </c>
      <c r="C4028" s="1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4">
        <f t="shared" si="436"/>
        <v>0</v>
      </c>
      <c r="P4028" s="1" t="e">
        <f t="shared" si="437"/>
        <v>#DIV/0!</v>
      </c>
      <c r="Q4028" s="1" t="str">
        <f t="shared" si="441"/>
        <v>theater</v>
      </c>
      <c r="R4028" s="1" t="str">
        <f t="shared" si="440"/>
        <v>plays</v>
      </c>
      <c r="S4028" s="2">
        <f t="shared" si="438"/>
        <v>42282.655543981484</v>
      </c>
      <c r="T4028" s="2">
        <f t="shared" si="439"/>
        <v>42342.697210648148</v>
      </c>
      <c r="U4028" s="1">
        <f t="shared" si="442"/>
        <v>61</v>
      </c>
    </row>
    <row r="4029" spans="1:21" ht="95" customHeight="1">
      <c r="A4029" s="1">
        <v>4027</v>
      </c>
      <c r="B4029" s="1" t="s">
        <v>4023</v>
      </c>
      <c r="C4029" s="1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4">
        <f t="shared" si="436"/>
        <v>7.166666666666667</v>
      </c>
      <c r="P4029" s="1">
        <f t="shared" si="437"/>
        <v>30.714285714285715</v>
      </c>
      <c r="Q4029" s="1" t="str">
        <f t="shared" si="441"/>
        <v>theater</v>
      </c>
      <c r="R4029" s="1" t="str">
        <f t="shared" si="440"/>
        <v>plays</v>
      </c>
      <c r="S4029" s="2">
        <f t="shared" si="438"/>
        <v>42768.97084490741</v>
      </c>
      <c r="T4029" s="2">
        <f t="shared" si="439"/>
        <v>42789.041666666672</v>
      </c>
      <c r="U4029" s="1">
        <f t="shared" si="442"/>
        <v>21</v>
      </c>
    </row>
    <row r="4030" spans="1:21" ht="95" customHeight="1">
      <c r="A4030" s="1">
        <v>4028</v>
      </c>
      <c r="B4030" s="1" t="s">
        <v>4024</v>
      </c>
      <c r="C4030" s="1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4">
        <f t="shared" si="436"/>
        <v>28.050000000000004</v>
      </c>
      <c r="P4030" s="1">
        <f t="shared" si="437"/>
        <v>51</v>
      </c>
      <c r="Q4030" s="1" t="str">
        <f t="shared" si="441"/>
        <v>theater</v>
      </c>
      <c r="R4030" s="1" t="str">
        <f t="shared" si="440"/>
        <v>plays</v>
      </c>
      <c r="S4030" s="2">
        <f t="shared" si="438"/>
        <v>41765.938657407409</v>
      </c>
      <c r="T4030" s="2">
        <f t="shared" si="439"/>
        <v>41795.938657407409</v>
      </c>
      <c r="U4030" s="1">
        <f t="shared" si="442"/>
        <v>30</v>
      </c>
    </row>
    <row r="4031" spans="1:21" ht="95" customHeight="1">
      <c r="A4031" s="1">
        <v>4029</v>
      </c>
      <c r="B4031" s="1" t="s">
        <v>4025</v>
      </c>
      <c r="C4031" s="1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4">
        <f t="shared" si="436"/>
        <v>0</v>
      </c>
      <c r="P4031" s="1" t="e">
        <f t="shared" si="437"/>
        <v>#DIV/0!</v>
      </c>
      <c r="Q4031" s="1" t="str">
        <f t="shared" si="441"/>
        <v>theater</v>
      </c>
      <c r="R4031" s="1" t="str">
        <f t="shared" si="440"/>
        <v>plays</v>
      </c>
      <c r="S4031" s="2">
        <f t="shared" si="438"/>
        <v>42322.025115740747</v>
      </c>
      <c r="T4031" s="2">
        <f t="shared" si="439"/>
        <v>42352.025115740747</v>
      </c>
      <c r="U4031" s="1">
        <f t="shared" si="442"/>
        <v>30</v>
      </c>
    </row>
    <row r="4032" spans="1:21" ht="95" customHeight="1">
      <c r="A4032" s="1">
        <v>4030</v>
      </c>
      <c r="B4032" s="1" t="s">
        <v>4026</v>
      </c>
      <c r="C4032" s="1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4">
        <f t="shared" si="436"/>
        <v>16</v>
      </c>
      <c r="P4032" s="1">
        <f t="shared" si="437"/>
        <v>66.666666666666671</v>
      </c>
      <c r="Q4032" s="1" t="str">
        <f t="shared" si="441"/>
        <v>theater</v>
      </c>
      <c r="R4032" s="1" t="str">
        <f t="shared" si="440"/>
        <v>plays</v>
      </c>
      <c r="S4032" s="2">
        <f t="shared" si="438"/>
        <v>42374.655081018514</v>
      </c>
      <c r="T4032" s="2">
        <f t="shared" si="439"/>
        <v>42403.784027777772</v>
      </c>
      <c r="U4032" s="1">
        <f t="shared" si="442"/>
        <v>30</v>
      </c>
    </row>
    <row r="4033" spans="1:21" ht="95" customHeight="1">
      <c r="A4033" s="1">
        <v>4031</v>
      </c>
      <c r="B4033" s="1" t="s">
        <v>4027</v>
      </c>
      <c r="C4033" s="1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4">
        <f t="shared" si="436"/>
        <v>0</v>
      </c>
      <c r="P4033" s="1" t="e">
        <f t="shared" si="437"/>
        <v>#DIV/0!</v>
      </c>
      <c r="Q4033" s="1" t="str">
        <f t="shared" si="441"/>
        <v>theater</v>
      </c>
      <c r="R4033" s="1" t="str">
        <f t="shared" si="440"/>
        <v>plays</v>
      </c>
      <c r="S4033" s="2">
        <f t="shared" si="438"/>
        <v>41941.585231481484</v>
      </c>
      <c r="T4033" s="2">
        <f t="shared" si="439"/>
        <v>41991.626898148148</v>
      </c>
      <c r="U4033" s="1">
        <f t="shared" si="442"/>
        <v>51</v>
      </c>
    </row>
    <row r="4034" spans="1:21" ht="95" customHeight="1">
      <c r="A4034" s="1">
        <v>4032</v>
      </c>
      <c r="B4034" s="1" t="s">
        <v>4028</v>
      </c>
      <c r="C4034" s="1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4">
        <f t="shared" si="436"/>
        <v>6.8287037037037033</v>
      </c>
      <c r="P4034" s="1">
        <f t="shared" si="437"/>
        <v>59</v>
      </c>
      <c r="Q4034" s="1" t="str">
        <f t="shared" si="441"/>
        <v>theater</v>
      </c>
      <c r="R4034" s="1" t="str">
        <f t="shared" si="440"/>
        <v>plays</v>
      </c>
      <c r="S4034" s="2">
        <f t="shared" si="438"/>
        <v>42293.809212962966</v>
      </c>
      <c r="T4034" s="2">
        <f t="shared" si="439"/>
        <v>42353.85087962963</v>
      </c>
      <c r="U4034" s="1">
        <f t="shared" si="442"/>
        <v>61</v>
      </c>
    </row>
    <row r="4035" spans="1:21" ht="95" customHeight="1">
      <c r="A4035" s="1">
        <v>4033</v>
      </c>
      <c r="B4035" s="1" t="s">
        <v>4029</v>
      </c>
      <c r="C4035" s="1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4">
        <f t="shared" ref="O4035:O4098" si="443">E4035/D4035*100</f>
        <v>25.698702928870294</v>
      </c>
      <c r="P4035" s="1">
        <f t="shared" ref="P4035:P4098" si="444">E4035/L4035</f>
        <v>65.340319148936175</v>
      </c>
      <c r="Q4035" s="1" t="str">
        <f t="shared" si="441"/>
        <v>theater</v>
      </c>
      <c r="R4035" s="1" t="str">
        <f t="shared" si="440"/>
        <v>plays</v>
      </c>
      <c r="S4035" s="2">
        <f t="shared" ref="S4035:S4098" si="445">(((J4035/60)/60)/24)+DATE(1970,1,1)</f>
        <v>42614.268796296295</v>
      </c>
      <c r="T4035" s="2">
        <f t="shared" ref="T4035:T4098" si="446">(((I4035/60)/60)/24)+DATE(1970,1,1)</f>
        <v>42645.375</v>
      </c>
      <c r="U4035" s="1">
        <f t="shared" si="442"/>
        <v>32</v>
      </c>
    </row>
    <row r="4036" spans="1:21" ht="95" customHeight="1">
      <c r="A4036" s="1">
        <v>4034</v>
      </c>
      <c r="B4036" s="1" t="s">
        <v>4030</v>
      </c>
      <c r="C4036" s="1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4">
        <f t="shared" si="443"/>
        <v>1.4814814814814816</v>
      </c>
      <c r="P4036" s="1">
        <f t="shared" si="444"/>
        <v>100</v>
      </c>
      <c r="Q4036" s="1" t="str">
        <f t="shared" si="441"/>
        <v>theater</v>
      </c>
      <c r="R4036" s="1" t="str">
        <f t="shared" ref="R4036:R4099" si="447">RIGHT(N4036,LEN(N4036)-FIND("/",N4036))</f>
        <v>plays</v>
      </c>
      <c r="S4036" s="2">
        <f t="shared" si="445"/>
        <v>42067.947337962964</v>
      </c>
      <c r="T4036" s="2">
        <f t="shared" si="446"/>
        <v>42097.905671296292</v>
      </c>
      <c r="U4036" s="1">
        <f t="shared" si="442"/>
        <v>30</v>
      </c>
    </row>
    <row r="4037" spans="1:21" ht="95" customHeight="1">
      <c r="A4037" s="1">
        <v>4035</v>
      </c>
      <c r="B4037" s="1" t="s">
        <v>4031</v>
      </c>
      <c r="C4037" s="1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4">
        <f t="shared" si="443"/>
        <v>36.85</v>
      </c>
      <c r="P4037" s="1">
        <f t="shared" si="444"/>
        <v>147.4</v>
      </c>
      <c r="Q4037" s="1" t="str">
        <f t="shared" si="441"/>
        <v>theater</v>
      </c>
      <c r="R4037" s="1" t="str">
        <f t="shared" si="447"/>
        <v>plays</v>
      </c>
      <c r="S4037" s="2">
        <f t="shared" si="445"/>
        <v>41903.882951388885</v>
      </c>
      <c r="T4037" s="2">
        <f t="shared" si="446"/>
        <v>41933.882951388885</v>
      </c>
      <c r="U4037" s="1">
        <f t="shared" si="442"/>
        <v>30</v>
      </c>
    </row>
    <row r="4038" spans="1:21" ht="95" customHeight="1">
      <c r="A4038" s="1">
        <v>4036</v>
      </c>
      <c r="B4038" s="1" t="s">
        <v>4032</v>
      </c>
      <c r="C4038" s="1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4">
        <f t="shared" si="443"/>
        <v>47.05</v>
      </c>
      <c r="P4038" s="1">
        <f t="shared" si="444"/>
        <v>166.05882352941177</v>
      </c>
      <c r="Q4038" s="1" t="str">
        <f t="shared" si="441"/>
        <v>theater</v>
      </c>
      <c r="R4038" s="1" t="str">
        <f t="shared" si="447"/>
        <v>plays</v>
      </c>
      <c r="S4038" s="2">
        <f t="shared" si="445"/>
        <v>41804.937083333331</v>
      </c>
      <c r="T4038" s="2">
        <f t="shared" si="446"/>
        <v>41821.9375</v>
      </c>
      <c r="U4038" s="1">
        <f t="shared" si="442"/>
        <v>18</v>
      </c>
    </row>
    <row r="4039" spans="1:21" ht="95" customHeight="1">
      <c r="A4039" s="1">
        <v>4037</v>
      </c>
      <c r="B4039" s="1" t="s">
        <v>4033</v>
      </c>
      <c r="C4039" s="1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4">
        <f t="shared" si="443"/>
        <v>11.428571428571429</v>
      </c>
      <c r="P4039" s="1">
        <f t="shared" si="444"/>
        <v>40</v>
      </c>
      <c r="Q4039" s="1" t="str">
        <f t="shared" si="441"/>
        <v>theater</v>
      </c>
      <c r="R4039" s="1" t="str">
        <f t="shared" si="447"/>
        <v>plays</v>
      </c>
      <c r="S4039" s="2">
        <f t="shared" si="445"/>
        <v>42497.070775462969</v>
      </c>
      <c r="T4039" s="2">
        <f t="shared" si="446"/>
        <v>42514.600694444445</v>
      </c>
      <c r="U4039" s="1">
        <f t="shared" si="442"/>
        <v>18</v>
      </c>
    </row>
    <row r="4040" spans="1:21" ht="95" customHeight="1">
      <c r="A4040" s="1">
        <v>4038</v>
      </c>
      <c r="B4040" s="1" t="s">
        <v>4034</v>
      </c>
      <c r="C4040" s="1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4">
        <f t="shared" si="443"/>
        <v>12.04</v>
      </c>
      <c r="P4040" s="1">
        <f t="shared" si="444"/>
        <v>75.25</v>
      </c>
      <c r="Q4040" s="1" t="str">
        <f t="shared" si="441"/>
        <v>theater</v>
      </c>
      <c r="R4040" s="1" t="str">
        <f t="shared" si="447"/>
        <v>plays</v>
      </c>
      <c r="S4040" s="2">
        <f t="shared" si="445"/>
        <v>41869.798726851855</v>
      </c>
      <c r="T4040" s="2">
        <f t="shared" si="446"/>
        <v>41929.798726851855</v>
      </c>
      <c r="U4040" s="1">
        <f t="shared" si="442"/>
        <v>60</v>
      </c>
    </row>
    <row r="4041" spans="1:21" ht="95" customHeight="1">
      <c r="A4041" s="1">
        <v>4039</v>
      </c>
      <c r="B4041" s="1" t="s">
        <v>4035</v>
      </c>
      <c r="C4041" s="1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4">
        <f t="shared" si="443"/>
        <v>60</v>
      </c>
      <c r="P4041" s="1">
        <f t="shared" si="444"/>
        <v>60</v>
      </c>
      <c r="Q4041" s="1" t="str">
        <f t="shared" si="441"/>
        <v>theater</v>
      </c>
      <c r="R4041" s="1" t="str">
        <f t="shared" si="447"/>
        <v>plays</v>
      </c>
      <c r="S4041" s="2">
        <f t="shared" si="445"/>
        <v>42305.670914351853</v>
      </c>
      <c r="T4041" s="2">
        <f t="shared" si="446"/>
        <v>42339.249305555553</v>
      </c>
      <c r="U4041" s="1">
        <f t="shared" si="442"/>
        <v>34</v>
      </c>
    </row>
    <row r="4042" spans="1:21" ht="95" customHeight="1">
      <c r="A4042" s="1">
        <v>4040</v>
      </c>
      <c r="B4042" s="1" t="s">
        <v>4036</v>
      </c>
      <c r="C4042" s="1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4">
        <f t="shared" si="443"/>
        <v>31.25</v>
      </c>
      <c r="P4042" s="1">
        <f t="shared" si="444"/>
        <v>1250</v>
      </c>
      <c r="Q4042" s="1" t="str">
        <f t="shared" si="441"/>
        <v>theater</v>
      </c>
      <c r="R4042" s="1" t="str">
        <f t="shared" si="447"/>
        <v>plays</v>
      </c>
      <c r="S4042" s="2">
        <f t="shared" si="445"/>
        <v>42144.231527777782</v>
      </c>
      <c r="T4042" s="2">
        <f t="shared" si="446"/>
        <v>42203.125</v>
      </c>
      <c r="U4042" s="1">
        <f t="shared" si="442"/>
        <v>59</v>
      </c>
    </row>
    <row r="4043" spans="1:21" ht="95" customHeight="1">
      <c r="A4043" s="1">
        <v>4041</v>
      </c>
      <c r="B4043" s="1" t="s">
        <v>4037</v>
      </c>
      <c r="C4043" s="1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4">
        <f t="shared" si="443"/>
        <v>0.42</v>
      </c>
      <c r="P4043" s="1">
        <f t="shared" si="444"/>
        <v>10.5</v>
      </c>
      <c r="Q4043" s="1" t="str">
        <f t="shared" si="441"/>
        <v>theater</v>
      </c>
      <c r="R4043" s="1" t="str">
        <f t="shared" si="447"/>
        <v>plays</v>
      </c>
      <c r="S4043" s="2">
        <f t="shared" si="445"/>
        <v>42559.474004629628</v>
      </c>
      <c r="T4043" s="2">
        <f t="shared" si="446"/>
        <v>42619.474004629628</v>
      </c>
      <c r="U4043" s="1">
        <f t="shared" si="442"/>
        <v>60</v>
      </c>
    </row>
    <row r="4044" spans="1:21" ht="95" customHeight="1">
      <c r="A4044" s="1">
        <v>4042</v>
      </c>
      <c r="B4044" s="1" t="s">
        <v>4038</v>
      </c>
      <c r="C4044" s="1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4">
        <f t="shared" si="443"/>
        <v>0.21</v>
      </c>
      <c r="P4044" s="1">
        <f t="shared" si="444"/>
        <v>7</v>
      </c>
      <c r="Q4044" s="1" t="str">
        <f t="shared" si="441"/>
        <v>theater</v>
      </c>
      <c r="R4044" s="1" t="str">
        <f t="shared" si="447"/>
        <v>plays</v>
      </c>
      <c r="S4044" s="2">
        <f t="shared" si="445"/>
        <v>41995.084074074075</v>
      </c>
      <c r="T4044" s="2">
        <f t="shared" si="446"/>
        <v>42024.802777777775</v>
      </c>
      <c r="U4044" s="1">
        <f t="shared" si="442"/>
        <v>30</v>
      </c>
    </row>
    <row r="4045" spans="1:21" ht="95" customHeight="1">
      <c r="A4045" s="1">
        <v>4043</v>
      </c>
      <c r="B4045" s="1" t="s">
        <v>4039</v>
      </c>
      <c r="C4045" s="1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4">
        <f t="shared" si="443"/>
        <v>0</v>
      </c>
      <c r="P4045" s="1" t="e">
        <f t="shared" si="444"/>
        <v>#DIV/0!</v>
      </c>
      <c r="Q4045" s="1" t="str">
        <f t="shared" si="441"/>
        <v>theater</v>
      </c>
      <c r="R4045" s="1" t="str">
        <f t="shared" si="447"/>
        <v>plays</v>
      </c>
      <c r="S4045" s="2">
        <f t="shared" si="445"/>
        <v>41948.957465277781</v>
      </c>
      <c r="T4045" s="2">
        <f t="shared" si="446"/>
        <v>41963.957465277781</v>
      </c>
      <c r="U4045" s="1">
        <f t="shared" si="442"/>
        <v>15</v>
      </c>
    </row>
    <row r="4046" spans="1:21" ht="95" customHeight="1">
      <c r="A4046" s="1">
        <v>4044</v>
      </c>
      <c r="B4046" s="1" t="s">
        <v>4040</v>
      </c>
      <c r="C4046" s="1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4">
        <f t="shared" si="443"/>
        <v>37.5</v>
      </c>
      <c r="P4046" s="1">
        <f t="shared" si="444"/>
        <v>56.25</v>
      </c>
      <c r="Q4046" s="1" t="str">
        <f t="shared" si="441"/>
        <v>theater</v>
      </c>
      <c r="R4046" s="1" t="str">
        <f t="shared" si="447"/>
        <v>plays</v>
      </c>
      <c r="S4046" s="2">
        <f t="shared" si="445"/>
        <v>42074.219699074078</v>
      </c>
      <c r="T4046" s="2">
        <f t="shared" si="446"/>
        <v>42104.208333333328</v>
      </c>
      <c r="U4046" s="1">
        <f t="shared" si="442"/>
        <v>30</v>
      </c>
    </row>
    <row r="4047" spans="1:21" ht="95" customHeight="1">
      <c r="A4047" s="1">
        <v>4045</v>
      </c>
      <c r="B4047" s="1" t="s">
        <v>4041</v>
      </c>
      <c r="C4047" s="1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4">
        <f t="shared" si="443"/>
        <v>0.02</v>
      </c>
      <c r="P4047" s="1">
        <f t="shared" si="444"/>
        <v>1</v>
      </c>
      <c r="Q4047" s="1" t="str">
        <f t="shared" si="441"/>
        <v>theater</v>
      </c>
      <c r="R4047" s="1" t="str">
        <f t="shared" si="447"/>
        <v>plays</v>
      </c>
      <c r="S4047" s="2">
        <f t="shared" si="445"/>
        <v>41842.201261574075</v>
      </c>
      <c r="T4047" s="2">
        <f t="shared" si="446"/>
        <v>41872.201261574075</v>
      </c>
      <c r="U4047" s="1">
        <f t="shared" si="442"/>
        <v>30</v>
      </c>
    </row>
    <row r="4048" spans="1:21" ht="95" customHeight="1">
      <c r="A4048" s="1">
        <v>4046</v>
      </c>
      <c r="B4048" s="1" t="s">
        <v>4042</v>
      </c>
      <c r="C4048" s="1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4">
        <f t="shared" si="443"/>
        <v>8.2142857142857135</v>
      </c>
      <c r="P4048" s="1">
        <f t="shared" si="444"/>
        <v>38.333333333333336</v>
      </c>
      <c r="Q4048" s="1" t="str">
        <f t="shared" si="441"/>
        <v>theater</v>
      </c>
      <c r="R4048" s="1" t="str">
        <f t="shared" si="447"/>
        <v>plays</v>
      </c>
      <c r="S4048" s="2">
        <f t="shared" si="445"/>
        <v>41904.650578703702</v>
      </c>
      <c r="T4048" s="2">
        <f t="shared" si="446"/>
        <v>41934.650578703702</v>
      </c>
      <c r="U4048" s="1">
        <f t="shared" si="442"/>
        <v>30</v>
      </c>
    </row>
    <row r="4049" spans="1:21" ht="95" customHeight="1">
      <c r="A4049" s="1">
        <v>4047</v>
      </c>
      <c r="B4049" s="1" t="s">
        <v>4043</v>
      </c>
      <c r="C4049" s="1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4">
        <f t="shared" si="443"/>
        <v>2.1999999999999997</v>
      </c>
      <c r="P4049" s="1">
        <f t="shared" si="444"/>
        <v>27.5</v>
      </c>
      <c r="Q4049" s="1" t="str">
        <f t="shared" ref="Q4049:Q4112" si="448">LEFT(N4049,FIND("/",N4049)-1)</f>
        <v>theater</v>
      </c>
      <c r="R4049" s="1" t="str">
        <f t="shared" si="447"/>
        <v>plays</v>
      </c>
      <c r="S4049" s="2">
        <f t="shared" si="445"/>
        <v>41991.022488425922</v>
      </c>
      <c r="T4049" s="2">
        <f t="shared" si="446"/>
        <v>42015.041666666672</v>
      </c>
      <c r="U4049" s="1">
        <f t="shared" si="442"/>
        <v>25</v>
      </c>
    </row>
    <row r="4050" spans="1:21" ht="95" customHeight="1">
      <c r="A4050" s="1">
        <v>4048</v>
      </c>
      <c r="B4050" s="1" t="s">
        <v>4044</v>
      </c>
      <c r="C4050" s="1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4">
        <f t="shared" si="443"/>
        <v>17.652941176470588</v>
      </c>
      <c r="P4050" s="1">
        <f t="shared" si="444"/>
        <v>32.978021978021978</v>
      </c>
      <c r="Q4050" s="1" t="str">
        <f t="shared" si="448"/>
        <v>theater</v>
      </c>
      <c r="R4050" s="1" t="str">
        <f t="shared" si="447"/>
        <v>plays</v>
      </c>
      <c r="S4050" s="2">
        <f t="shared" si="445"/>
        <v>42436.509108796294</v>
      </c>
      <c r="T4050" s="2">
        <f t="shared" si="446"/>
        <v>42471.467442129629</v>
      </c>
      <c r="U4050" s="1">
        <f t="shared" si="442"/>
        <v>35</v>
      </c>
    </row>
    <row r="4051" spans="1:21" ht="95" customHeight="1">
      <c r="A4051" s="1">
        <v>4049</v>
      </c>
      <c r="B4051" s="1" t="s">
        <v>4045</v>
      </c>
      <c r="C4051" s="1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4">
        <f t="shared" si="443"/>
        <v>0.08</v>
      </c>
      <c r="P4051" s="1">
        <f t="shared" si="444"/>
        <v>16</v>
      </c>
      <c r="Q4051" s="1" t="str">
        <f t="shared" si="448"/>
        <v>theater</v>
      </c>
      <c r="R4051" s="1" t="str">
        <f t="shared" si="447"/>
        <v>plays</v>
      </c>
      <c r="S4051" s="2">
        <f t="shared" si="445"/>
        <v>42169.958506944444</v>
      </c>
      <c r="T4051" s="2">
        <f t="shared" si="446"/>
        <v>42199.958506944444</v>
      </c>
      <c r="U4051" s="1">
        <f t="shared" si="442"/>
        <v>30</v>
      </c>
    </row>
    <row r="4052" spans="1:21" ht="95" customHeight="1">
      <c r="A4052" s="1">
        <v>4050</v>
      </c>
      <c r="B4052" s="1" t="s">
        <v>4046</v>
      </c>
      <c r="C4052" s="1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4">
        <f t="shared" si="443"/>
        <v>6.6666666666666666E-2</v>
      </c>
      <c r="P4052" s="1">
        <f t="shared" si="444"/>
        <v>1</v>
      </c>
      <c r="Q4052" s="1" t="str">
        <f t="shared" si="448"/>
        <v>theater</v>
      </c>
      <c r="R4052" s="1" t="str">
        <f t="shared" si="447"/>
        <v>plays</v>
      </c>
      <c r="S4052" s="2">
        <f t="shared" si="445"/>
        <v>41905.636469907404</v>
      </c>
      <c r="T4052" s="2">
        <f t="shared" si="446"/>
        <v>41935.636469907404</v>
      </c>
      <c r="U4052" s="1">
        <f t="shared" si="442"/>
        <v>30</v>
      </c>
    </row>
    <row r="4053" spans="1:21" ht="95" customHeight="1">
      <c r="A4053" s="1">
        <v>4051</v>
      </c>
      <c r="B4053" s="1" t="s">
        <v>4047</v>
      </c>
      <c r="C4053" s="1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4">
        <f t="shared" si="443"/>
        <v>0</v>
      </c>
      <c r="P4053" s="1" t="e">
        <f t="shared" si="444"/>
        <v>#DIV/0!</v>
      </c>
      <c r="Q4053" s="1" t="str">
        <f t="shared" si="448"/>
        <v>theater</v>
      </c>
      <c r="R4053" s="1" t="str">
        <f t="shared" si="447"/>
        <v>plays</v>
      </c>
      <c r="S4053" s="2">
        <f t="shared" si="445"/>
        <v>41761.810150462967</v>
      </c>
      <c r="T4053" s="2">
        <f t="shared" si="446"/>
        <v>41768.286805555559</v>
      </c>
      <c r="U4053" s="1">
        <f t="shared" si="442"/>
        <v>7</v>
      </c>
    </row>
    <row r="4054" spans="1:21" ht="95" customHeight="1">
      <c r="A4054" s="1">
        <v>4052</v>
      </c>
      <c r="B4054" s="1" t="s">
        <v>4048</v>
      </c>
      <c r="C4054" s="1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4">
        <f t="shared" si="443"/>
        <v>37.533333333333339</v>
      </c>
      <c r="P4054" s="1">
        <f t="shared" si="444"/>
        <v>86.615384615384613</v>
      </c>
      <c r="Q4054" s="1" t="str">
        <f t="shared" si="448"/>
        <v>theater</v>
      </c>
      <c r="R4054" s="1" t="str">
        <f t="shared" si="447"/>
        <v>plays</v>
      </c>
      <c r="S4054" s="2">
        <f t="shared" si="445"/>
        <v>41865.878657407404</v>
      </c>
      <c r="T4054" s="2">
        <f t="shared" si="446"/>
        <v>41925.878657407404</v>
      </c>
      <c r="U4054" s="1">
        <f t="shared" si="442"/>
        <v>60</v>
      </c>
    </row>
    <row r="4055" spans="1:21" ht="95" customHeight="1">
      <c r="A4055" s="1">
        <v>4053</v>
      </c>
      <c r="B4055" s="1" t="s">
        <v>4049</v>
      </c>
      <c r="C4055" s="1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4">
        <f t="shared" si="443"/>
        <v>22</v>
      </c>
      <c r="P4055" s="1">
        <f t="shared" si="444"/>
        <v>55</v>
      </c>
      <c r="Q4055" s="1" t="str">
        <f t="shared" si="448"/>
        <v>theater</v>
      </c>
      <c r="R4055" s="1" t="str">
        <f t="shared" si="447"/>
        <v>plays</v>
      </c>
      <c r="S4055" s="2">
        <f t="shared" si="445"/>
        <v>41928.690138888887</v>
      </c>
      <c r="T4055" s="2">
        <f t="shared" si="446"/>
        <v>41958.833333333328</v>
      </c>
      <c r="U4055" s="1">
        <f t="shared" si="442"/>
        <v>31</v>
      </c>
    </row>
    <row r="4056" spans="1:21" ht="95" customHeight="1">
      <c r="A4056" s="1">
        <v>4054</v>
      </c>
      <c r="B4056" s="1" t="s">
        <v>4050</v>
      </c>
      <c r="C4056" s="1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4">
        <f t="shared" si="443"/>
        <v>0</v>
      </c>
      <c r="P4056" s="1" t="e">
        <f t="shared" si="444"/>
        <v>#DIV/0!</v>
      </c>
      <c r="Q4056" s="1" t="str">
        <f t="shared" si="448"/>
        <v>theater</v>
      </c>
      <c r="R4056" s="1" t="str">
        <f t="shared" si="447"/>
        <v>plays</v>
      </c>
      <c r="S4056" s="2">
        <f t="shared" si="445"/>
        <v>42613.841261574074</v>
      </c>
      <c r="T4056" s="2">
        <f t="shared" si="446"/>
        <v>42644.166666666672</v>
      </c>
      <c r="U4056" s="1">
        <f t="shared" si="442"/>
        <v>31</v>
      </c>
    </row>
    <row r="4057" spans="1:21" ht="95" customHeight="1">
      <c r="A4057" s="1">
        <v>4055</v>
      </c>
      <c r="B4057" s="1" t="s">
        <v>4051</v>
      </c>
      <c r="C4057" s="1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4">
        <f t="shared" si="443"/>
        <v>17.62</v>
      </c>
      <c r="P4057" s="1">
        <f t="shared" si="444"/>
        <v>41.952380952380949</v>
      </c>
      <c r="Q4057" s="1" t="str">
        <f t="shared" si="448"/>
        <v>theater</v>
      </c>
      <c r="R4057" s="1" t="str">
        <f t="shared" si="447"/>
        <v>plays</v>
      </c>
      <c r="S4057" s="2">
        <f t="shared" si="445"/>
        <v>41779.648506944446</v>
      </c>
      <c r="T4057" s="2">
        <f t="shared" si="446"/>
        <v>41809.648506944446</v>
      </c>
      <c r="U4057" s="1">
        <f t="shared" si="442"/>
        <v>30</v>
      </c>
    </row>
    <row r="4058" spans="1:21" ht="95" customHeight="1">
      <c r="A4058" s="1">
        <v>4056</v>
      </c>
      <c r="B4058" s="1" t="s">
        <v>4052</v>
      </c>
      <c r="C4058" s="1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4">
        <f t="shared" si="443"/>
        <v>53</v>
      </c>
      <c r="P4058" s="1">
        <f t="shared" si="444"/>
        <v>88.333333333333329</v>
      </c>
      <c r="Q4058" s="1" t="str">
        <f t="shared" si="448"/>
        <v>theater</v>
      </c>
      <c r="R4058" s="1" t="str">
        <f t="shared" si="447"/>
        <v>plays</v>
      </c>
      <c r="S4058" s="2">
        <f t="shared" si="445"/>
        <v>42534.933321759265</v>
      </c>
      <c r="T4058" s="2">
        <f t="shared" si="446"/>
        <v>42554.832638888889</v>
      </c>
      <c r="U4058" s="1">
        <f t="shared" si="442"/>
        <v>20</v>
      </c>
    </row>
    <row r="4059" spans="1:21" ht="95" customHeight="1">
      <c r="A4059" s="1">
        <v>4057</v>
      </c>
      <c r="B4059" s="1" t="s">
        <v>4053</v>
      </c>
      <c r="C4059" s="1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4">
        <f t="shared" si="443"/>
        <v>22.142857142857142</v>
      </c>
      <c r="P4059" s="1">
        <f t="shared" si="444"/>
        <v>129.16666666666666</v>
      </c>
      <c r="Q4059" s="1" t="str">
        <f t="shared" si="448"/>
        <v>theater</v>
      </c>
      <c r="R4059" s="1" t="str">
        <f t="shared" si="447"/>
        <v>plays</v>
      </c>
      <c r="S4059" s="2">
        <f t="shared" si="445"/>
        <v>42310.968518518523</v>
      </c>
      <c r="T4059" s="2">
        <f t="shared" si="446"/>
        <v>42333.958333333328</v>
      </c>
      <c r="U4059" s="1">
        <f t="shared" si="442"/>
        <v>23</v>
      </c>
    </row>
    <row r="4060" spans="1:21" ht="95" customHeight="1">
      <c r="A4060" s="1">
        <v>4058</v>
      </c>
      <c r="B4060" s="1" t="s">
        <v>4054</v>
      </c>
      <c r="C4060" s="1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4">
        <f t="shared" si="443"/>
        <v>2.5333333333333332</v>
      </c>
      <c r="P4060" s="1">
        <f t="shared" si="444"/>
        <v>23.75</v>
      </c>
      <c r="Q4060" s="1" t="str">
        <f t="shared" si="448"/>
        <v>theater</v>
      </c>
      <c r="R4060" s="1" t="str">
        <f t="shared" si="447"/>
        <v>plays</v>
      </c>
      <c r="S4060" s="2">
        <f t="shared" si="445"/>
        <v>42446.060694444444</v>
      </c>
      <c r="T4060" s="2">
        <f t="shared" si="446"/>
        <v>42461.165972222225</v>
      </c>
      <c r="U4060" s="1">
        <f t="shared" si="442"/>
        <v>16</v>
      </c>
    </row>
    <row r="4061" spans="1:21" ht="95" customHeight="1">
      <c r="A4061" s="1">
        <v>4059</v>
      </c>
      <c r="B4061" s="1" t="s">
        <v>4055</v>
      </c>
      <c r="C4061" s="1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4">
        <f t="shared" si="443"/>
        <v>2.5</v>
      </c>
      <c r="P4061" s="1">
        <f t="shared" si="444"/>
        <v>35.714285714285715</v>
      </c>
      <c r="Q4061" s="1" t="str">
        <f t="shared" si="448"/>
        <v>theater</v>
      </c>
      <c r="R4061" s="1" t="str">
        <f t="shared" si="447"/>
        <v>plays</v>
      </c>
      <c r="S4061" s="2">
        <f t="shared" si="445"/>
        <v>41866.640648148146</v>
      </c>
      <c r="T4061" s="2">
        <f t="shared" si="446"/>
        <v>41898.125</v>
      </c>
      <c r="U4061" s="1">
        <f t="shared" ref="U4061:U4115" si="449">ROUNDUP(T4061-S4061,0)</f>
        <v>32</v>
      </c>
    </row>
    <row r="4062" spans="1:21" ht="95" customHeight="1">
      <c r="A4062" s="1">
        <v>4060</v>
      </c>
      <c r="B4062" s="1" t="s">
        <v>4056</v>
      </c>
      <c r="C4062" s="1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4">
        <f t="shared" si="443"/>
        <v>2.85</v>
      </c>
      <c r="P4062" s="1">
        <f t="shared" si="444"/>
        <v>57</v>
      </c>
      <c r="Q4062" s="1" t="str">
        <f t="shared" si="448"/>
        <v>theater</v>
      </c>
      <c r="R4062" s="1" t="str">
        <f t="shared" si="447"/>
        <v>plays</v>
      </c>
      <c r="S4062" s="2">
        <f t="shared" si="445"/>
        <v>41779.695092592592</v>
      </c>
      <c r="T4062" s="2">
        <f t="shared" si="446"/>
        <v>41813.666666666664</v>
      </c>
      <c r="U4062" s="1">
        <f t="shared" si="449"/>
        <v>34</v>
      </c>
    </row>
    <row r="4063" spans="1:21" ht="95" customHeight="1">
      <c r="A4063" s="1">
        <v>4061</v>
      </c>
      <c r="B4063" s="1" t="s">
        <v>4057</v>
      </c>
      <c r="C4063" s="1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4">
        <f t="shared" si="443"/>
        <v>0</v>
      </c>
      <c r="P4063" s="1" t="e">
        <f t="shared" si="444"/>
        <v>#DIV/0!</v>
      </c>
      <c r="Q4063" s="1" t="str">
        <f t="shared" si="448"/>
        <v>theater</v>
      </c>
      <c r="R4063" s="1" t="str">
        <f t="shared" si="447"/>
        <v>plays</v>
      </c>
      <c r="S4063" s="2">
        <f t="shared" si="445"/>
        <v>42421.141469907408</v>
      </c>
      <c r="T4063" s="2">
        <f t="shared" si="446"/>
        <v>42481.099803240737</v>
      </c>
      <c r="U4063" s="1">
        <f t="shared" si="449"/>
        <v>60</v>
      </c>
    </row>
    <row r="4064" spans="1:21" ht="95" customHeight="1">
      <c r="A4064" s="1">
        <v>4062</v>
      </c>
      <c r="B4064" s="1" t="s">
        <v>4058</v>
      </c>
      <c r="C4064" s="1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4">
        <f t="shared" si="443"/>
        <v>2.4500000000000002</v>
      </c>
      <c r="P4064" s="1">
        <f t="shared" si="444"/>
        <v>163.33333333333334</v>
      </c>
      <c r="Q4064" s="1" t="str">
        <f t="shared" si="448"/>
        <v>theater</v>
      </c>
      <c r="R4064" s="1" t="str">
        <f t="shared" si="447"/>
        <v>plays</v>
      </c>
      <c r="S4064" s="2">
        <f t="shared" si="445"/>
        <v>42523.739212962959</v>
      </c>
      <c r="T4064" s="2">
        <f t="shared" si="446"/>
        <v>42553.739212962959</v>
      </c>
      <c r="U4064" s="1">
        <f t="shared" si="449"/>
        <v>30</v>
      </c>
    </row>
    <row r="4065" spans="1:21" ht="95" customHeight="1">
      <c r="A4065" s="1">
        <v>4063</v>
      </c>
      <c r="B4065" s="1" t="s">
        <v>4059</v>
      </c>
      <c r="C4065" s="1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4">
        <f t="shared" si="443"/>
        <v>1.4210526315789473</v>
      </c>
      <c r="P4065" s="1">
        <f t="shared" si="444"/>
        <v>15</v>
      </c>
      <c r="Q4065" s="1" t="str">
        <f t="shared" si="448"/>
        <v>theater</v>
      </c>
      <c r="R4065" s="1" t="str">
        <f t="shared" si="447"/>
        <v>plays</v>
      </c>
      <c r="S4065" s="2">
        <f t="shared" si="445"/>
        <v>41787.681527777779</v>
      </c>
      <c r="T4065" s="2">
        <f t="shared" si="446"/>
        <v>41817.681527777779</v>
      </c>
      <c r="U4065" s="1">
        <f t="shared" si="449"/>
        <v>30</v>
      </c>
    </row>
    <row r="4066" spans="1:21" ht="95" customHeight="1">
      <c r="A4066" s="1">
        <v>4064</v>
      </c>
      <c r="B4066" s="1" t="s">
        <v>4060</v>
      </c>
      <c r="C4066" s="1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4">
        <f t="shared" si="443"/>
        <v>19.25</v>
      </c>
      <c r="P4066" s="1">
        <f t="shared" si="444"/>
        <v>64.166666666666671</v>
      </c>
      <c r="Q4066" s="1" t="str">
        <f t="shared" si="448"/>
        <v>theater</v>
      </c>
      <c r="R4066" s="1" t="str">
        <f t="shared" si="447"/>
        <v>plays</v>
      </c>
      <c r="S4066" s="2">
        <f t="shared" si="445"/>
        <v>42093.588263888887</v>
      </c>
      <c r="T4066" s="2">
        <f t="shared" si="446"/>
        <v>42123.588263888887</v>
      </c>
      <c r="U4066" s="1">
        <f t="shared" si="449"/>
        <v>30</v>
      </c>
    </row>
    <row r="4067" spans="1:21" ht="95" customHeight="1">
      <c r="A4067" s="1">
        <v>4065</v>
      </c>
      <c r="B4067" s="1" t="s">
        <v>4061</v>
      </c>
      <c r="C4067" s="1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4">
        <f t="shared" si="443"/>
        <v>0.67500000000000004</v>
      </c>
      <c r="P4067" s="1">
        <f t="shared" si="444"/>
        <v>6.75</v>
      </c>
      <c r="Q4067" s="1" t="str">
        <f t="shared" si="448"/>
        <v>theater</v>
      </c>
      <c r="R4067" s="1" t="str">
        <f t="shared" si="447"/>
        <v>plays</v>
      </c>
      <c r="S4067" s="2">
        <f t="shared" si="445"/>
        <v>41833.951516203706</v>
      </c>
      <c r="T4067" s="2">
        <f t="shared" si="446"/>
        <v>41863.951516203706</v>
      </c>
      <c r="U4067" s="1">
        <f t="shared" si="449"/>
        <v>30</v>
      </c>
    </row>
    <row r="4068" spans="1:21" ht="95" customHeight="1">
      <c r="A4068" s="1">
        <v>4066</v>
      </c>
      <c r="B4068" s="1" t="s">
        <v>4062</v>
      </c>
      <c r="C4068" s="1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4">
        <f t="shared" si="443"/>
        <v>0.16666666666666669</v>
      </c>
      <c r="P4068" s="1">
        <f t="shared" si="444"/>
        <v>25</v>
      </c>
      <c r="Q4068" s="1" t="str">
        <f t="shared" si="448"/>
        <v>theater</v>
      </c>
      <c r="R4068" s="1" t="str">
        <f t="shared" si="447"/>
        <v>plays</v>
      </c>
      <c r="S4068" s="2">
        <f t="shared" si="445"/>
        <v>42479.039212962962</v>
      </c>
      <c r="T4068" s="2">
        <f t="shared" si="446"/>
        <v>42509.039212962962</v>
      </c>
      <c r="U4068" s="1">
        <f t="shared" si="449"/>
        <v>30</v>
      </c>
    </row>
    <row r="4069" spans="1:21" ht="95" customHeight="1">
      <c r="A4069" s="1">
        <v>4067</v>
      </c>
      <c r="B4069" s="1" t="s">
        <v>4063</v>
      </c>
      <c r="C4069" s="1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4">
        <f t="shared" si="443"/>
        <v>60.9</v>
      </c>
      <c r="P4069" s="1">
        <f t="shared" si="444"/>
        <v>179.11764705882354</v>
      </c>
      <c r="Q4069" s="1" t="str">
        <f t="shared" si="448"/>
        <v>theater</v>
      </c>
      <c r="R4069" s="1" t="str">
        <f t="shared" si="447"/>
        <v>plays</v>
      </c>
      <c r="S4069" s="2">
        <f t="shared" si="445"/>
        <v>42235.117476851854</v>
      </c>
      <c r="T4069" s="2">
        <f t="shared" si="446"/>
        <v>42275.117476851854</v>
      </c>
      <c r="U4069" s="1">
        <f t="shared" si="449"/>
        <v>40</v>
      </c>
    </row>
    <row r="4070" spans="1:21" ht="95" customHeight="1">
      <c r="A4070" s="1">
        <v>4068</v>
      </c>
      <c r="B4070" s="1" t="s">
        <v>4064</v>
      </c>
      <c r="C4070" s="1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4">
        <f t="shared" si="443"/>
        <v>1</v>
      </c>
      <c r="P4070" s="1">
        <f t="shared" si="444"/>
        <v>34.950000000000003</v>
      </c>
      <c r="Q4070" s="1" t="str">
        <f t="shared" si="448"/>
        <v>theater</v>
      </c>
      <c r="R4070" s="1" t="str">
        <f t="shared" si="447"/>
        <v>plays</v>
      </c>
      <c r="S4070" s="2">
        <f t="shared" si="445"/>
        <v>42718.963599537034</v>
      </c>
      <c r="T4070" s="2">
        <f t="shared" si="446"/>
        <v>42748.961805555555</v>
      </c>
      <c r="U4070" s="1">
        <f t="shared" si="449"/>
        <v>30</v>
      </c>
    </row>
    <row r="4071" spans="1:21" ht="95" customHeight="1">
      <c r="A4071" s="1">
        <v>4069</v>
      </c>
      <c r="B4071" s="1" t="s">
        <v>4065</v>
      </c>
      <c r="C4071" s="1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4">
        <f t="shared" si="443"/>
        <v>34.4</v>
      </c>
      <c r="P4071" s="1">
        <f t="shared" si="444"/>
        <v>33.07692307692308</v>
      </c>
      <c r="Q4071" s="1" t="str">
        <f t="shared" si="448"/>
        <v>theater</v>
      </c>
      <c r="R4071" s="1" t="str">
        <f t="shared" si="447"/>
        <v>plays</v>
      </c>
      <c r="S4071" s="2">
        <f t="shared" si="445"/>
        <v>42022.661527777775</v>
      </c>
      <c r="T4071" s="2">
        <f t="shared" si="446"/>
        <v>42063.5</v>
      </c>
      <c r="U4071" s="1">
        <f t="shared" si="449"/>
        <v>41</v>
      </c>
    </row>
    <row r="4072" spans="1:21" ht="95" customHeight="1">
      <c r="A4072" s="1">
        <v>4070</v>
      </c>
      <c r="B4072" s="1" t="s">
        <v>4066</v>
      </c>
      <c r="C4072" s="1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4">
        <f t="shared" si="443"/>
        <v>16.5</v>
      </c>
      <c r="P4072" s="1">
        <f t="shared" si="444"/>
        <v>27.5</v>
      </c>
      <c r="Q4072" s="1" t="str">
        <f t="shared" si="448"/>
        <v>theater</v>
      </c>
      <c r="R4072" s="1" t="str">
        <f t="shared" si="447"/>
        <v>plays</v>
      </c>
      <c r="S4072" s="2">
        <f t="shared" si="445"/>
        <v>42031.666898148149</v>
      </c>
      <c r="T4072" s="2">
        <f t="shared" si="446"/>
        <v>42064.125</v>
      </c>
      <c r="U4072" s="1">
        <f t="shared" si="449"/>
        <v>33</v>
      </c>
    </row>
    <row r="4073" spans="1:21" ht="95" customHeight="1">
      <c r="A4073" s="1">
        <v>4071</v>
      </c>
      <c r="B4073" s="1" t="s">
        <v>4067</v>
      </c>
      <c r="C4073" s="1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4">
        <f t="shared" si="443"/>
        <v>0</v>
      </c>
      <c r="P4073" s="1" t="e">
        <f t="shared" si="444"/>
        <v>#DIV/0!</v>
      </c>
      <c r="Q4073" s="1" t="str">
        <f t="shared" si="448"/>
        <v>theater</v>
      </c>
      <c r="R4073" s="1" t="str">
        <f t="shared" si="447"/>
        <v>plays</v>
      </c>
      <c r="S4073" s="2">
        <f t="shared" si="445"/>
        <v>42700.804756944446</v>
      </c>
      <c r="T4073" s="2">
        <f t="shared" si="446"/>
        <v>42730.804756944446</v>
      </c>
      <c r="U4073" s="1">
        <f t="shared" si="449"/>
        <v>30</v>
      </c>
    </row>
    <row r="4074" spans="1:21" ht="95" customHeight="1">
      <c r="A4074" s="1">
        <v>4072</v>
      </c>
      <c r="B4074" s="1" t="s">
        <v>4068</v>
      </c>
      <c r="C4074" s="1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4">
        <f t="shared" si="443"/>
        <v>0.4</v>
      </c>
      <c r="P4074" s="1">
        <f t="shared" si="444"/>
        <v>2</v>
      </c>
      <c r="Q4074" s="1" t="str">
        <f t="shared" si="448"/>
        <v>theater</v>
      </c>
      <c r="R4074" s="1" t="str">
        <f t="shared" si="447"/>
        <v>plays</v>
      </c>
      <c r="S4074" s="2">
        <f t="shared" si="445"/>
        <v>41812.77443287037</v>
      </c>
      <c r="T4074" s="2">
        <f t="shared" si="446"/>
        <v>41872.77443287037</v>
      </c>
      <c r="U4074" s="1">
        <f t="shared" si="449"/>
        <v>60</v>
      </c>
    </row>
    <row r="4075" spans="1:21" ht="95" customHeight="1">
      <c r="A4075" s="1">
        <v>4073</v>
      </c>
      <c r="B4075" s="1" t="s">
        <v>4069</v>
      </c>
      <c r="C4075" s="1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4">
        <f t="shared" si="443"/>
        <v>1.0571428571428572</v>
      </c>
      <c r="P4075" s="1">
        <f t="shared" si="444"/>
        <v>18.5</v>
      </c>
      <c r="Q4075" s="1" t="str">
        <f t="shared" si="448"/>
        <v>theater</v>
      </c>
      <c r="R4075" s="1" t="str">
        <f t="shared" si="447"/>
        <v>plays</v>
      </c>
      <c r="S4075" s="2">
        <f t="shared" si="445"/>
        <v>42078.34520833334</v>
      </c>
      <c r="T4075" s="2">
        <f t="shared" si="446"/>
        <v>42133.166666666672</v>
      </c>
      <c r="U4075" s="1">
        <f t="shared" si="449"/>
        <v>55</v>
      </c>
    </row>
    <row r="4076" spans="1:21" ht="95" customHeight="1">
      <c r="A4076" s="1">
        <v>4074</v>
      </c>
      <c r="B4076" s="1" t="s">
        <v>4070</v>
      </c>
      <c r="C4076" s="1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4">
        <f t="shared" si="443"/>
        <v>26.727272727272727</v>
      </c>
      <c r="P4076" s="1">
        <f t="shared" si="444"/>
        <v>35</v>
      </c>
      <c r="Q4076" s="1" t="str">
        <f t="shared" si="448"/>
        <v>theater</v>
      </c>
      <c r="R4076" s="1" t="str">
        <f t="shared" si="447"/>
        <v>plays</v>
      </c>
      <c r="S4076" s="2">
        <f t="shared" si="445"/>
        <v>42283.552951388891</v>
      </c>
      <c r="T4076" s="2">
        <f t="shared" si="446"/>
        <v>42313.594618055555</v>
      </c>
      <c r="U4076" s="1">
        <f t="shared" si="449"/>
        <v>31</v>
      </c>
    </row>
    <row r="4077" spans="1:21" ht="95" customHeight="1">
      <c r="A4077" s="1">
        <v>4075</v>
      </c>
      <c r="B4077" s="1" t="s">
        <v>4071</v>
      </c>
      <c r="C4077" s="1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4">
        <f t="shared" si="443"/>
        <v>28.799999999999997</v>
      </c>
      <c r="P4077" s="1">
        <f t="shared" si="444"/>
        <v>44.307692307692307</v>
      </c>
      <c r="Q4077" s="1" t="str">
        <f t="shared" si="448"/>
        <v>theater</v>
      </c>
      <c r="R4077" s="1" t="str">
        <f t="shared" si="447"/>
        <v>plays</v>
      </c>
      <c r="S4077" s="2">
        <f t="shared" si="445"/>
        <v>41779.045937499999</v>
      </c>
      <c r="T4077" s="2">
        <f t="shared" si="446"/>
        <v>41820.727777777778</v>
      </c>
      <c r="U4077" s="1">
        <f t="shared" si="449"/>
        <v>42</v>
      </c>
    </row>
    <row r="4078" spans="1:21" ht="95" customHeight="1">
      <c r="A4078" s="1">
        <v>4076</v>
      </c>
      <c r="B4078" s="1" t="s">
        <v>4072</v>
      </c>
      <c r="C4078" s="1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4">
        <f t="shared" si="443"/>
        <v>0</v>
      </c>
      <c r="P4078" s="1" t="e">
        <f t="shared" si="444"/>
        <v>#DIV/0!</v>
      </c>
      <c r="Q4078" s="1" t="str">
        <f t="shared" si="448"/>
        <v>theater</v>
      </c>
      <c r="R4078" s="1" t="str">
        <f t="shared" si="447"/>
        <v>plays</v>
      </c>
      <c r="S4078" s="2">
        <f t="shared" si="445"/>
        <v>41905.795706018522</v>
      </c>
      <c r="T4078" s="2">
        <f t="shared" si="446"/>
        <v>41933.82708333333</v>
      </c>
      <c r="U4078" s="1">
        <f t="shared" si="449"/>
        <v>29</v>
      </c>
    </row>
    <row r="4079" spans="1:21" ht="95" customHeight="1">
      <c r="A4079" s="1">
        <v>4077</v>
      </c>
      <c r="B4079" s="1" t="s">
        <v>4073</v>
      </c>
      <c r="C4079" s="1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4">
        <f t="shared" si="443"/>
        <v>8.9</v>
      </c>
      <c r="P4079" s="1">
        <f t="shared" si="444"/>
        <v>222.5</v>
      </c>
      <c r="Q4079" s="1" t="str">
        <f t="shared" si="448"/>
        <v>theater</v>
      </c>
      <c r="R4079" s="1" t="str">
        <f t="shared" si="447"/>
        <v>plays</v>
      </c>
      <c r="S4079" s="2">
        <f t="shared" si="445"/>
        <v>42695.7105787037</v>
      </c>
      <c r="T4079" s="2">
        <f t="shared" si="446"/>
        <v>42725.7105787037</v>
      </c>
      <c r="U4079" s="1">
        <f t="shared" si="449"/>
        <v>30</v>
      </c>
    </row>
    <row r="4080" spans="1:21" ht="95" customHeight="1">
      <c r="A4080" s="1">
        <v>4078</v>
      </c>
      <c r="B4080" s="1" t="s">
        <v>4074</v>
      </c>
      <c r="C4080" s="1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4">
        <f t="shared" si="443"/>
        <v>0</v>
      </c>
      <c r="P4080" s="1" t="e">
        <f t="shared" si="444"/>
        <v>#DIV/0!</v>
      </c>
      <c r="Q4080" s="1" t="str">
        <f t="shared" si="448"/>
        <v>theater</v>
      </c>
      <c r="R4080" s="1" t="str">
        <f t="shared" si="447"/>
        <v>plays</v>
      </c>
      <c r="S4080" s="2">
        <f t="shared" si="445"/>
        <v>42732.787523148145</v>
      </c>
      <c r="T4080" s="2">
        <f t="shared" si="446"/>
        <v>42762.787523148145</v>
      </c>
      <c r="U4080" s="1">
        <f t="shared" si="449"/>
        <v>30</v>
      </c>
    </row>
    <row r="4081" spans="1:21" ht="95" customHeight="1">
      <c r="A4081" s="1">
        <v>4079</v>
      </c>
      <c r="B4081" s="1" t="s">
        <v>4075</v>
      </c>
      <c r="C4081" s="1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4">
        <f t="shared" si="443"/>
        <v>0.16666666666666669</v>
      </c>
      <c r="P4081" s="1">
        <f t="shared" si="444"/>
        <v>5</v>
      </c>
      <c r="Q4081" s="1" t="str">
        <f t="shared" si="448"/>
        <v>theater</v>
      </c>
      <c r="R4081" s="1" t="str">
        <f t="shared" si="447"/>
        <v>plays</v>
      </c>
      <c r="S4081" s="2">
        <f t="shared" si="445"/>
        <v>42510.938900462963</v>
      </c>
      <c r="T4081" s="2">
        <f t="shared" si="446"/>
        <v>42540.938900462963</v>
      </c>
      <c r="U4081" s="1">
        <f t="shared" si="449"/>
        <v>30</v>
      </c>
    </row>
    <row r="4082" spans="1:21" ht="95" customHeight="1">
      <c r="A4082" s="1">
        <v>4080</v>
      </c>
      <c r="B4082" s="1" t="s">
        <v>4076</v>
      </c>
      <c r="C4082" s="1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4">
        <f t="shared" si="443"/>
        <v>0</v>
      </c>
      <c r="P4082" s="1" t="e">
        <f t="shared" si="444"/>
        <v>#DIV/0!</v>
      </c>
      <c r="Q4082" s="1" t="str">
        <f t="shared" si="448"/>
        <v>theater</v>
      </c>
      <c r="R4082" s="1" t="str">
        <f t="shared" si="447"/>
        <v>plays</v>
      </c>
      <c r="S4082" s="2">
        <f t="shared" si="445"/>
        <v>42511.698101851856</v>
      </c>
      <c r="T4082" s="2">
        <f t="shared" si="446"/>
        <v>42535.787500000006</v>
      </c>
      <c r="U4082" s="1">
        <f t="shared" si="449"/>
        <v>25</v>
      </c>
    </row>
    <row r="4083" spans="1:21" ht="95" customHeight="1">
      <c r="A4083" s="1">
        <v>4081</v>
      </c>
      <c r="B4083" s="1" t="s">
        <v>4077</v>
      </c>
      <c r="C4083" s="1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4">
        <f t="shared" si="443"/>
        <v>15.737410071942445</v>
      </c>
      <c r="P4083" s="1">
        <f t="shared" si="444"/>
        <v>29.166666666666668</v>
      </c>
      <c r="Q4083" s="1" t="str">
        <f t="shared" si="448"/>
        <v>theater</v>
      </c>
      <c r="R4083" s="1" t="str">
        <f t="shared" si="447"/>
        <v>plays</v>
      </c>
      <c r="S4083" s="2">
        <f t="shared" si="445"/>
        <v>42041.581307870365</v>
      </c>
      <c r="T4083" s="2">
        <f t="shared" si="446"/>
        <v>42071.539641203708</v>
      </c>
      <c r="U4083" s="1">
        <f t="shared" si="449"/>
        <v>30</v>
      </c>
    </row>
    <row r="4084" spans="1:21" ht="95" customHeight="1">
      <c r="A4084" s="1">
        <v>4082</v>
      </c>
      <c r="B4084" s="1" t="s">
        <v>4078</v>
      </c>
      <c r="C4084" s="1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4">
        <f t="shared" si="443"/>
        <v>2</v>
      </c>
      <c r="P4084" s="1">
        <f t="shared" si="444"/>
        <v>1.5</v>
      </c>
      <c r="Q4084" s="1" t="str">
        <f t="shared" si="448"/>
        <v>theater</v>
      </c>
      <c r="R4084" s="1" t="str">
        <f t="shared" si="447"/>
        <v>plays</v>
      </c>
      <c r="S4084" s="2">
        <f t="shared" si="445"/>
        <v>42307.189270833333</v>
      </c>
      <c r="T4084" s="2">
        <f t="shared" si="446"/>
        <v>42322.958333333328</v>
      </c>
      <c r="U4084" s="1">
        <f t="shared" si="449"/>
        <v>16</v>
      </c>
    </row>
    <row r="4085" spans="1:21" ht="95" customHeight="1">
      <c r="A4085" s="1">
        <v>4083</v>
      </c>
      <c r="B4085" s="1" t="s">
        <v>4079</v>
      </c>
      <c r="C4085" s="1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4">
        <f t="shared" si="443"/>
        <v>21.685714285714287</v>
      </c>
      <c r="P4085" s="1">
        <f t="shared" si="444"/>
        <v>126.5</v>
      </c>
      <c r="Q4085" s="1" t="str">
        <f t="shared" si="448"/>
        <v>theater</v>
      </c>
      <c r="R4085" s="1" t="str">
        <f t="shared" si="447"/>
        <v>plays</v>
      </c>
      <c r="S4085" s="2">
        <f t="shared" si="445"/>
        <v>42353.761759259258</v>
      </c>
      <c r="T4085" s="2">
        <f t="shared" si="446"/>
        <v>42383.761759259258</v>
      </c>
      <c r="U4085" s="1">
        <f t="shared" si="449"/>
        <v>30</v>
      </c>
    </row>
    <row r="4086" spans="1:21" ht="95" customHeight="1">
      <c r="A4086" s="1">
        <v>4084</v>
      </c>
      <c r="B4086" s="1" t="s">
        <v>4080</v>
      </c>
      <c r="C4086" s="1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4">
        <f t="shared" si="443"/>
        <v>0.33333333333333337</v>
      </c>
      <c r="P4086" s="1">
        <f t="shared" si="444"/>
        <v>10</v>
      </c>
      <c r="Q4086" s="1" t="str">
        <f t="shared" si="448"/>
        <v>theater</v>
      </c>
      <c r="R4086" s="1" t="str">
        <f t="shared" si="447"/>
        <v>plays</v>
      </c>
      <c r="S4086" s="2">
        <f t="shared" si="445"/>
        <v>42622.436412037037</v>
      </c>
      <c r="T4086" s="2">
        <f t="shared" si="446"/>
        <v>42652.436412037037</v>
      </c>
      <c r="U4086" s="1">
        <f t="shared" si="449"/>
        <v>30</v>
      </c>
    </row>
    <row r="4087" spans="1:21" ht="95" customHeight="1">
      <c r="A4087" s="1">
        <v>4085</v>
      </c>
      <c r="B4087" s="1" t="s">
        <v>4081</v>
      </c>
      <c r="C4087" s="1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4">
        <f t="shared" si="443"/>
        <v>0.2857142857142857</v>
      </c>
      <c r="P4087" s="1">
        <f t="shared" si="444"/>
        <v>10</v>
      </c>
      <c r="Q4087" s="1" t="str">
        <f t="shared" si="448"/>
        <v>theater</v>
      </c>
      <c r="R4087" s="1" t="str">
        <f t="shared" si="447"/>
        <v>plays</v>
      </c>
      <c r="S4087" s="2">
        <f t="shared" si="445"/>
        <v>42058.603877314818</v>
      </c>
      <c r="T4087" s="2">
        <f t="shared" si="446"/>
        <v>42087.165972222225</v>
      </c>
      <c r="U4087" s="1">
        <f t="shared" si="449"/>
        <v>29</v>
      </c>
    </row>
    <row r="4088" spans="1:21" ht="95" customHeight="1">
      <c r="A4088" s="1">
        <v>4086</v>
      </c>
      <c r="B4088" s="1" t="s">
        <v>4082</v>
      </c>
      <c r="C4088" s="1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4">
        <f t="shared" si="443"/>
        <v>4.7</v>
      </c>
      <c r="P4088" s="1">
        <f t="shared" si="444"/>
        <v>9.4</v>
      </c>
      <c r="Q4088" s="1" t="str">
        <f t="shared" si="448"/>
        <v>theater</v>
      </c>
      <c r="R4088" s="1" t="str">
        <f t="shared" si="447"/>
        <v>plays</v>
      </c>
      <c r="S4088" s="2">
        <f t="shared" si="445"/>
        <v>42304.940960648149</v>
      </c>
      <c r="T4088" s="2">
        <f t="shared" si="446"/>
        <v>42329.166666666672</v>
      </c>
      <c r="U4088" s="1">
        <f t="shared" si="449"/>
        <v>25</v>
      </c>
    </row>
    <row r="4089" spans="1:21" ht="95" customHeight="1">
      <c r="A4089" s="1">
        <v>4087</v>
      </c>
      <c r="B4089" s="1" t="s">
        <v>4083</v>
      </c>
      <c r="C4089" s="1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4">
        <f t="shared" si="443"/>
        <v>0</v>
      </c>
      <c r="P4089" s="1" t="e">
        <f t="shared" si="444"/>
        <v>#DIV/0!</v>
      </c>
      <c r="Q4089" s="1" t="str">
        <f t="shared" si="448"/>
        <v>theater</v>
      </c>
      <c r="R4089" s="1" t="str">
        <f t="shared" si="447"/>
        <v>plays</v>
      </c>
      <c r="S4089" s="2">
        <f t="shared" si="445"/>
        <v>42538.742893518516</v>
      </c>
      <c r="T4089" s="2">
        <f t="shared" si="446"/>
        <v>42568.742893518516</v>
      </c>
      <c r="U4089" s="1">
        <f t="shared" si="449"/>
        <v>30</v>
      </c>
    </row>
    <row r="4090" spans="1:21" ht="95" customHeight="1">
      <c r="A4090" s="1">
        <v>4088</v>
      </c>
      <c r="B4090" s="1" t="s">
        <v>4084</v>
      </c>
      <c r="C4090" s="1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4">
        <f t="shared" si="443"/>
        <v>10.8</v>
      </c>
      <c r="P4090" s="1">
        <f t="shared" si="444"/>
        <v>72</v>
      </c>
      <c r="Q4090" s="1" t="str">
        <f t="shared" si="448"/>
        <v>theater</v>
      </c>
      <c r="R4090" s="1" t="str">
        <f t="shared" si="447"/>
        <v>plays</v>
      </c>
      <c r="S4090" s="2">
        <f t="shared" si="445"/>
        <v>41990.612546296295</v>
      </c>
      <c r="T4090" s="2">
        <f t="shared" si="446"/>
        <v>42020.434722222228</v>
      </c>
      <c r="U4090" s="1">
        <f t="shared" si="449"/>
        <v>30</v>
      </c>
    </row>
    <row r="4091" spans="1:21" ht="95" customHeight="1">
      <c r="A4091" s="1">
        <v>4089</v>
      </c>
      <c r="B4091" s="1" t="s">
        <v>4085</v>
      </c>
      <c r="C4091" s="1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4">
        <f t="shared" si="443"/>
        <v>4.8</v>
      </c>
      <c r="P4091" s="1">
        <f t="shared" si="444"/>
        <v>30</v>
      </c>
      <c r="Q4091" s="1" t="str">
        <f t="shared" si="448"/>
        <v>theater</v>
      </c>
      <c r="R4091" s="1" t="str">
        <f t="shared" si="447"/>
        <v>plays</v>
      </c>
      <c r="S4091" s="2">
        <f t="shared" si="445"/>
        <v>42122.732499999998</v>
      </c>
      <c r="T4091" s="2">
        <f t="shared" si="446"/>
        <v>42155.732638888891</v>
      </c>
      <c r="U4091" s="1">
        <f t="shared" si="449"/>
        <v>34</v>
      </c>
    </row>
    <row r="4092" spans="1:21" ht="95" customHeight="1">
      <c r="A4092" s="1">
        <v>4090</v>
      </c>
      <c r="B4092" s="1" t="s">
        <v>4086</v>
      </c>
      <c r="C4092" s="1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4">
        <f t="shared" si="443"/>
        <v>3.2</v>
      </c>
      <c r="P4092" s="1">
        <f t="shared" si="444"/>
        <v>10.666666666666666</v>
      </c>
      <c r="Q4092" s="1" t="str">
        <f t="shared" si="448"/>
        <v>theater</v>
      </c>
      <c r="R4092" s="1" t="str">
        <f t="shared" si="447"/>
        <v>plays</v>
      </c>
      <c r="S4092" s="2">
        <f t="shared" si="445"/>
        <v>42209.67288194444</v>
      </c>
      <c r="T4092" s="2">
        <f t="shared" si="446"/>
        <v>42223.625</v>
      </c>
      <c r="U4092" s="1">
        <f t="shared" si="449"/>
        <v>14</v>
      </c>
    </row>
    <row r="4093" spans="1:21" ht="95" customHeight="1">
      <c r="A4093" s="1">
        <v>4091</v>
      </c>
      <c r="B4093" s="1" t="s">
        <v>4087</v>
      </c>
      <c r="C4093" s="1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4">
        <f t="shared" si="443"/>
        <v>12.75</v>
      </c>
      <c r="P4093" s="1">
        <f t="shared" si="444"/>
        <v>25.5</v>
      </c>
      <c r="Q4093" s="1" t="str">
        <f t="shared" si="448"/>
        <v>theater</v>
      </c>
      <c r="R4093" s="1" t="str">
        <f t="shared" si="447"/>
        <v>plays</v>
      </c>
      <c r="S4093" s="2">
        <f t="shared" si="445"/>
        <v>41990.506377314814</v>
      </c>
      <c r="T4093" s="2">
        <f t="shared" si="446"/>
        <v>42020.506377314814</v>
      </c>
      <c r="U4093" s="1">
        <f t="shared" si="449"/>
        <v>30</v>
      </c>
    </row>
    <row r="4094" spans="1:21" ht="95" customHeight="1">
      <c r="A4094" s="1">
        <v>4092</v>
      </c>
      <c r="B4094" s="1" t="s">
        <v>4088</v>
      </c>
      <c r="C4094" s="1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4">
        <f t="shared" si="443"/>
        <v>1.8181818181818181E-2</v>
      </c>
      <c r="P4094" s="1">
        <f t="shared" si="444"/>
        <v>20</v>
      </c>
      <c r="Q4094" s="1" t="str">
        <f t="shared" si="448"/>
        <v>theater</v>
      </c>
      <c r="R4094" s="1" t="str">
        <f t="shared" si="447"/>
        <v>plays</v>
      </c>
      <c r="S4094" s="2">
        <f t="shared" si="445"/>
        <v>42039.194988425923</v>
      </c>
      <c r="T4094" s="2">
        <f t="shared" si="446"/>
        <v>42099.153321759266</v>
      </c>
      <c r="U4094" s="1">
        <f t="shared" si="449"/>
        <v>60</v>
      </c>
    </row>
    <row r="4095" spans="1:21" ht="95" customHeight="1">
      <c r="A4095" s="1">
        <v>4093</v>
      </c>
      <c r="B4095" s="1" t="s">
        <v>4089</v>
      </c>
      <c r="C4095" s="1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4">
        <f t="shared" si="443"/>
        <v>2.4</v>
      </c>
      <c r="P4095" s="1">
        <f t="shared" si="444"/>
        <v>15</v>
      </c>
      <c r="Q4095" s="1" t="str">
        <f t="shared" si="448"/>
        <v>theater</v>
      </c>
      <c r="R4095" s="1" t="str">
        <f t="shared" si="447"/>
        <v>plays</v>
      </c>
      <c r="S4095" s="2">
        <f t="shared" si="445"/>
        <v>42178.815891203703</v>
      </c>
      <c r="T4095" s="2">
        <f t="shared" si="446"/>
        <v>42238.815891203703</v>
      </c>
      <c r="U4095" s="1">
        <f t="shared" si="449"/>
        <v>60</v>
      </c>
    </row>
    <row r="4096" spans="1:21" ht="95" customHeight="1">
      <c r="A4096" s="1">
        <v>4094</v>
      </c>
      <c r="B4096" s="1" t="s">
        <v>4090</v>
      </c>
      <c r="C4096" s="1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4">
        <f t="shared" si="443"/>
        <v>36.5</v>
      </c>
      <c r="P4096" s="1">
        <f t="shared" si="444"/>
        <v>91.25</v>
      </c>
      <c r="Q4096" s="1" t="str">
        <f t="shared" si="448"/>
        <v>theater</v>
      </c>
      <c r="R4096" s="1" t="str">
        <f t="shared" si="447"/>
        <v>plays</v>
      </c>
      <c r="S4096" s="2">
        <f t="shared" si="445"/>
        <v>41890.086805555555</v>
      </c>
      <c r="T4096" s="2">
        <f t="shared" si="446"/>
        <v>41934.207638888889</v>
      </c>
      <c r="U4096" s="1">
        <f t="shared" si="449"/>
        <v>45</v>
      </c>
    </row>
    <row r="4097" spans="1:21" ht="95" customHeight="1">
      <c r="A4097" s="1">
        <v>4095</v>
      </c>
      <c r="B4097" s="1" t="s">
        <v>4091</v>
      </c>
      <c r="C4097" s="1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4">
        <f t="shared" si="443"/>
        <v>2.666666666666667</v>
      </c>
      <c r="P4097" s="1">
        <f t="shared" si="444"/>
        <v>800</v>
      </c>
      <c r="Q4097" s="1" t="str">
        <f t="shared" si="448"/>
        <v>theater</v>
      </c>
      <c r="R4097" s="1" t="str">
        <f t="shared" si="447"/>
        <v>plays</v>
      </c>
      <c r="S4097" s="2">
        <f t="shared" si="445"/>
        <v>42693.031828703708</v>
      </c>
      <c r="T4097" s="2">
        <f t="shared" si="446"/>
        <v>42723.031828703708</v>
      </c>
      <c r="U4097" s="1">
        <f t="shared" si="449"/>
        <v>30</v>
      </c>
    </row>
    <row r="4098" spans="1:21" ht="95" customHeight="1">
      <c r="A4098" s="1">
        <v>4096</v>
      </c>
      <c r="B4098" s="1" t="s">
        <v>4092</v>
      </c>
      <c r="C4098" s="1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4">
        <f t="shared" si="443"/>
        <v>11.428571428571429</v>
      </c>
      <c r="P4098" s="1">
        <f t="shared" si="444"/>
        <v>80</v>
      </c>
      <c r="Q4098" s="1" t="str">
        <f t="shared" si="448"/>
        <v>theater</v>
      </c>
      <c r="R4098" s="1" t="str">
        <f t="shared" si="447"/>
        <v>plays</v>
      </c>
      <c r="S4098" s="2">
        <f t="shared" si="445"/>
        <v>42750.530312499999</v>
      </c>
      <c r="T4098" s="2">
        <f t="shared" si="446"/>
        <v>42794.368749999994</v>
      </c>
      <c r="U4098" s="1">
        <f t="shared" si="449"/>
        <v>44</v>
      </c>
    </row>
    <row r="4099" spans="1:21" ht="95" customHeight="1">
      <c r="A4099" s="1">
        <v>4097</v>
      </c>
      <c r="B4099" s="1" t="s">
        <v>4093</v>
      </c>
      <c r="C4099" s="1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4">
        <f t="shared" ref="O4099:O4115" si="450">E4099/D4099*100</f>
        <v>0</v>
      </c>
      <c r="P4099" s="1" t="e">
        <f t="shared" ref="P4099:P4115" si="451">E4099/L4099</f>
        <v>#DIV/0!</v>
      </c>
      <c r="Q4099" s="1" t="str">
        <f t="shared" si="448"/>
        <v>theater</v>
      </c>
      <c r="R4099" s="1" t="str">
        <f t="shared" si="447"/>
        <v>plays</v>
      </c>
      <c r="S4099" s="2">
        <f t="shared" ref="S4099:S4115" si="452">(((J4099/60)/60)/24)+DATE(1970,1,1)</f>
        <v>42344.824502314819</v>
      </c>
      <c r="T4099" s="2">
        <f t="shared" ref="T4099:T4115" si="453">(((I4099/60)/60)/24)+DATE(1970,1,1)</f>
        <v>42400.996527777781</v>
      </c>
      <c r="U4099" s="1">
        <f t="shared" si="449"/>
        <v>57</v>
      </c>
    </row>
    <row r="4100" spans="1:21" ht="95" customHeight="1">
      <c r="A4100" s="1">
        <v>4098</v>
      </c>
      <c r="B4100" s="1" t="s">
        <v>4094</v>
      </c>
      <c r="C4100" s="1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4">
        <f t="shared" si="450"/>
        <v>0</v>
      </c>
      <c r="P4100" s="1" t="e">
        <f t="shared" si="451"/>
        <v>#DIV/0!</v>
      </c>
      <c r="Q4100" s="1" t="str">
        <f t="shared" si="448"/>
        <v>theater</v>
      </c>
      <c r="R4100" s="1" t="str">
        <f t="shared" ref="R4100:R4115" si="454">RIGHT(N4100,LEN(N4100)-FIND("/",N4100))</f>
        <v>plays</v>
      </c>
      <c r="S4100" s="2">
        <f t="shared" si="452"/>
        <v>42495.722187499996</v>
      </c>
      <c r="T4100" s="2">
        <f t="shared" si="453"/>
        <v>42525.722187499996</v>
      </c>
      <c r="U4100" s="1">
        <f t="shared" si="449"/>
        <v>30</v>
      </c>
    </row>
    <row r="4101" spans="1:21" ht="95" customHeight="1">
      <c r="A4101" s="1">
        <v>4099</v>
      </c>
      <c r="B4101" s="1" t="s">
        <v>4095</v>
      </c>
      <c r="C4101" s="1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4">
        <f t="shared" si="450"/>
        <v>1.1111111111111112</v>
      </c>
      <c r="P4101" s="1">
        <f t="shared" si="451"/>
        <v>50</v>
      </c>
      <c r="Q4101" s="1" t="str">
        <f t="shared" si="448"/>
        <v>theater</v>
      </c>
      <c r="R4101" s="1" t="str">
        <f t="shared" si="454"/>
        <v>plays</v>
      </c>
      <c r="S4101" s="2">
        <f t="shared" si="452"/>
        <v>42570.850381944445</v>
      </c>
      <c r="T4101" s="2">
        <f t="shared" si="453"/>
        <v>42615.850381944445</v>
      </c>
      <c r="U4101" s="1">
        <f t="shared" si="449"/>
        <v>45</v>
      </c>
    </row>
    <row r="4102" spans="1:21" ht="95" customHeight="1">
      <c r="A4102" s="1">
        <v>4100</v>
      </c>
      <c r="B4102" s="1" t="s">
        <v>4096</v>
      </c>
      <c r="C4102" s="1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4">
        <f t="shared" si="450"/>
        <v>0</v>
      </c>
      <c r="P4102" s="1" t="e">
        <f t="shared" si="451"/>
        <v>#DIV/0!</v>
      </c>
      <c r="Q4102" s="1" t="str">
        <f t="shared" si="448"/>
        <v>theater</v>
      </c>
      <c r="R4102" s="1" t="str">
        <f t="shared" si="454"/>
        <v>plays</v>
      </c>
      <c r="S4102" s="2">
        <f t="shared" si="452"/>
        <v>41927.124884259261</v>
      </c>
      <c r="T4102" s="2">
        <f t="shared" si="453"/>
        <v>41937.124884259261</v>
      </c>
      <c r="U4102" s="1">
        <f t="shared" si="449"/>
        <v>10</v>
      </c>
    </row>
    <row r="4103" spans="1:21" ht="95" customHeight="1">
      <c r="A4103" s="1">
        <v>4101</v>
      </c>
      <c r="B4103" s="1" t="s">
        <v>4097</v>
      </c>
      <c r="C4103" s="1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4">
        <f t="shared" si="450"/>
        <v>0</v>
      </c>
      <c r="P4103" s="1" t="e">
        <f t="shared" si="451"/>
        <v>#DIV/0!</v>
      </c>
      <c r="Q4103" s="1" t="str">
        <f t="shared" si="448"/>
        <v>theater</v>
      </c>
      <c r="R4103" s="1" t="str">
        <f t="shared" si="454"/>
        <v>plays</v>
      </c>
      <c r="S4103" s="2">
        <f t="shared" si="452"/>
        <v>42730.903726851851</v>
      </c>
      <c r="T4103" s="2">
        <f t="shared" si="453"/>
        <v>42760.903726851851</v>
      </c>
      <c r="U4103" s="1">
        <f t="shared" si="449"/>
        <v>30</v>
      </c>
    </row>
    <row r="4104" spans="1:21" ht="95" customHeight="1">
      <c r="A4104" s="1">
        <v>4102</v>
      </c>
      <c r="B4104" s="1" t="s">
        <v>4098</v>
      </c>
      <c r="C4104" s="1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4">
        <f t="shared" si="450"/>
        <v>27.400000000000002</v>
      </c>
      <c r="P4104" s="1">
        <f t="shared" si="451"/>
        <v>22.833333333333332</v>
      </c>
      <c r="Q4104" s="1" t="str">
        <f t="shared" si="448"/>
        <v>theater</v>
      </c>
      <c r="R4104" s="1" t="str">
        <f t="shared" si="454"/>
        <v>plays</v>
      </c>
      <c r="S4104" s="2">
        <f t="shared" si="452"/>
        <v>42475.848067129627</v>
      </c>
      <c r="T4104" s="2">
        <f t="shared" si="453"/>
        <v>42505.848067129627</v>
      </c>
      <c r="U4104" s="1">
        <f t="shared" si="449"/>
        <v>30</v>
      </c>
    </row>
    <row r="4105" spans="1:21" ht="95" customHeight="1">
      <c r="A4105" s="1">
        <v>4103</v>
      </c>
      <c r="B4105" s="1" t="s">
        <v>4099</v>
      </c>
      <c r="C4105" s="1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4">
        <f t="shared" si="450"/>
        <v>10</v>
      </c>
      <c r="P4105" s="1">
        <f t="shared" si="451"/>
        <v>16.666666666666668</v>
      </c>
      <c r="Q4105" s="1" t="str">
        <f t="shared" si="448"/>
        <v>theater</v>
      </c>
      <c r="R4105" s="1" t="str">
        <f t="shared" si="454"/>
        <v>plays</v>
      </c>
      <c r="S4105" s="2">
        <f t="shared" si="452"/>
        <v>42188.83293981482</v>
      </c>
      <c r="T4105" s="2">
        <f t="shared" si="453"/>
        <v>42242.772222222222</v>
      </c>
      <c r="U4105" s="1">
        <f t="shared" si="449"/>
        <v>54</v>
      </c>
    </row>
    <row r="4106" spans="1:21" ht="95" customHeight="1">
      <c r="A4106" s="1">
        <v>4104</v>
      </c>
      <c r="B4106" s="1" t="s">
        <v>4100</v>
      </c>
      <c r="C4106" s="1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4">
        <f t="shared" si="450"/>
        <v>21.366666666666667</v>
      </c>
      <c r="P4106" s="1">
        <f t="shared" si="451"/>
        <v>45.785714285714285</v>
      </c>
      <c r="Q4106" s="1" t="str">
        <f t="shared" si="448"/>
        <v>theater</v>
      </c>
      <c r="R4106" s="1" t="str">
        <f t="shared" si="454"/>
        <v>plays</v>
      </c>
      <c r="S4106" s="2">
        <f t="shared" si="452"/>
        <v>42640.278171296297</v>
      </c>
      <c r="T4106" s="2">
        <f t="shared" si="453"/>
        <v>42670.278171296297</v>
      </c>
      <c r="U4106" s="1">
        <f t="shared" si="449"/>
        <v>30</v>
      </c>
    </row>
    <row r="4107" spans="1:21" ht="95" customHeight="1">
      <c r="A4107" s="1">
        <v>4105</v>
      </c>
      <c r="B4107" s="1" t="s">
        <v>4101</v>
      </c>
      <c r="C4107" s="1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4">
        <f t="shared" si="450"/>
        <v>6.9696969696969706</v>
      </c>
      <c r="P4107" s="1">
        <f t="shared" si="451"/>
        <v>383.33333333333331</v>
      </c>
      <c r="Q4107" s="1" t="str">
        <f t="shared" si="448"/>
        <v>theater</v>
      </c>
      <c r="R4107" s="1" t="str">
        <f t="shared" si="454"/>
        <v>plays</v>
      </c>
      <c r="S4107" s="2">
        <f t="shared" si="452"/>
        <v>42697.010520833333</v>
      </c>
      <c r="T4107" s="2">
        <f t="shared" si="453"/>
        <v>42730.010520833333</v>
      </c>
      <c r="U4107" s="1">
        <f t="shared" si="449"/>
        <v>33</v>
      </c>
    </row>
    <row r="4108" spans="1:21" ht="95" customHeight="1">
      <c r="A4108" s="1">
        <v>4106</v>
      </c>
      <c r="B4108" s="1" t="s">
        <v>4102</v>
      </c>
      <c r="C4108" s="1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4">
        <f t="shared" si="450"/>
        <v>70.599999999999994</v>
      </c>
      <c r="P4108" s="1">
        <f t="shared" si="451"/>
        <v>106.96969696969697</v>
      </c>
      <c r="Q4108" s="1" t="str">
        <f t="shared" si="448"/>
        <v>theater</v>
      </c>
      <c r="R4108" s="1" t="str">
        <f t="shared" si="454"/>
        <v>plays</v>
      </c>
      <c r="S4108" s="2">
        <f t="shared" si="452"/>
        <v>42053.049375000002</v>
      </c>
      <c r="T4108" s="2">
        <f t="shared" si="453"/>
        <v>42096.041666666672</v>
      </c>
      <c r="U4108" s="1">
        <f t="shared" si="449"/>
        <v>43</v>
      </c>
    </row>
    <row r="4109" spans="1:21" ht="95" customHeight="1">
      <c r="A4109" s="1">
        <v>4107</v>
      </c>
      <c r="B4109" s="1" t="s">
        <v>4103</v>
      </c>
      <c r="C4109" s="1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4">
        <f t="shared" si="450"/>
        <v>2.0500000000000003</v>
      </c>
      <c r="P4109" s="1">
        <f t="shared" si="451"/>
        <v>10.25</v>
      </c>
      <c r="Q4109" s="1" t="str">
        <f t="shared" si="448"/>
        <v>theater</v>
      </c>
      <c r="R4109" s="1" t="str">
        <f t="shared" si="454"/>
        <v>plays</v>
      </c>
      <c r="S4109" s="2">
        <f t="shared" si="452"/>
        <v>41883.916678240741</v>
      </c>
      <c r="T4109" s="2">
        <f t="shared" si="453"/>
        <v>41906.916678240741</v>
      </c>
      <c r="U4109" s="1">
        <f t="shared" si="449"/>
        <v>23</v>
      </c>
    </row>
    <row r="4110" spans="1:21" ht="95" customHeight="1">
      <c r="A4110" s="1">
        <v>4108</v>
      </c>
      <c r="B4110" s="1" t="s">
        <v>4104</v>
      </c>
      <c r="C4110" s="1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4">
        <f t="shared" si="450"/>
        <v>1.9666666666666666</v>
      </c>
      <c r="P4110" s="1">
        <f t="shared" si="451"/>
        <v>59</v>
      </c>
      <c r="Q4110" s="1" t="str">
        <f t="shared" si="448"/>
        <v>theater</v>
      </c>
      <c r="R4110" s="1" t="str">
        <f t="shared" si="454"/>
        <v>plays</v>
      </c>
      <c r="S4110" s="2">
        <f t="shared" si="452"/>
        <v>42767.031678240746</v>
      </c>
      <c r="T4110" s="2">
        <f t="shared" si="453"/>
        <v>42797.208333333328</v>
      </c>
      <c r="U4110" s="1">
        <f t="shared" si="449"/>
        <v>31</v>
      </c>
    </row>
    <row r="4111" spans="1:21" ht="95" customHeight="1">
      <c r="A4111" s="1">
        <v>4109</v>
      </c>
      <c r="B4111" s="1" t="s">
        <v>4105</v>
      </c>
      <c r="C4111" s="1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4">
        <f t="shared" si="450"/>
        <v>0</v>
      </c>
      <c r="P4111" s="1" t="e">
        <f t="shared" si="451"/>
        <v>#DIV/0!</v>
      </c>
      <c r="Q4111" s="1" t="str">
        <f t="shared" si="448"/>
        <v>theater</v>
      </c>
      <c r="R4111" s="1" t="str">
        <f t="shared" si="454"/>
        <v>plays</v>
      </c>
      <c r="S4111" s="2">
        <f t="shared" si="452"/>
        <v>42307.539398148147</v>
      </c>
      <c r="T4111" s="2">
        <f t="shared" si="453"/>
        <v>42337.581064814818</v>
      </c>
      <c r="U4111" s="1">
        <f t="shared" si="449"/>
        <v>31</v>
      </c>
    </row>
    <row r="4112" spans="1:21" ht="95" customHeight="1">
      <c r="A4112" s="1">
        <v>4110</v>
      </c>
      <c r="B4112" s="1" t="s">
        <v>4106</v>
      </c>
      <c r="C4112" s="1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4">
        <f t="shared" si="450"/>
        <v>28.666666666666668</v>
      </c>
      <c r="P4112" s="1">
        <f t="shared" si="451"/>
        <v>14.333333333333334</v>
      </c>
      <c r="Q4112" s="1" t="str">
        <f t="shared" si="448"/>
        <v>theater</v>
      </c>
      <c r="R4112" s="1" t="str">
        <f t="shared" si="454"/>
        <v>plays</v>
      </c>
      <c r="S4112" s="2">
        <f t="shared" si="452"/>
        <v>42512.626747685179</v>
      </c>
      <c r="T4112" s="2">
        <f t="shared" si="453"/>
        <v>42572.626747685179</v>
      </c>
      <c r="U4112" s="1">
        <f t="shared" si="449"/>
        <v>60</v>
      </c>
    </row>
    <row r="4113" spans="1:21" ht="95" customHeight="1">
      <c r="A4113" s="1">
        <v>4111</v>
      </c>
      <c r="B4113" s="1" t="s">
        <v>4107</v>
      </c>
      <c r="C4113" s="1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4">
        <f t="shared" si="450"/>
        <v>3.1333333333333333</v>
      </c>
      <c r="P4113" s="1">
        <f t="shared" si="451"/>
        <v>15.666666666666666</v>
      </c>
      <c r="Q4113" s="1" t="str">
        <f t="shared" ref="Q4113:Q4115" si="455">LEFT(N4113,FIND("/",N4113)-1)</f>
        <v>theater</v>
      </c>
      <c r="R4113" s="1" t="str">
        <f t="shared" si="454"/>
        <v>plays</v>
      </c>
      <c r="S4113" s="2">
        <f t="shared" si="452"/>
        <v>42029.135879629626</v>
      </c>
      <c r="T4113" s="2">
        <f t="shared" si="453"/>
        <v>42059.135879629626</v>
      </c>
      <c r="U4113" s="1">
        <f t="shared" si="449"/>
        <v>30</v>
      </c>
    </row>
    <row r="4114" spans="1:21" ht="95" customHeight="1">
      <c r="A4114" s="1">
        <v>4112</v>
      </c>
      <c r="B4114" s="1" t="s">
        <v>4108</v>
      </c>
      <c r="C4114" s="1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4">
        <f t="shared" si="450"/>
        <v>0.04</v>
      </c>
      <c r="P4114" s="1">
        <f t="shared" si="451"/>
        <v>1</v>
      </c>
      <c r="Q4114" s="1" t="str">
        <f t="shared" si="455"/>
        <v>theater</v>
      </c>
      <c r="R4114" s="1" t="str">
        <f t="shared" si="454"/>
        <v>plays</v>
      </c>
      <c r="S4114" s="2">
        <f t="shared" si="452"/>
        <v>42400.946597222224</v>
      </c>
      <c r="T4114" s="2">
        <f t="shared" si="453"/>
        <v>42428</v>
      </c>
      <c r="U4114" s="1">
        <f t="shared" si="449"/>
        <v>28</v>
      </c>
    </row>
    <row r="4115" spans="1:21" ht="95" customHeight="1">
      <c r="A4115" s="1">
        <v>4113</v>
      </c>
      <c r="B4115" s="1" t="s">
        <v>4109</v>
      </c>
      <c r="C4115" s="1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O4115" s="4">
        <f t="shared" si="450"/>
        <v>0.2</v>
      </c>
      <c r="P4115" s="1">
        <f t="shared" si="451"/>
        <v>1</v>
      </c>
      <c r="Q4115" s="1" t="str">
        <f t="shared" si="455"/>
        <v>theater</v>
      </c>
      <c r="R4115" s="1" t="str">
        <f t="shared" si="454"/>
        <v>plays</v>
      </c>
      <c r="S4115" s="2">
        <f t="shared" si="452"/>
        <v>42358.573182870372</v>
      </c>
      <c r="T4115" s="2">
        <f t="shared" si="453"/>
        <v>42377.273611111115</v>
      </c>
      <c r="U4115" s="1">
        <f t="shared" si="449"/>
        <v>19</v>
      </c>
    </row>
    <row r="4116" spans="1:21" ht="95" customHeight="1">
      <c r="O4116" s="4"/>
    </row>
    <row r="4117" spans="1:21" ht="95" customHeight="1">
      <c r="O4117" s="4"/>
    </row>
    <row r="4118" spans="1:21" ht="95" customHeight="1">
      <c r="O4118" s="4"/>
    </row>
    <row r="4119" spans="1:21" ht="95" customHeight="1">
      <c r="O4119" s="4"/>
    </row>
    <row r="4120" spans="1:21" ht="95" customHeight="1">
      <c r="O4120" s="4"/>
    </row>
    <row r="4121" spans="1:21" ht="95" customHeight="1">
      <c r="O4121" s="4"/>
    </row>
    <row r="4122" spans="1:21" ht="95" customHeight="1">
      <c r="O4122" s="4"/>
    </row>
    <row r="4123" spans="1:21" ht="95" customHeight="1">
      <c r="O4123" s="4"/>
    </row>
    <row r="4124" spans="1:21" ht="95" customHeight="1">
      <c r="O4124" s="4"/>
    </row>
    <row r="4125" spans="1:21" ht="95" customHeight="1">
      <c r="O4125" s="4"/>
    </row>
    <row r="4126" spans="1:21" ht="95" customHeight="1">
      <c r="O4126" s="4"/>
    </row>
    <row r="4127" spans="1:21" ht="95" customHeight="1">
      <c r="O4127" s="4"/>
    </row>
    <row r="4128" spans="1:21" ht="95" customHeight="1">
      <c r="O4128" s="4"/>
    </row>
    <row r="4129" spans="15:15" ht="95" customHeight="1">
      <c r="O4129" s="4"/>
    </row>
    <row r="4130" spans="15:15" ht="95" customHeight="1">
      <c r="O4130" s="4"/>
    </row>
    <row r="4131" spans="15:15" ht="95" customHeight="1">
      <c r="O4131" s="4"/>
    </row>
    <row r="4132" spans="15:15" ht="95" customHeight="1">
      <c r="O4132" s="4"/>
    </row>
    <row r="4133" spans="15:15" ht="95" customHeight="1">
      <c r="O4133" s="4"/>
    </row>
    <row r="4134" spans="15:15" ht="95" customHeight="1">
      <c r="O4134" s="4"/>
    </row>
    <row r="4135" spans="15:15" ht="95" customHeight="1">
      <c r="O4135" s="4"/>
    </row>
    <row r="4136" spans="15:15" ht="95" customHeight="1">
      <c r="O4136" s="4"/>
    </row>
    <row r="4137" spans="15:15" ht="95" customHeight="1">
      <c r="O4137" s="4"/>
    </row>
    <row r="4138" spans="15:15" ht="95" customHeight="1">
      <c r="O4138" s="4"/>
    </row>
    <row r="4139" spans="15:15" ht="95" customHeight="1">
      <c r="O4139" s="4"/>
    </row>
    <row r="4140" spans="15:15" ht="95" customHeight="1">
      <c r="O4140" s="4"/>
    </row>
    <row r="4141" spans="15:15" ht="95" customHeight="1">
      <c r="O4141" s="4"/>
    </row>
    <row r="4142" spans="15:15" ht="95" customHeight="1">
      <c r="O4142" s="4"/>
    </row>
    <row r="4143" spans="15:15" ht="95" customHeight="1">
      <c r="O4143" s="4"/>
    </row>
    <row r="4144" spans="15:15" ht="95" customHeight="1">
      <c r="O4144" s="4"/>
    </row>
    <row r="4145" spans="15:15" ht="95" customHeight="1">
      <c r="O4145" s="4"/>
    </row>
    <row r="4146" spans="15:15" ht="95" customHeight="1">
      <c r="O4146" s="4"/>
    </row>
    <row r="4147" spans="15:15" ht="95" customHeight="1">
      <c r="O4147" s="4"/>
    </row>
    <row r="4148" spans="15:15" ht="95" customHeight="1">
      <c r="O4148" s="4"/>
    </row>
    <row r="4149" spans="15:15" ht="95" customHeight="1">
      <c r="O4149" s="4"/>
    </row>
    <row r="4150" spans="15:15" ht="95" customHeight="1">
      <c r="O4150" s="4"/>
    </row>
    <row r="4151" spans="15:15" ht="95" customHeight="1">
      <c r="O4151" s="4"/>
    </row>
    <row r="4152" spans="15:15" ht="95" customHeight="1">
      <c r="O4152" s="4"/>
    </row>
    <row r="4153" spans="15:15" ht="95" customHeight="1">
      <c r="O4153" s="4"/>
    </row>
    <row r="4154" spans="15:15" ht="95" customHeight="1">
      <c r="O4154" s="4"/>
    </row>
    <row r="4155" spans="15:15" ht="95" customHeight="1">
      <c r="O4155" s="4"/>
    </row>
    <row r="4156" spans="15:15" ht="95" customHeight="1">
      <c r="O4156" s="4"/>
    </row>
    <row r="4157" spans="15:15" ht="95" customHeight="1">
      <c r="O4157" s="4"/>
    </row>
    <row r="4158" spans="15:15" ht="95" customHeight="1">
      <c r="O4158" s="4"/>
    </row>
    <row r="4159" spans="15:15" ht="95" customHeight="1">
      <c r="O4159" s="4"/>
    </row>
    <row r="4160" spans="15:15" ht="95" customHeight="1">
      <c r="O4160" s="4"/>
    </row>
    <row r="4161" spans="15:15" ht="95" customHeight="1">
      <c r="O4161" s="4"/>
    </row>
    <row r="4162" spans="15:15" ht="95" customHeight="1">
      <c r="O4162" s="4"/>
    </row>
    <row r="4163" spans="15:15" ht="95" customHeight="1">
      <c r="O4163" s="4"/>
    </row>
    <row r="4164" spans="15:15" ht="95" customHeight="1">
      <c r="O4164" s="4"/>
    </row>
    <row r="4165" spans="15:15" ht="95" customHeight="1">
      <c r="O4165" s="4"/>
    </row>
    <row r="4166" spans="15:15" ht="95" customHeight="1">
      <c r="O4166" s="4"/>
    </row>
    <row r="4167" spans="15:15" ht="95" customHeight="1">
      <c r="O4167" s="4"/>
    </row>
    <row r="4168" spans="15:15" ht="95" customHeight="1">
      <c r="O4168" s="4"/>
    </row>
    <row r="4169" spans="15:15" ht="95" customHeight="1">
      <c r="O4169" s="4"/>
    </row>
    <row r="4170" spans="15:15" ht="95" customHeight="1">
      <c r="O4170" s="4"/>
    </row>
    <row r="4171" spans="15:15" ht="95" customHeight="1">
      <c r="O4171" s="4"/>
    </row>
    <row r="4172" spans="15:15" ht="95" customHeight="1">
      <c r="O4172" s="4"/>
    </row>
    <row r="4173" spans="15:15" ht="95" customHeight="1">
      <c r="O4173" s="4"/>
    </row>
    <row r="4174" spans="15:15" ht="95" customHeight="1">
      <c r="O4174" s="4"/>
    </row>
    <row r="4175" spans="15:15" ht="95" customHeight="1">
      <c r="O4175" s="4"/>
    </row>
    <row r="4176" spans="15:15" ht="95" customHeight="1">
      <c r="O4176" s="4"/>
    </row>
    <row r="4177" spans="15:15" ht="95" customHeight="1">
      <c r="O4177" s="4"/>
    </row>
    <row r="4178" spans="15:15" ht="95" customHeight="1">
      <c r="O4178" s="4"/>
    </row>
    <row r="4179" spans="15:15" ht="95" customHeight="1">
      <c r="O4179" s="4"/>
    </row>
    <row r="4180" spans="15:15" ht="95" customHeight="1">
      <c r="O4180" s="4"/>
    </row>
    <row r="4181" spans="15:15" ht="95" customHeight="1">
      <c r="O4181" s="4"/>
    </row>
    <row r="4182" spans="15:15" ht="95" customHeight="1">
      <c r="O4182" s="4"/>
    </row>
    <row r="4183" spans="15:15" ht="95" customHeight="1">
      <c r="O4183" s="4"/>
    </row>
    <row r="4184" spans="15:15" ht="95" customHeight="1">
      <c r="O4184" s="4"/>
    </row>
    <row r="4185" spans="15:15" ht="95" customHeight="1">
      <c r="O4185" s="4"/>
    </row>
    <row r="4186" spans="15:15" ht="95" customHeight="1">
      <c r="O4186" s="4"/>
    </row>
    <row r="4187" spans="15:15" ht="95" customHeight="1">
      <c r="O4187" s="4"/>
    </row>
    <row r="4188" spans="15:15" ht="95" customHeight="1">
      <c r="O4188" s="4"/>
    </row>
    <row r="4189" spans="15:15" ht="95" customHeight="1">
      <c r="O4189" s="4"/>
    </row>
    <row r="4190" spans="15:15" ht="95" customHeight="1">
      <c r="O4190" s="4"/>
    </row>
    <row r="4191" spans="15:15" ht="95" customHeight="1">
      <c r="O4191" s="4"/>
    </row>
    <row r="4192" spans="15:15" ht="95" customHeight="1">
      <c r="O4192" s="4"/>
    </row>
    <row r="4193" spans="15:15" ht="95" customHeight="1">
      <c r="O4193" s="4"/>
    </row>
    <row r="4194" spans="15:15" ht="95" customHeight="1">
      <c r="O4194" s="4"/>
    </row>
    <row r="4195" spans="15:15" ht="95" customHeight="1">
      <c r="O4195" s="4"/>
    </row>
    <row r="4196" spans="15:15" ht="95" customHeight="1">
      <c r="O4196" s="4"/>
    </row>
    <row r="4197" spans="15:15" ht="95" customHeight="1">
      <c r="O4197" s="4"/>
    </row>
    <row r="4198" spans="15:15" ht="95" customHeight="1">
      <c r="O4198" s="4"/>
    </row>
    <row r="4199" spans="15:15" ht="95" customHeight="1">
      <c r="O4199" s="4"/>
    </row>
    <row r="4200" spans="15:15" ht="95" customHeight="1">
      <c r="O4200" s="4"/>
    </row>
    <row r="4201" spans="15:15" ht="95" customHeight="1">
      <c r="O4201" s="4"/>
    </row>
    <row r="4202" spans="15:15" ht="95" customHeight="1">
      <c r="O4202" s="4"/>
    </row>
    <row r="4203" spans="15:15" ht="95" customHeight="1">
      <c r="O4203" s="4"/>
    </row>
    <row r="4204" spans="15:15" ht="95" customHeight="1">
      <c r="O4204" s="4"/>
    </row>
    <row r="4205" spans="15:15" ht="95" customHeight="1">
      <c r="O4205" s="4"/>
    </row>
    <row r="4206" spans="15:15" ht="95" customHeight="1">
      <c r="O4206" s="4"/>
    </row>
    <row r="4207" spans="15:15" ht="95" customHeight="1">
      <c r="O4207" s="4"/>
    </row>
    <row r="4208" spans="15:15" ht="95" customHeight="1">
      <c r="O4208" s="4"/>
    </row>
    <row r="4209" spans="15:15" ht="95" customHeight="1">
      <c r="O4209" s="4"/>
    </row>
    <row r="4210" spans="15:15" ht="95" customHeight="1">
      <c r="O4210" s="4"/>
    </row>
    <row r="4211" spans="15:15" ht="95" customHeight="1">
      <c r="O4211" s="4"/>
    </row>
    <row r="4212" spans="15:15" ht="95" customHeight="1">
      <c r="O4212" s="4"/>
    </row>
    <row r="4213" spans="15:15" ht="95" customHeight="1">
      <c r="O4213" s="4"/>
    </row>
    <row r="4214" spans="15:15" ht="95" customHeight="1">
      <c r="O4214" s="4"/>
    </row>
    <row r="4215" spans="15:15" ht="95" customHeight="1">
      <c r="O4215" s="4"/>
    </row>
    <row r="4216" spans="15:15" ht="95" customHeight="1">
      <c r="O4216" s="4"/>
    </row>
    <row r="4217" spans="15:15" ht="95" customHeight="1">
      <c r="O4217" s="4"/>
    </row>
    <row r="4218" spans="15:15" ht="95" customHeight="1">
      <c r="O4218" s="4"/>
    </row>
    <row r="4219" spans="15:15" ht="95" customHeight="1">
      <c r="O4219" s="4"/>
    </row>
    <row r="4220" spans="15:15" ht="95" customHeight="1">
      <c r="O4220" s="4"/>
    </row>
    <row r="4221" spans="15:15" ht="95" customHeight="1">
      <c r="O4221" s="4"/>
    </row>
    <row r="4222" spans="15:15" ht="95" customHeight="1">
      <c r="O4222" s="4"/>
    </row>
    <row r="4223" spans="15:15" ht="95" customHeight="1">
      <c r="O4223" s="4"/>
    </row>
    <row r="4224" spans="15:15" ht="95" customHeight="1">
      <c r="O4224" s="4"/>
    </row>
    <row r="4225" spans="15:15" ht="95" customHeight="1">
      <c r="O4225" s="4"/>
    </row>
    <row r="4226" spans="15:15" ht="95" customHeight="1">
      <c r="O4226" s="4"/>
    </row>
    <row r="4227" spans="15:15" ht="95" customHeight="1">
      <c r="O4227" s="4"/>
    </row>
    <row r="4228" spans="15:15" ht="95" customHeight="1">
      <c r="O4228" s="4"/>
    </row>
    <row r="4229" spans="15:15" ht="95" customHeight="1">
      <c r="O4229" s="4"/>
    </row>
    <row r="4230" spans="15:15" ht="95" customHeight="1">
      <c r="O4230" s="4"/>
    </row>
    <row r="4231" spans="15:15" ht="95" customHeight="1">
      <c r="O4231" s="4"/>
    </row>
    <row r="4232" spans="15:15" ht="95" customHeight="1">
      <c r="O4232" s="4"/>
    </row>
    <row r="4233" spans="15:15" ht="95" customHeight="1">
      <c r="O4233" s="4"/>
    </row>
    <row r="4234" spans="15:15" ht="95" customHeight="1">
      <c r="O4234" s="4"/>
    </row>
    <row r="4235" spans="15:15" ht="95" customHeight="1">
      <c r="O4235" s="4"/>
    </row>
    <row r="4236" spans="15:15" ht="95" customHeight="1">
      <c r="O4236" s="4"/>
    </row>
    <row r="4237" spans="15:15" ht="95" customHeight="1">
      <c r="O4237" s="4"/>
    </row>
    <row r="4238" spans="15:15" ht="95" customHeight="1">
      <c r="O4238" s="4"/>
    </row>
    <row r="4239" spans="15:15" ht="95" customHeight="1">
      <c r="O4239" s="4"/>
    </row>
    <row r="4240" spans="15:15" ht="95" customHeight="1">
      <c r="O4240" s="4"/>
    </row>
    <row r="4241" spans="15:15" ht="95" customHeight="1">
      <c r="O4241" s="4"/>
    </row>
    <row r="4242" spans="15:15" ht="95" customHeight="1">
      <c r="O4242" s="4"/>
    </row>
    <row r="4243" spans="15:15" ht="95" customHeight="1">
      <c r="O4243" s="4"/>
    </row>
    <row r="4244" spans="15:15" ht="95" customHeight="1">
      <c r="O4244" s="4"/>
    </row>
    <row r="4245" spans="15:15" ht="95" customHeight="1">
      <c r="O4245" s="4"/>
    </row>
    <row r="4246" spans="15:15" ht="95" customHeight="1">
      <c r="O4246" s="4"/>
    </row>
    <row r="4247" spans="15:15" ht="95" customHeight="1">
      <c r="O4247" s="4"/>
    </row>
    <row r="4248" spans="15:15" ht="95" customHeight="1">
      <c r="O4248" s="4"/>
    </row>
    <row r="4249" spans="15:15" ht="95" customHeight="1">
      <c r="O4249" s="4"/>
    </row>
    <row r="4250" spans="15:15" ht="95" customHeight="1">
      <c r="O4250" s="4"/>
    </row>
    <row r="4251" spans="15:15" ht="95" customHeight="1">
      <c r="O4251" s="4"/>
    </row>
    <row r="4252" spans="15:15" ht="95" customHeight="1">
      <c r="O4252" s="4"/>
    </row>
    <row r="4253" spans="15:15" ht="95" customHeight="1">
      <c r="O4253" s="4"/>
    </row>
    <row r="4254" spans="15:15" ht="95" customHeight="1">
      <c r="O4254" s="4"/>
    </row>
    <row r="4255" spans="15:15" ht="95" customHeight="1">
      <c r="O4255" s="4"/>
    </row>
    <row r="4256" spans="15:15" ht="95" customHeight="1">
      <c r="O4256" s="4"/>
    </row>
    <row r="4257" spans="15:15" ht="95" customHeight="1">
      <c r="O4257" s="4"/>
    </row>
    <row r="4258" spans="15:15" ht="95" customHeight="1">
      <c r="O4258" s="4"/>
    </row>
    <row r="4259" spans="15:15" ht="95" customHeight="1">
      <c r="O4259" s="4"/>
    </row>
    <row r="4260" spans="15:15" ht="95" customHeight="1">
      <c r="O4260" s="4"/>
    </row>
    <row r="4261" spans="15:15" ht="95" customHeight="1">
      <c r="O4261" s="4"/>
    </row>
    <row r="4262" spans="15:15" ht="95" customHeight="1">
      <c r="O4262" s="4"/>
    </row>
    <row r="4263" spans="15:15" ht="95" customHeight="1">
      <c r="O4263" s="4"/>
    </row>
    <row r="4264" spans="15:15" ht="95" customHeight="1">
      <c r="O4264" s="4"/>
    </row>
    <row r="4265" spans="15:15" ht="95" customHeight="1">
      <c r="O4265" s="4"/>
    </row>
    <row r="4266" spans="15:15" ht="95" customHeight="1">
      <c r="O4266" s="4"/>
    </row>
    <row r="4267" spans="15:15" ht="95" customHeight="1">
      <c r="O4267" s="4"/>
    </row>
    <row r="4268" spans="15:15" ht="95" customHeight="1">
      <c r="O4268" s="4"/>
    </row>
    <row r="4269" spans="15:15" ht="95" customHeight="1">
      <c r="O4269" s="4"/>
    </row>
    <row r="4270" spans="15:15" ht="95" customHeight="1">
      <c r="O4270" s="4"/>
    </row>
    <row r="4271" spans="15:15" ht="95" customHeight="1">
      <c r="O4271" s="4"/>
    </row>
    <row r="4272" spans="15:15" ht="95" customHeight="1">
      <c r="O4272" s="4"/>
    </row>
    <row r="4273" spans="15:15" ht="95" customHeight="1">
      <c r="O4273" s="4"/>
    </row>
    <row r="4274" spans="15:15" ht="95" customHeight="1">
      <c r="O4274" s="4"/>
    </row>
    <row r="4275" spans="15:15" ht="95" customHeight="1">
      <c r="O4275" s="4"/>
    </row>
    <row r="4276" spans="15:15" ht="95" customHeight="1">
      <c r="O4276" s="4"/>
    </row>
    <row r="4277" spans="15:15" ht="95" customHeight="1">
      <c r="O4277" s="4"/>
    </row>
    <row r="4278" spans="15:15" ht="95" customHeight="1">
      <c r="O4278" s="4"/>
    </row>
    <row r="4279" spans="15:15" ht="95" customHeight="1">
      <c r="O4279" s="4"/>
    </row>
    <row r="4280" spans="15:15" ht="95" customHeight="1">
      <c r="O4280" s="4"/>
    </row>
    <row r="4281" spans="15:15" ht="95" customHeight="1">
      <c r="O4281" s="4"/>
    </row>
    <row r="4282" spans="15:15" ht="95" customHeight="1">
      <c r="O4282" s="4"/>
    </row>
    <row r="4283" spans="15:15" ht="95" customHeight="1">
      <c r="O4283" s="4"/>
    </row>
    <row r="4284" spans="15:15" ht="95" customHeight="1">
      <c r="O4284" s="4"/>
    </row>
    <row r="4285" spans="15:15" ht="95" customHeight="1">
      <c r="O4285" s="4"/>
    </row>
    <row r="4286" spans="15:15" ht="95" customHeight="1">
      <c r="O4286" s="4"/>
    </row>
    <row r="4287" spans="15:15" ht="95" customHeight="1">
      <c r="O4287" s="4"/>
    </row>
    <row r="4288" spans="15:15" ht="95" customHeight="1">
      <c r="O4288" s="4"/>
    </row>
    <row r="4289" spans="15:15" ht="95" customHeight="1">
      <c r="O4289" s="4"/>
    </row>
    <row r="4290" spans="15:15" ht="95" customHeight="1">
      <c r="O4290" s="4"/>
    </row>
    <row r="4291" spans="15:15" ht="95" customHeight="1">
      <c r="O4291" s="4"/>
    </row>
    <row r="4292" spans="15:15" ht="95" customHeight="1">
      <c r="O4292" s="4"/>
    </row>
    <row r="4293" spans="15:15" ht="95" customHeight="1">
      <c r="O4293" s="4"/>
    </row>
    <row r="4294" spans="15:15" ht="95" customHeight="1">
      <c r="O4294" s="4"/>
    </row>
    <row r="4295" spans="15:15" ht="95" customHeight="1">
      <c r="O4295" s="4"/>
    </row>
    <row r="4296" spans="15:15" ht="95" customHeight="1">
      <c r="O4296" s="4"/>
    </row>
    <row r="4297" spans="15:15" ht="95" customHeight="1">
      <c r="O4297" s="4"/>
    </row>
    <row r="4298" spans="15:15" ht="95" customHeight="1">
      <c r="O4298" s="4"/>
    </row>
    <row r="4299" spans="15:15" ht="95" customHeight="1">
      <c r="O4299" s="4"/>
    </row>
    <row r="4300" spans="15:15" ht="95" customHeight="1">
      <c r="O4300" s="4"/>
    </row>
    <row r="4301" spans="15:15" ht="95" customHeight="1">
      <c r="O4301" s="4"/>
    </row>
    <row r="4302" spans="15:15" ht="95" customHeight="1">
      <c r="O4302" s="4"/>
    </row>
    <row r="4303" spans="15:15" ht="95" customHeight="1">
      <c r="O4303" s="4"/>
    </row>
    <row r="4304" spans="15:15" ht="95" customHeight="1">
      <c r="O4304" s="4"/>
    </row>
    <row r="4305" spans="15:15" ht="95" customHeight="1">
      <c r="O4305" s="4"/>
    </row>
    <row r="4306" spans="15:15" ht="95" customHeight="1">
      <c r="O4306" s="4"/>
    </row>
    <row r="4307" spans="15:15" ht="95" customHeight="1">
      <c r="O4307" s="4"/>
    </row>
    <row r="4308" spans="15:15" ht="95" customHeight="1">
      <c r="O4308" s="4"/>
    </row>
    <row r="4309" spans="15:15" ht="95" customHeight="1">
      <c r="O4309" s="4"/>
    </row>
    <row r="4310" spans="15:15" ht="95" customHeight="1">
      <c r="O4310" s="4"/>
    </row>
    <row r="4311" spans="15:15" ht="95" customHeight="1">
      <c r="O4311" s="4"/>
    </row>
    <row r="4312" spans="15:15" ht="95" customHeight="1">
      <c r="O4312" s="4"/>
    </row>
    <row r="4313" spans="15:15" ht="95" customHeight="1">
      <c r="O4313" s="4"/>
    </row>
    <row r="4314" spans="15:15" ht="95" customHeight="1">
      <c r="O4314" s="4"/>
    </row>
    <row r="4315" spans="15:15" ht="95" customHeight="1">
      <c r="O4315" s="4"/>
    </row>
  </sheetData>
  <conditionalFormatting sqref="F1:F1048576">
    <cfRule type="containsText" dxfId="3" priority="11" operator="containsText" text="Live">
      <formula>NOT(ISERROR(SEARCH("Live",F1)))</formula>
    </cfRule>
    <cfRule type="containsText" dxfId="2" priority="12" operator="containsText" text="canceled">
      <formula>NOT(ISERROR(SEARCH("canceled",F1)))</formula>
    </cfRule>
    <cfRule type="containsText" dxfId="1" priority="13" operator="containsText" text="Failed">
      <formula>NOT(ISERROR(SEARCH("Failed",F1)))</formula>
    </cfRule>
    <cfRule type="containsText" dxfId="0" priority="14" operator="containsText" text="successful">
      <formula>NOT(ISERROR(SEARCH("successful",F1)))</formula>
    </cfRule>
  </conditionalFormatting>
  <conditionalFormatting sqref="O1:O1048576">
    <cfRule type="colorScale" priority="10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P1">
    <cfRule type="colorScale" priority="9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Q1">
    <cfRule type="colorScale" priority="6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R1">
    <cfRule type="colorScale" priority="4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S1">
    <cfRule type="colorScale" priority="3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T1">
    <cfRule type="colorScale" priority="2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U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EF275-2676-1B49-9A69-5EEAC14C995A}">
  <dimension ref="A3:F16"/>
  <sheetViews>
    <sheetView workbookViewId="0">
      <selection activeCell="G21" sqref="G21"/>
    </sheetView>
  </sheetViews>
  <sheetFormatPr baseColWidth="10" defaultRowHeight="15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>
      <c r="A3" s="5" t="s">
        <v>8223</v>
      </c>
      <c r="B3" t="s">
        <v>8363</v>
      </c>
    </row>
    <row r="5" spans="1:6">
      <c r="A5" s="5" t="s">
        <v>8364</v>
      </c>
      <c r="B5" s="5" t="s">
        <v>8362</v>
      </c>
    </row>
    <row r="6" spans="1:6">
      <c r="A6" s="5" t="s">
        <v>8359</v>
      </c>
      <c r="B6" t="s">
        <v>8220</v>
      </c>
      <c r="C6" t="s">
        <v>8221</v>
      </c>
      <c r="D6" t="s">
        <v>8222</v>
      </c>
      <c r="E6" t="s">
        <v>8219</v>
      </c>
      <c r="F6" t="s">
        <v>8360</v>
      </c>
    </row>
    <row r="7" spans="1:6">
      <c r="A7" s="6" t="s">
        <v>8316</v>
      </c>
      <c r="B7" s="8">
        <v>37</v>
      </c>
      <c r="C7" s="8">
        <v>493</v>
      </c>
      <c r="D7" s="8">
        <v>24</v>
      </c>
      <c r="E7" s="8">
        <v>839</v>
      </c>
      <c r="F7" s="8">
        <v>1393</v>
      </c>
    </row>
    <row r="8" spans="1:6">
      <c r="A8" s="6" t="s">
        <v>8318</v>
      </c>
      <c r="B8" s="8">
        <v>178</v>
      </c>
      <c r="C8" s="8">
        <v>213</v>
      </c>
      <c r="D8" s="8"/>
      <c r="E8" s="8">
        <v>209</v>
      </c>
      <c r="F8" s="8">
        <v>600</v>
      </c>
    </row>
    <row r="9" spans="1:6">
      <c r="A9" s="6" t="s">
        <v>8361</v>
      </c>
      <c r="B9" s="8">
        <v>40</v>
      </c>
      <c r="C9" s="8">
        <v>180</v>
      </c>
      <c r="D9" s="8"/>
      <c r="E9" s="8">
        <v>300</v>
      </c>
      <c r="F9" s="8">
        <v>520</v>
      </c>
    </row>
    <row r="10" spans="1:6">
      <c r="A10" s="6" t="s">
        <v>8335</v>
      </c>
      <c r="B10" s="8">
        <v>20</v>
      </c>
      <c r="C10" s="8">
        <v>140</v>
      </c>
      <c r="D10" s="8">
        <v>6</v>
      </c>
      <c r="E10" s="8">
        <v>34</v>
      </c>
      <c r="F10" s="8">
        <v>200</v>
      </c>
    </row>
    <row r="11" spans="1:6">
      <c r="A11" s="6" t="s">
        <v>8332</v>
      </c>
      <c r="B11" s="8"/>
      <c r="C11" s="8">
        <v>140</v>
      </c>
      <c r="D11" s="8"/>
      <c r="E11" s="8">
        <v>80</v>
      </c>
      <c r="F11" s="8">
        <v>220</v>
      </c>
    </row>
    <row r="12" spans="1:6">
      <c r="A12" s="6" t="s">
        <v>8321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>
      <c r="A13" s="6" t="s">
        <v>8324</v>
      </c>
      <c r="B13" s="8">
        <v>20</v>
      </c>
      <c r="C13" s="8">
        <v>120</v>
      </c>
      <c r="D13" s="8">
        <v>20</v>
      </c>
      <c r="E13" s="8">
        <v>540</v>
      </c>
      <c r="F13" s="8">
        <v>700</v>
      </c>
    </row>
    <row r="14" spans="1:6">
      <c r="A14" s="6" t="s">
        <v>8337</v>
      </c>
      <c r="B14" s="8"/>
      <c r="C14" s="8">
        <v>117</v>
      </c>
      <c r="D14" s="8"/>
      <c r="E14" s="8">
        <v>103</v>
      </c>
      <c r="F14" s="8">
        <v>220</v>
      </c>
    </row>
    <row r="15" spans="1:6">
      <c r="A15" s="6" t="s">
        <v>8330</v>
      </c>
      <c r="B15" s="8">
        <v>24</v>
      </c>
      <c r="C15" s="8"/>
      <c r="D15" s="8"/>
      <c r="E15" s="8"/>
      <c r="F15" s="8">
        <v>24</v>
      </c>
    </row>
    <row r="16" spans="1:6">
      <c r="A16" s="6" t="s">
        <v>8360</v>
      </c>
      <c r="B16" s="8">
        <v>349</v>
      </c>
      <c r="C16" s="8">
        <v>1530</v>
      </c>
      <c r="D16" s="8">
        <v>50</v>
      </c>
      <c r="E16" s="8">
        <v>2185</v>
      </c>
      <c r="F1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BE3B9-57B8-A94B-92B5-65A2C8938791}">
  <dimension ref="A1:F47"/>
  <sheetViews>
    <sheetView workbookViewId="0">
      <selection activeCell="G27" sqref="G27"/>
    </sheetView>
  </sheetViews>
  <sheetFormatPr baseColWidth="10" defaultRowHeight="15"/>
  <cols>
    <col min="1" max="1" width="15" bestFit="1" customWidth="1"/>
    <col min="2" max="5" width="8.83203125" bestFit="1" customWidth="1"/>
    <col min="6" max="6" width="10" bestFit="1" customWidth="1"/>
  </cols>
  <sheetData>
    <row r="1" spans="1:6">
      <c r="A1" s="5" t="s">
        <v>8223</v>
      </c>
      <c r="B1" t="s">
        <v>8363</v>
      </c>
    </row>
    <row r="2" spans="1:6">
      <c r="A2" s="5" t="s">
        <v>8365</v>
      </c>
      <c r="B2" t="s">
        <v>8363</v>
      </c>
    </row>
    <row r="4" spans="1:6">
      <c r="A4" s="5" t="s">
        <v>8364</v>
      </c>
      <c r="B4" s="5" t="s">
        <v>8218</v>
      </c>
    </row>
    <row r="5" spans="1:6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>
      <c r="A6" t="s">
        <v>8315</v>
      </c>
      <c r="B6" s="8"/>
      <c r="C6" s="8">
        <v>100</v>
      </c>
      <c r="D6" s="8"/>
      <c r="E6" s="8"/>
      <c r="F6" s="8">
        <v>100</v>
      </c>
    </row>
    <row r="7" spans="1:6">
      <c r="A7" t="s">
        <v>8343</v>
      </c>
      <c r="B7" s="8">
        <v>20</v>
      </c>
      <c r="C7" s="8"/>
      <c r="D7" s="8"/>
      <c r="E7" s="8"/>
      <c r="F7" s="8">
        <v>20</v>
      </c>
    </row>
    <row r="8" spans="1:6">
      <c r="A8" t="s">
        <v>8331</v>
      </c>
      <c r="B8" s="8">
        <v>24</v>
      </c>
      <c r="C8" s="8"/>
      <c r="D8" s="8"/>
      <c r="E8" s="8"/>
      <c r="F8" s="8">
        <v>24</v>
      </c>
    </row>
    <row r="9" spans="1:6">
      <c r="A9" t="s">
        <v>8357</v>
      </c>
      <c r="B9" s="8"/>
      <c r="C9" s="8">
        <v>40</v>
      </c>
      <c r="D9" s="8"/>
      <c r="E9" s="8"/>
      <c r="F9" s="8">
        <v>40</v>
      </c>
    </row>
    <row r="10" spans="1:6">
      <c r="A10" t="s">
        <v>8353</v>
      </c>
      <c r="B10" s="8"/>
      <c r="C10" s="8"/>
      <c r="D10" s="8"/>
      <c r="E10" s="8">
        <v>40</v>
      </c>
      <c r="F10" s="8">
        <v>40</v>
      </c>
    </row>
    <row r="11" spans="1:6">
      <c r="A11" t="s">
        <v>8314</v>
      </c>
      <c r="B11" s="8"/>
      <c r="C11" s="8"/>
      <c r="D11" s="8"/>
      <c r="E11" s="8">
        <v>180</v>
      </c>
      <c r="F11" s="8">
        <v>180</v>
      </c>
    </row>
    <row r="12" spans="1:6">
      <c r="A12" t="s">
        <v>8313</v>
      </c>
      <c r="B12" s="8"/>
      <c r="C12" s="8">
        <v>80</v>
      </c>
      <c r="D12" s="8"/>
      <c r="E12" s="8"/>
      <c r="F12" s="8">
        <v>80</v>
      </c>
    </row>
    <row r="13" spans="1:6">
      <c r="A13" t="s">
        <v>8329</v>
      </c>
      <c r="B13" s="8"/>
      <c r="C13" s="8"/>
      <c r="D13" s="8"/>
      <c r="E13" s="8">
        <v>40</v>
      </c>
      <c r="F13" s="8">
        <v>40</v>
      </c>
    </row>
    <row r="14" spans="1:6">
      <c r="A14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t="s">
        <v>8323</v>
      </c>
      <c r="B15" s="8"/>
      <c r="C15" s="8">
        <v>40</v>
      </c>
      <c r="D15" s="8"/>
      <c r="E15" s="8"/>
      <c r="F15" s="8">
        <v>40</v>
      </c>
    </row>
    <row r="16" spans="1:6">
      <c r="A16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t="s">
        <v>8347</v>
      </c>
      <c r="B17" s="8"/>
      <c r="C17" s="8">
        <v>20</v>
      </c>
      <c r="D17" s="8"/>
      <c r="E17" s="8"/>
      <c r="F17" s="8">
        <v>20</v>
      </c>
    </row>
    <row r="18" spans="1:6">
      <c r="A18" t="s">
        <v>8348</v>
      </c>
      <c r="B18" s="8"/>
      <c r="C18" s="8"/>
      <c r="D18" s="8"/>
      <c r="E18" s="8">
        <v>140</v>
      </c>
      <c r="F18" s="8">
        <v>140</v>
      </c>
    </row>
    <row r="19" spans="1:6">
      <c r="A19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t="s">
        <v>8327</v>
      </c>
      <c r="B20" s="8"/>
      <c r="C20" s="8">
        <v>60</v>
      </c>
      <c r="D20" s="8"/>
      <c r="E20" s="8"/>
      <c r="F20" s="8">
        <v>60</v>
      </c>
    </row>
    <row r="21" spans="1:6">
      <c r="A21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t="s">
        <v>8326</v>
      </c>
      <c r="B22" s="8"/>
      <c r="C22" s="8"/>
      <c r="D22" s="8"/>
      <c r="E22" s="8">
        <v>20</v>
      </c>
      <c r="F22" s="8">
        <v>20</v>
      </c>
    </row>
    <row r="23" spans="1:6">
      <c r="A23" t="s">
        <v>8334</v>
      </c>
      <c r="B23" s="8"/>
      <c r="C23" s="8">
        <v>40</v>
      </c>
      <c r="D23" s="8"/>
      <c r="E23" s="8"/>
      <c r="F23" s="8">
        <v>40</v>
      </c>
    </row>
    <row r="24" spans="1:6">
      <c r="A24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t="s">
        <v>8342</v>
      </c>
      <c r="B25" s="8"/>
      <c r="C25" s="8">
        <v>20</v>
      </c>
      <c r="D25" s="8"/>
      <c r="E25" s="8"/>
      <c r="F25" s="8">
        <v>20</v>
      </c>
    </row>
    <row r="26" spans="1:6">
      <c r="A26" t="s">
        <v>8322</v>
      </c>
      <c r="B26" s="8"/>
      <c r="C26" s="8"/>
      <c r="D26" s="8"/>
      <c r="E26" s="8">
        <v>60</v>
      </c>
      <c r="F26" s="8">
        <v>60</v>
      </c>
    </row>
    <row r="27" spans="1:6">
      <c r="A27" t="s">
        <v>8349</v>
      </c>
      <c r="B27" s="8"/>
      <c r="C27" s="8">
        <v>20</v>
      </c>
      <c r="D27" s="8"/>
      <c r="E27" s="8"/>
      <c r="F27" s="8">
        <v>20</v>
      </c>
    </row>
    <row r="28" spans="1:6">
      <c r="A28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t="s">
        <v>8344</v>
      </c>
      <c r="B29" s="8"/>
      <c r="C29" s="8">
        <v>20</v>
      </c>
      <c r="D29" s="8"/>
      <c r="E29" s="8"/>
      <c r="F29" s="8">
        <v>20</v>
      </c>
    </row>
    <row r="30" spans="1:6">
      <c r="A30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t="s">
        <v>8345</v>
      </c>
      <c r="B31" s="8"/>
      <c r="C31" s="8"/>
      <c r="D31" s="8"/>
      <c r="E31" s="8">
        <v>40</v>
      </c>
      <c r="F31" s="8">
        <v>40</v>
      </c>
    </row>
    <row r="32" spans="1:6">
      <c r="A32" t="s">
        <v>8341</v>
      </c>
      <c r="B32" s="8"/>
      <c r="C32" s="8"/>
      <c r="D32" s="8"/>
      <c r="E32" s="8">
        <v>20</v>
      </c>
      <c r="F32" s="8">
        <v>20</v>
      </c>
    </row>
    <row r="33" spans="1:6">
      <c r="A33" t="s">
        <v>8352</v>
      </c>
      <c r="B33" s="8"/>
      <c r="C33" s="8">
        <v>20</v>
      </c>
      <c r="D33" s="8"/>
      <c r="E33" s="8"/>
      <c r="F33" s="8">
        <v>20</v>
      </c>
    </row>
    <row r="34" spans="1:6">
      <c r="A34" t="s">
        <v>8325</v>
      </c>
      <c r="B34" s="8"/>
      <c r="C34" s="8"/>
      <c r="D34" s="8"/>
      <c r="E34" s="8">
        <v>260</v>
      </c>
      <c r="F34" s="8">
        <v>260</v>
      </c>
    </row>
    <row r="35" spans="1:6">
      <c r="A35" t="s">
        <v>8312</v>
      </c>
      <c r="B35" s="8">
        <v>40</v>
      </c>
      <c r="C35" s="8"/>
      <c r="D35" s="8"/>
      <c r="E35" s="8"/>
      <c r="F35" s="8">
        <v>40</v>
      </c>
    </row>
    <row r="36" spans="1:6">
      <c r="A36" t="s">
        <v>8311</v>
      </c>
      <c r="B36" s="8"/>
      <c r="C36" s="8"/>
      <c r="D36" s="8"/>
      <c r="E36" s="8">
        <v>60</v>
      </c>
      <c r="F36" s="8">
        <v>60</v>
      </c>
    </row>
    <row r="37" spans="1:6">
      <c r="A37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t="s">
        <v>8350</v>
      </c>
      <c r="B40" s="8"/>
      <c r="C40" s="8"/>
      <c r="D40" s="8"/>
      <c r="E40" s="8">
        <v>80</v>
      </c>
      <c r="F40" s="8">
        <v>80</v>
      </c>
    </row>
    <row r="41" spans="1:6">
      <c r="A41" t="s">
        <v>8310</v>
      </c>
      <c r="B41" s="8"/>
      <c r="C41" s="8"/>
      <c r="D41" s="8"/>
      <c r="E41" s="8">
        <v>60</v>
      </c>
      <c r="F41" s="8">
        <v>60</v>
      </c>
    </row>
    <row r="42" spans="1:6">
      <c r="A42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t="s">
        <v>8333</v>
      </c>
      <c r="B43" s="8"/>
      <c r="C43" s="8">
        <v>100</v>
      </c>
      <c r="D43" s="8"/>
      <c r="E43" s="8"/>
      <c r="F43" s="8">
        <v>100</v>
      </c>
    </row>
    <row r="44" spans="1:6">
      <c r="A44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t="s">
        <v>8339</v>
      </c>
      <c r="B46" s="8">
        <v>20</v>
      </c>
      <c r="C46" s="8"/>
      <c r="D46" s="8"/>
      <c r="E46" s="8"/>
      <c r="F46" s="8">
        <v>20</v>
      </c>
    </row>
    <row r="47" spans="1:6">
      <c r="A47" t="s">
        <v>8360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7B95A-9BBC-9B45-A4D4-770A99212008}">
  <dimension ref="A1:F18"/>
  <sheetViews>
    <sheetView workbookViewId="0">
      <selection activeCell="G22" sqref="G22"/>
    </sheetView>
  </sheetViews>
  <sheetFormatPr baseColWidth="10" defaultRowHeight="15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5" t="s">
        <v>8365</v>
      </c>
      <c r="B1" t="s">
        <v>8363</v>
      </c>
    </row>
    <row r="2" spans="1:6">
      <c r="A2" s="5" t="s">
        <v>8380</v>
      </c>
      <c r="B2" t="s">
        <v>8363</v>
      </c>
    </row>
    <row r="4" spans="1:6">
      <c r="A4" s="5" t="s">
        <v>8364</v>
      </c>
      <c r="B4" s="5" t="s">
        <v>8362</v>
      </c>
    </row>
    <row r="5" spans="1:6">
      <c r="A5" s="5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>
      <c r="A6" s="7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>
      <c r="A7" s="7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>
      <c r="A8" s="7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>
      <c r="A9" s="7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>
      <c r="A10" s="7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>
      <c r="A11" s="7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>
      <c r="A12" s="7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>
      <c r="A13" s="7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>
      <c r="A14" s="7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>
      <c r="A15" s="7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>
      <c r="A16" s="7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>
      <c r="A17" s="7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>
      <c r="A18" s="7" t="s">
        <v>8360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CA87E-7772-5040-996E-7A4DFCFC6785}">
  <dimension ref="A3:B45"/>
  <sheetViews>
    <sheetView zoomScale="85" workbookViewId="0">
      <selection activeCell="BB11" sqref="BB11"/>
    </sheetView>
  </sheetViews>
  <sheetFormatPr baseColWidth="10" defaultRowHeight="15"/>
  <cols>
    <col min="1" max="1" width="14.5" bestFit="1" customWidth="1"/>
    <col min="2" max="2" width="19.33203125" bestFit="1" customWidth="1"/>
    <col min="3" max="9" width="2.1640625" bestFit="1" customWidth="1"/>
    <col min="10" max="76" width="3.1640625" bestFit="1" customWidth="1"/>
    <col min="77" max="77" width="10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3" spans="1:2">
      <c r="A3" s="5" t="s">
        <v>8359</v>
      </c>
      <c r="B3" t="s">
        <v>8383</v>
      </c>
    </row>
    <row r="4" spans="1:2">
      <c r="A4" s="6" t="s">
        <v>8315</v>
      </c>
      <c r="B4" s="8">
        <v>3786</v>
      </c>
    </row>
    <row r="5" spans="1:2">
      <c r="A5" s="6" t="s">
        <v>8343</v>
      </c>
      <c r="B5" s="8">
        <v>747</v>
      </c>
    </row>
    <row r="6" spans="1:2">
      <c r="A6" s="6" t="s">
        <v>8331</v>
      </c>
      <c r="B6" s="8">
        <v>835</v>
      </c>
    </row>
    <row r="7" spans="1:2">
      <c r="A7" s="6" t="s">
        <v>8357</v>
      </c>
      <c r="B7" s="8">
        <v>1279</v>
      </c>
    </row>
    <row r="8" spans="1:2">
      <c r="A8" s="6" t="s">
        <v>8353</v>
      </c>
      <c r="B8" s="8">
        <v>1405</v>
      </c>
    </row>
    <row r="9" spans="1:2">
      <c r="A9" s="6" t="s">
        <v>8314</v>
      </c>
      <c r="B9" s="8">
        <v>6348</v>
      </c>
    </row>
    <row r="10" spans="1:2">
      <c r="A10" s="6" t="s">
        <v>8313</v>
      </c>
      <c r="B10" s="8">
        <v>3040</v>
      </c>
    </row>
    <row r="11" spans="1:2">
      <c r="A11" s="6" t="s">
        <v>8329</v>
      </c>
      <c r="B11" s="8">
        <v>1174</v>
      </c>
    </row>
    <row r="12" spans="1:2">
      <c r="A12" s="6" t="s">
        <v>8346</v>
      </c>
      <c r="B12" s="8">
        <v>2126</v>
      </c>
    </row>
    <row r="13" spans="1:2">
      <c r="A13" s="6" t="s">
        <v>8323</v>
      </c>
      <c r="B13" s="8">
        <v>1402</v>
      </c>
    </row>
    <row r="14" spans="1:2">
      <c r="A14" s="6" t="s">
        <v>8336</v>
      </c>
      <c r="B14" s="8">
        <v>5073</v>
      </c>
    </row>
    <row r="15" spans="1:2">
      <c r="A15" s="6" t="s">
        <v>8347</v>
      </c>
      <c r="B15" s="8">
        <v>619</v>
      </c>
    </row>
    <row r="16" spans="1:2">
      <c r="A16" s="6" t="s">
        <v>8348</v>
      </c>
      <c r="B16" s="8">
        <v>5178</v>
      </c>
    </row>
    <row r="17" spans="1:2">
      <c r="A17" s="6" t="s">
        <v>8328</v>
      </c>
      <c r="B17" s="8">
        <v>5568</v>
      </c>
    </row>
    <row r="18" spans="1:2">
      <c r="A18" s="6" t="s">
        <v>8327</v>
      </c>
      <c r="B18" s="8">
        <v>2157</v>
      </c>
    </row>
    <row r="19" spans="1:2">
      <c r="A19" s="6" t="s">
        <v>8355</v>
      </c>
      <c r="B19" s="8">
        <v>660</v>
      </c>
    </row>
    <row r="20" spans="1:2">
      <c r="A20" s="6" t="s">
        <v>8326</v>
      </c>
      <c r="B20" s="8">
        <v>656</v>
      </c>
    </row>
    <row r="21" spans="1:2">
      <c r="A21" s="6" t="s">
        <v>8334</v>
      </c>
      <c r="B21" s="8">
        <v>1306</v>
      </c>
    </row>
    <row r="22" spans="1:2">
      <c r="A22" s="6" t="s">
        <v>8358</v>
      </c>
      <c r="B22" s="8">
        <v>4683</v>
      </c>
    </row>
    <row r="23" spans="1:2">
      <c r="A23" s="6" t="s">
        <v>8342</v>
      </c>
      <c r="B23" s="8">
        <v>604</v>
      </c>
    </row>
    <row r="24" spans="1:2">
      <c r="A24" s="6" t="s">
        <v>8322</v>
      </c>
      <c r="B24" s="8">
        <v>2001</v>
      </c>
    </row>
    <row r="25" spans="1:2">
      <c r="A25" s="6" t="s">
        <v>8349</v>
      </c>
      <c r="B25" s="8">
        <v>638</v>
      </c>
    </row>
    <row r="26" spans="1:2">
      <c r="A26" s="6" t="s">
        <v>8338</v>
      </c>
      <c r="B26" s="8">
        <v>5426</v>
      </c>
    </row>
    <row r="27" spans="1:2">
      <c r="A27" s="6" t="s">
        <v>8344</v>
      </c>
      <c r="B27" s="8">
        <v>708</v>
      </c>
    </row>
    <row r="28" spans="1:2">
      <c r="A28" s="6" t="s">
        <v>8317</v>
      </c>
      <c r="B28" s="8">
        <v>33101</v>
      </c>
    </row>
    <row r="29" spans="1:2">
      <c r="A29" s="6" t="s">
        <v>8345</v>
      </c>
      <c r="B29" s="8">
        <v>1376</v>
      </c>
    </row>
    <row r="30" spans="1:2">
      <c r="A30" s="6" t="s">
        <v>8341</v>
      </c>
      <c r="B30" s="8">
        <v>672</v>
      </c>
    </row>
    <row r="31" spans="1:2">
      <c r="A31" s="6" t="s">
        <v>8352</v>
      </c>
      <c r="B31" s="8">
        <v>686</v>
      </c>
    </row>
    <row r="32" spans="1:2">
      <c r="A32" s="6" t="s">
        <v>8325</v>
      </c>
      <c r="B32" s="8">
        <v>8910</v>
      </c>
    </row>
    <row r="33" spans="1:2">
      <c r="A33" s="6" t="s">
        <v>8312</v>
      </c>
      <c r="B33" s="8">
        <v>1546</v>
      </c>
    </row>
    <row r="34" spans="1:2">
      <c r="A34" s="6" t="s">
        <v>8311</v>
      </c>
      <c r="B34" s="8">
        <v>2011</v>
      </c>
    </row>
    <row r="35" spans="1:2">
      <c r="A35" s="6" t="s">
        <v>8351</v>
      </c>
      <c r="B35" s="8">
        <v>1207</v>
      </c>
    </row>
    <row r="36" spans="1:2">
      <c r="A36" s="6" t="s">
        <v>8354</v>
      </c>
      <c r="B36" s="8">
        <v>1947</v>
      </c>
    </row>
    <row r="37" spans="1:2">
      <c r="A37" s="6" t="s">
        <v>8356</v>
      </c>
      <c r="B37" s="8">
        <v>6622</v>
      </c>
    </row>
    <row r="38" spans="1:2">
      <c r="A38" s="6" t="s">
        <v>8350</v>
      </c>
      <c r="B38" s="8">
        <v>2171</v>
      </c>
    </row>
    <row r="39" spans="1:2">
      <c r="A39" s="6" t="s">
        <v>8310</v>
      </c>
      <c r="B39" s="8">
        <v>1816</v>
      </c>
    </row>
    <row r="40" spans="1:2">
      <c r="A40" s="6" t="s">
        <v>8340</v>
      </c>
      <c r="B40" s="8">
        <v>1963</v>
      </c>
    </row>
    <row r="41" spans="1:2">
      <c r="A41" s="6" t="s">
        <v>8333</v>
      </c>
      <c r="B41" s="8">
        <v>3327</v>
      </c>
    </row>
    <row r="42" spans="1:2">
      <c r="A42" s="6" t="s">
        <v>8320</v>
      </c>
      <c r="B42" s="8">
        <v>7325</v>
      </c>
    </row>
    <row r="43" spans="1:2">
      <c r="A43" s="6" t="s">
        <v>8319</v>
      </c>
      <c r="B43" s="8">
        <v>5586</v>
      </c>
    </row>
    <row r="44" spans="1:2">
      <c r="A44" s="6" t="s">
        <v>8339</v>
      </c>
      <c r="B44" s="8">
        <v>743</v>
      </c>
    </row>
    <row r="45" spans="1:2">
      <c r="A45" s="6" t="s">
        <v>8360</v>
      </c>
      <c r="B45" s="8">
        <v>138428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27420-DFC9-6C4C-A230-3C96928160FC}">
  <dimension ref="A3:C13"/>
  <sheetViews>
    <sheetView zoomScale="97" workbookViewId="0">
      <selection activeCell="E16" sqref="E16"/>
    </sheetView>
  </sheetViews>
  <sheetFormatPr baseColWidth="10" defaultRowHeight="15"/>
  <cols>
    <col min="1" max="1" width="12.1640625" bestFit="1" customWidth="1"/>
    <col min="2" max="2" width="13" bestFit="1" customWidth="1"/>
    <col min="3" max="3" width="12.1640625" bestFit="1" customWidth="1"/>
  </cols>
  <sheetData>
    <row r="3" spans="1:3">
      <c r="A3" s="5" t="s">
        <v>8359</v>
      </c>
      <c r="B3" t="s">
        <v>8381</v>
      </c>
      <c r="C3" t="s">
        <v>8384</v>
      </c>
    </row>
    <row r="4" spans="1:3">
      <c r="A4" s="6" t="s">
        <v>8361</v>
      </c>
      <c r="B4" s="8">
        <v>5704816.9499999974</v>
      </c>
      <c r="C4" s="8">
        <v>138292319</v>
      </c>
    </row>
    <row r="5" spans="1:3">
      <c r="A5" s="6" t="s">
        <v>8335</v>
      </c>
      <c r="B5" s="8">
        <v>936992.65</v>
      </c>
      <c r="C5" s="8">
        <v>5705019</v>
      </c>
    </row>
    <row r="6" spans="1:3">
      <c r="A6" s="6" t="s">
        <v>8332</v>
      </c>
      <c r="B6" s="8">
        <v>3052313.89</v>
      </c>
      <c r="C6" s="8">
        <v>7809130</v>
      </c>
    </row>
    <row r="7" spans="1:3">
      <c r="A7" s="6" t="s">
        <v>8330</v>
      </c>
      <c r="B7" s="8">
        <v>9537</v>
      </c>
      <c r="C7" s="8">
        <v>320835</v>
      </c>
    </row>
    <row r="8" spans="1:3">
      <c r="A8" s="6" t="s">
        <v>8324</v>
      </c>
      <c r="B8" s="8">
        <v>3329224.3399999994</v>
      </c>
      <c r="C8" s="8">
        <v>4878710.0199999996</v>
      </c>
    </row>
    <row r="9" spans="1:3">
      <c r="A9" s="6" t="s">
        <v>8337</v>
      </c>
      <c r="B9" s="8">
        <v>2401613.7300000004</v>
      </c>
      <c r="C9" s="8">
        <v>3174504</v>
      </c>
    </row>
    <row r="10" spans="1:3">
      <c r="A10" s="6" t="s">
        <v>8321</v>
      </c>
      <c r="B10" s="8">
        <v>1603723.15</v>
      </c>
      <c r="C10" s="8">
        <v>28468110</v>
      </c>
    </row>
    <row r="11" spans="1:3">
      <c r="A11" s="6" t="s">
        <v>8318</v>
      </c>
      <c r="B11" s="8">
        <v>23403723.68</v>
      </c>
      <c r="C11" s="8">
        <v>42071072.789999999</v>
      </c>
    </row>
    <row r="12" spans="1:3">
      <c r="A12" s="6" t="s">
        <v>8316</v>
      </c>
      <c r="B12" s="8">
        <v>5731796.2700000005</v>
      </c>
      <c r="C12" s="8">
        <v>65236770</v>
      </c>
    </row>
    <row r="13" spans="1:3">
      <c r="A13" s="6" t="s">
        <v>8360</v>
      </c>
      <c r="B13" s="8">
        <v>46173741.660000004</v>
      </c>
      <c r="C13" s="8">
        <v>295956469.81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66674-F600-F34B-92B6-CEE29C06DFB9}">
  <dimension ref="A1:I14"/>
  <sheetViews>
    <sheetView workbookViewId="0">
      <selection activeCell="J8" sqref="J8"/>
    </sheetView>
  </sheetViews>
  <sheetFormatPr baseColWidth="10" defaultColWidth="17.5" defaultRowHeight="24" customHeight="1"/>
  <cols>
    <col min="1" max="6" width="17.5" style="9"/>
    <col min="7" max="7" width="18.5" style="9" customWidth="1"/>
    <col min="8" max="16384" width="17.5" style="9"/>
  </cols>
  <sheetData>
    <row r="1" spans="1:9" ht="24" customHeight="1">
      <c r="A1" s="11"/>
      <c r="B1" s="11"/>
      <c r="C1" s="11"/>
      <c r="D1" s="11"/>
      <c r="E1" s="11"/>
      <c r="F1" s="11"/>
      <c r="G1" s="11"/>
      <c r="H1" s="11"/>
      <c r="I1" s="11"/>
    </row>
    <row r="2" spans="1:9" ht="34" customHeight="1">
      <c r="A2" s="10" t="s">
        <v>8405</v>
      </c>
      <c r="B2" s="10" t="s">
        <v>8385</v>
      </c>
      <c r="C2" s="10" t="s">
        <v>8386</v>
      </c>
      <c r="D2" s="10" t="s">
        <v>8387</v>
      </c>
      <c r="E2" s="10" t="s">
        <v>8388</v>
      </c>
      <c r="F2" s="10" t="s">
        <v>8389</v>
      </c>
      <c r="G2" s="10" t="s">
        <v>8390</v>
      </c>
      <c r="H2" s="10" t="s">
        <v>8391</v>
      </c>
      <c r="I2" s="10" t="s">
        <v>8392</v>
      </c>
    </row>
    <row r="3" spans="1:9" ht="24" customHeight="1">
      <c r="A3" s="11">
        <v>1</v>
      </c>
      <c r="B3" s="10" t="s">
        <v>8393</v>
      </c>
      <c r="C3" s="11">
        <f>COUNTIFS(Data!$D$2:$D$4115,"&lt;1000", Data!$F$2:$F$4115, "successful")</f>
        <v>322</v>
      </c>
      <c r="D3" s="11">
        <f>COUNTIFS(Data!$D$2:$D$4115,"&lt;1000", Data!$F$2:$F$4115, "failed")</f>
        <v>113</v>
      </c>
      <c r="E3" s="11">
        <f>COUNTIFS(Data!$D$2:$D$4115,"&lt;1000", Data!$F$2:$F$4115, "canceled")</f>
        <v>18</v>
      </c>
      <c r="F3" s="11">
        <f>SUM(C3:E3)</f>
        <v>453</v>
      </c>
      <c r="G3" s="12">
        <f>C3/F3</f>
        <v>0.71081677704194257</v>
      </c>
      <c r="H3" s="12">
        <f>D3/F3</f>
        <v>0.24944812362030905</v>
      </c>
      <c r="I3" s="12">
        <f>E3/F3</f>
        <v>3.9735099337748346E-2</v>
      </c>
    </row>
    <row r="4" spans="1:9" ht="24" customHeight="1">
      <c r="A4" s="11">
        <v>2</v>
      </c>
      <c r="B4" s="10" t="s">
        <v>8394</v>
      </c>
      <c r="C4" s="11">
        <f>COUNTIFS(Data!$D$2:$D$4115,"&gt;=1000",Data!$D$2:$D$4115,"&lt;=4999",Data!$F$2:$F$4115, "successful")</f>
        <v>932</v>
      </c>
      <c r="D4" s="11">
        <f>COUNTIFS(Data!$D$2:$D$4115,"&gt;=1000",Data!$D$2:$D$4115,"&lt;=4999",Data!$F$2:$F$4115, "failed")</f>
        <v>420</v>
      </c>
      <c r="E4" s="11">
        <f>COUNTIFS(Data!$D$2:$D$4115,"&gt;=1000",Data!$D$2:$D$4115,"&lt;=4999",Data!$F$2:$F$4115, "canceled")</f>
        <v>60</v>
      </c>
      <c r="F4" s="11">
        <f t="shared" ref="F4:F14" si="0">SUM(C4:E4)</f>
        <v>1412</v>
      </c>
      <c r="G4" s="12">
        <f t="shared" ref="G4:G14" si="1">C4/F4</f>
        <v>0.66005665722379603</v>
      </c>
      <c r="H4" s="12">
        <f t="shared" ref="H4:H14" si="2">D4/F4</f>
        <v>0.29745042492917845</v>
      </c>
      <c r="I4" s="12">
        <f t="shared" ref="I4:I14" si="3">E4/F4</f>
        <v>4.2492917847025496E-2</v>
      </c>
    </row>
    <row r="5" spans="1:9" ht="24" customHeight="1">
      <c r="A5" s="11">
        <v>3</v>
      </c>
      <c r="B5" s="10" t="s">
        <v>8395</v>
      </c>
      <c r="C5" s="11">
        <f>COUNTIFS(Data!$D$2:$D$4115,"&gt;=5000",Data!$D$2:$D$4115,"&lt;=9999",Data!$F$2:$F$4115, "successful")</f>
        <v>381</v>
      </c>
      <c r="D5" s="11">
        <f>COUNTIFS(Data!$D$2:$D$4115,"&gt;=5000",Data!$D$2:$D$4115,"&lt;=9999",Data!$F$2:$F$4115, "failed")</f>
        <v>283</v>
      </c>
      <c r="E5" s="11">
        <f>COUNTIFS(Data!$D$2:$D$4115,"&gt;=5000",Data!$D$2:$D$4115,"&lt;=9999",Data!$F$2:$F$4115, "canceled")</f>
        <v>52</v>
      </c>
      <c r="F5" s="11">
        <f t="shared" si="0"/>
        <v>716</v>
      </c>
      <c r="G5" s="12">
        <f t="shared" si="1"/>
        <v>0.53212290502793291</v>
      </c>
      <c r="H5" s="12">
        <f t="shared" si="2"/>
        <v>0.39525139664804471</v>
      </c>
      <c r="I5" s="12">
        <f t="shared" si="3"/>
        <v>7.2625698324022353E-2</v>
      </c>
    </row>
    <row r="6" spans="1:9" ht="24" customHeight="1">
      <c r="A6" s="11">
        <v>4</v>
      </c>
      <c r="B6" s="10" t="s">
        <v>8396</v>
      </c>
      <c r="C6" s="11">
        <f>COUNTIFS(Data!$D$2:$D$4115,"&gt;=10000",Data!$D$2:$D$4115,"&lt;=14999",Data!$F$2:$F$4115, "successful")</f>
        <v>168</v>
      </c>
      <c r="D6" s="11">
        <f>COUNTIFS(Data!$D$2:$D$4115,"&gt;=10000",Data!$D$2:$D$4115,"&lt;=14999",Data!$F$2:$F$4115, "failed")</f>
        <v>144</v>
      </c>
      <c r="E6" s="11">
        <f>COUNTIFS(Data!$D$2:$D$4115,"&gt;=10000",Data!$D$2:$D$4115,"&lt;=14999",Data!$F$2:$F$4115, "canceled")</f>
        <v>40</v>
      </c>
      <c r="F6" s="11">
        <f t="shared" si="0"/>
        <v>352</v>
      </c>
      <c r="G6" s="12">
        <f t="shared" si="1"/>
        <v>0.47727272727272729</v>
      </c>
      <c r="H6" s="12">
        <f t="shared" si="2"/>
        <v>0.40909090909090912</v>
      </c>
      <c r="I6" s="12">
        <f t="shared" si="3"/>
        <v>0.11363636363636363</v>
      </c>
    </row>
    <row r="7" spans="1:9" ht="24" customHeight="1">
      <c r="A7" s="11">
        <v>5</v>
      </c>
      <c r="B7" s="10" t="s">
        <v>8397</v>
      </c>
      <c r="C7" s="11">
        <f>COUNTIFS(Data!$D$2:$D$4115,"&gt;=15000",Data!$D$2:$D$4115,"&lt;=19999",Data!$F$2:$F$4115, "successful")</f>
        <v>94</v>
      </c>
      <c r="D7" s="11">
        <f>COUNTIFS(Data!$D$2:$D$4115,"&gt;=15000",Data!$D$2:$D$4115,"&lt;=19999",Data!$F$2:$F$4115, "failed")</f>
        <v>90</v>
      </c>
      <c r="E7" s="11">
        <f>COUNTIFS(Data!$D$2:$D$4115,"&gt;=15000",Data!$D$2:$D$4115,"&lt;=19999",Data!$F$2:$F$4115, "canceled")</f>
        <v>17</v>
      </c>
      <c r="F7" s="11">
        <f t="shared" si="0"/>
        <v>201</v>
      </c>
      <c r="G7" s="12">
        <f t="shared" si="1"/>
        <v>0.46766169154228854</v>
      </c>
      <c r="H7" s="12">
        <f t="shared" si="2"/>
        <v>0.44776119402985076</v>
      </c>
      <c r="I7" s="12">
        <f t="shared" si="3"/>
        <v>8.45771144278607E-2</v>
      </c>
    </row>
    <row r="8" spans="1:9" ht="24" customHeight="1">
      <c r="A8" s="11">
        <v>6</v>
      </c>
      <c r="B8" s="10" t="s">
        <v>8398</v>
      </c>
      <c r="C8" s="11">
        <f>COUNTIFS(Data!$D$2:$D$4115,"&gt;=20000",Data!$D$2:$D$4115,"&lt;=24999",Data!$F$2:$F$4115, "successful")</f>
        <v>62</v>
      </c>
      <c r="D8" s="11">
        <f>COUNTIFS(Data!$D$2:$D$4115,"&gt;=20000",Data!$D$2:$D$4115,"&lt;=24999",Data!$F$2:$F$4115, "failed")</f>
        <v>72</v>
      </c>
      <c r="E8" s="11">
        <f>COUNTIFS(Data!$D$2:$D$4115,"&gt;=20000",Data!$D$2:$D$4115,"&lt;=24999",Data!$F$2:$F$4115, "canceled")</f>
        <v>14</v>
      </c>
      <c r="F8" s="11">
        <f t="shared" si="0"/>
        <v>148</v>
      </c>
      <c r="G8" s="12">
        <f t="shared" si="1"/>
        <v>0.41891891891891891</v>
      </c>
      <c r="H8" s="12">
        <f t="shared" si="2"/>
        <v>0.48648648648648651</v>
      </c>
      <c r="I8" s="12">
        <f t="shared" si="3"/>
        <v>9.45945945945946E-2</v>
      </c>
    </row>
    <row r="9" spans="1:9" ht="24" customHeight="1">
      <c r="A9" s="11">
        <v>7</v>
      </c>
      <c r="B9" s="10" t="s">
        <v>8399</v>
      </c>
      <c r="C9" s="11">
        <f>COUNTIFS(Data!$D$2:$D$4115,"&gt;=25000",Data!$D$2:$D$4115,"&lt;=29999",Data!$F$2:$F$4115, "successful")</f>
        <v>55</v>
      </c>
      <c r="D9" s="11">
        <f>COUNTIFS(Data!$D$2:$D$4115,"&gt;=25000",Data!$D$2:$D$4115,"&lt;=29999",Data!$F$2:$F$4115, "failed")</f>
        <v>64</v>
      </c>
      <c r="E9" s="11">
        <f>COUNTIFS(Data!$D$2:$D$4115,"&gt;=25000",Data!$D$2:$D$4115,"&lt;=29999",Data!$F$2:$F$4115, "canceled")</f>
        <v>18</v>
      </c>
      <c r="F9" s="11">
        <f t="shared" si="0"/>
        <v>137</v>
      </c>
      <c r="G9" s="12">
        <f t="shared" si="1"/>
        <v>0.40145985401459855</v>
      </c>
      <c r="H9" s="12">
        <f t="shared" si="2"/>
        <v>0.46715328467153283</v>
      </c>
      <c r="I9" s="12">
        <f t="shared" si="3"/>
        <v>0.13138686131386862</v>
      </c>
    </row>
    <row r="10" spans="1:9" ht="24" customHeight="1">
      <c r="A10" s="11">
        <v>8</v>
      </c>
      <c r="B10" s="10" t="s">
        <v>8400</v>
      </c>
      <c r="C10" s="11">
        <f>COUNTIFS(Data!$D$2:$D$4115,"&gt;=30000",Data!$D$2:$D$4115,"&lt;=34999",Data!$F$2:$F$4115, "successful")</f>
        <v>32</v>
      </c>
      <c r="D10" s="11">
        <f>COUNTIFS(Data!$D$2:$D$4115,"&gt;=30000",Data!$D$2:$D$4115,"&lt;=34999",Data!$F$2:$F$4115, "failed")</f>
        <v>37</v>
      </c>
      <c r="E10" s="11">
        <f>COUNTIFS(Data!$D$2:$D$4115,"&gt;=30000",Data!$D$2:$D$4115,"&lt;=34999",Data!$F$2:$F$4115, "canceled")</f>
        <v>13</v>
      </c>
      <c r="F10" s="11">
        <f t="shared" si="0"/>
        <v>82</v>
      </c>
      <c r="G10" s="12">
        <f t="shared" si="1"/>
        <v>0.3902439024390244</v>
      </c>
      <c r="H10" s="12">
        <f t="shared" si="2"/>
        <v>0.45121951219512196</v>
      </c>
      <c r="I10" s="12">
        <f t="shared" si="3"/>
        <v>0.15853658536585366</v>
      </c>
    </row>
    <row r="11" spans="1:9" ht="24" customHeight="1">
      <c r="A11" s="11">
        <v>9</v>
      </c>
      <c r="B11" s="10" t="s">
        <v>8401</v>
      </c>
      <c r="C11" s="11">
        <f>COUNTIFS(Data!$D$2:$D$4115,"&gt;=35000",Data!$D$2:$D$4115,"&lt;=39999",Data!$F$2:$F$4115, "successful")</f>
        <v>26</v>
      </c>
      <c r="D11" s="11">
        <f>COUNTIFS(Data!$D$2:$D$4115,"&gt;=35000",Data!$D$2:$D$4115,"&lt;=39999",Data!$F$2:$F$4115, "failed")</f>
        <v>22</v>
      </c>
      <c r="E11" s="11">
        <f>COUNTIFS(Data!$D$2:$D$4115,"&gt;=35000",Data!$D$2:$D$4115,"&lt;=39999",Data!$F$2:$F$4115, "canceled")</f>
        <v>7</v>
      </c>
      <c r="F11" s="11">
        <f t="shared" si="0"/>
        <v>55</v>
      </c>
      <c r="G11" s="12">
        <f t="shared" si="1"/>
        <v>0.47272727272727272</v>
      </c>
      <c r="H11" s="12">
        <f t="shared" si="2"/>
        <v>0.4</v>
      </c>
      <c r="I11" s="12">
        <f t="shared" si="3"/>
        <v>0.12727272727272726</v>
      </c>
    </row>
    <row r="12" spans="1:9" ht="24" customHeight="1">
      <c r="A12" s="11">
        <v>10</v>
      </c>
      <c r="B12" s="10" t="s">
        <v>8402</v>
      </c>
      <c r="C12" s="11">
        <f>COUNTIFS(Data!$D$2:$D$4115,"&gt;=40000",Data!$D$2:$D$4115,"&lt;=44999",Data!$F$2:$F$4115, "successful")</f>
        <v>21</v>
      </c>
      <c r="D12" s="11">
        <f>COUNTIFS(Data!$D$2:$D$4115,"&gt;=40000",Data!$D$2:$D$4115,"&lt;=44999",Data!$F$2:$F$4115, "failed")</f>
        <v>16</v>
      </c>
      <c r="E12" s="11">
        <f>COUNTIFS(Data!$D$2:$D$4115,"&gt;=40000",Data!$D$2:$D$4115,"&lt;=44999",Data!$F$2:$F$4115, "canceled")</f>
        <v>6</v>
      </c>
      <c r="F12" s="11">
        <f t="shared" si="0"/>
        <v>43</v>
      </c>
      <c r="G12" s="12">
        <f t="shared" si="1"/>
        <v>0.48837209302325579</v>
      </c>
      <c r="H12" s="12">
        <f t="shared" si="2"/>
        <v>0.37209302325581395</v>
      </c>
      <c r="I12" s="12">
        <f t="shared" si="3"/>
        <v>0.13953488372093023</v>
      </c>
    </row>
    <row r="13" spans="1:9" ht="24" customHeight="1">
      <c r="A13" s="11">
        <v>11</v>
      </c>
      <c r="B13" s="10" t="s">
        <v>8403</v>
      </c>
      <c r="C13" s="11">
        <f>COUNTIFS(Data!$D$2:$D$4115,"&gt;=45000",Data!$D$2:$D$4115,"&lt;=49999",Data!$F$2:$F$4115, "successful")</f>
        <v>6</v>
      </c>
      <c r="D13" s="11">
        <f>COUNTIFS(Data!$D$2:$D$4115,"&gt;=45000",Data!$D$2:$D$4115,"&lt;=49999",Data!$F$2:$F$4115, "failed")</f>
        <v>11</v>
      </c>
      <c r="E13" s="11">
        <f>COUNTIFS(Data!$D$2:$D$4115,"&gt;=45000",Data!$D$2:$D$4115,"&lt;=49999",Data!$F$2:$F$4115, "canceled")</f>
        <v>4</v>
      </c>
      <c r="F13" s="11">
        <f t="shared" si="0"/>
        <v>21</v>
      </c>
      <c r="G13" s="12">
        <f t="shared" si="1"/>
        <v>0.2857142857142857</v>
      </c>
      <c r="H13" s="12">
        <f t="shared" si="2"/>
        <v>0.52380952380952384</v>
      </c>
      <c r="I13" s="12">
        <f t="shared" si="3"/>
        <v>0.19047619047619047</v>
      </c>
    </row>
    <row r="14" spans="1:9" ht="31" customHeight="1">
      <c r="A14" s="11">
        <v>12</v>
      </c>
      <c r="B14" s="10" t="s">
        <v>8404</v>
      </c>
      <c r="C14" s="11">
        <f>COUNTIFS(Data!$D$2:$D$4115,"&gt;=50000", Data!$F$2:$F$4115, "successful")</f>
        <v>86</v>
      </c>
      <c r="D14" s="11">
        <f>COUNTIFS(Data!$D$2:$D$4115,"&gt;=50000", Data!$F$2:$F$4115, "failed")</f>
        <v>258</v>
      </c>
      <c r="E14" s="11">
        <f>COUNTIFS(Data!$D$2:$D$4115,"&gt;=50000", Data!$F$2:$F$4115, "canceled")</f>
        <v>100</v>
      </c>
      <c r="F14" s="11">
        <f t="shared" si="0"/>
        <v>444</v>
      </c>
      <c r="G14" s="12">
        <f t="shared" si="1"/>
        <v>0.19369369369369369</v>
      </c>
      <c r="H14" s="12">
        <f t="shared" si="2"/>
        <v>0.58108108108108103</v>
      </c>
      <c r="I14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Data</vt:lpstr>
      <vt:lpstr>Category</vt:lpstr>
      <vt:lpstr>Sub-category</vt:lpstr>
      <vt:lpstr>Year</vt:lpstr>
      <vt:lpstr>Coversion days</vt:lpstr>
      <vt:lpstr>Goal Vs Pledge</vt:lpstr>
      <vt:lpstr>Outcome based Goal</vt:lpstr>
      <vt:lpstr>'Sub-category'!Print_Titles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2019-04-16T00:57:15Z</dcterms:modified>
</cp:coreProperties>
</file>