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Alt. View" sheetId="2" r:id="rId5"/>
  </sheets>
  <definedNames>
    <definedName hidden="1" localSheetId="1" name="Z_A72C7C6C_050D_4AE1_A7CC_A0C25E6ED73B_.wvu.FilterData">'Alt. View'!$A$1:$AB$4</definedName>
  </definedNames>
  <calcPr/>
  <customWorkbookViews>
    <customWorkbookView activeSheetId="0" maximized="1" windowHeight="0" windowWidth="0" guid="{A72C7C6C-050D-4AE1-A7CC-A0C25E6ED73B}" name="Filter 1"/>
  </customWorkbookViews>
  <extLst>
    <ext uri="GoogleSheetsCustomDataVersion2">
      <go:sheetsCustomData xmlns:go="http://customooxmlschemas.google.com/" r:id="rId6" roundtripDataChecksum="+9prWE97SWgROoykVzKptqDV6JcU/HpidWVWN5O+Yi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">
      <text>
        <t xml:space="preserve">======
ID#AAAAL5alYeI
    (2021-03-30 15:00:31)
Not in Syllabus from GATE 2016</t>
      </text>
    </comment>
    <comment authorId="0" ref="J1">
      <text>
        <t xml:space="preserve">======
ID#AAAAL5alYeE
    (2021-03-30 15:00:31)
Question numbers as in GATEOverflow
	-Arjun Suresh</t>
      </text>
    </comment>
    <comment authorId="0" ref="A24">
      <text>
        <t xml:space="preserve">======
ID#AAAAL5alYeA
    (2021-03-30 15:00:31)
Not in Syllabus from GATE 2016</t>
      </text>
    </comment>
    <comment authorId="0" ref="A38">
      <text>
        <t xml:space="preserve">======
ID#AAAAL5alYd8
    (2021-03-30 15:00:31)
Not in syllabus from GATE 2016</t>
      </text>
    </comment>
  </commentList>
  <extLst>
    <ext uri="GoogleSheetsCustomDataVersion2">
      <go:sheetsCustomData xmlns:go="http://customooxmlschemas.google.com/" r:id="rId1" roundtripDataSignature="AMtx7mhOzBRFqAZTB9ciiJvcRNQrXLsibw=="/>
    </ext>
  </extLst>
</comments>
</file>

<file path=xl/sharedStrings.xml><?xml version="1.0" encoding="utf-8"?>
<sst xmlns="http://schemas.openxmlformats.org/spreadsheetml/2006/main" count="1253" uniqueCount="705">
  <si>
    <t>Subject</t>
  </si>
  <si>
    <t>Min.</t>
  </si>
  <si>
    <t>Avg.</t>
  </si>
  <si>
    <t>Max.</t>
  </si>
  <si>
    <t>2016-1</t>
  </si>
  <si>
    <t>Q. Nos.</t>
  </si>
  <si>
    <t>2016-2</t>
  </si>
  <si>
    <t>2015-1</t>
  </si>
  <si>
    <t>2015-2</t>
  </si>
  <si>
    <t>2015-3</t>
  </si>
  <si>
    <t>2014-1</t>
  </si>
  <si>
    <t>2014-2</t>
  </si>
  <si>
    <t>2014-3</t>
  </si>
  <si>
    <t>2013</t>
  </si>
  <si>
    <t>2012</t>
  </si>
  <si>
    <t>2011</t>
  </si>
  <si>
    <t>2010</t>
  </si>
  <si>
    <t>16, 17, 18, 42, 43, 44</t>
  </si>
  <si>
    <t>42, 43, 44, 16, 17, 18</t>
  </si>
  <si>
    <t>3, 51, 52</t>
  </si>
  <si>
    <t>21, 35, 51, 53</t>
  </si>
  <si>
    <t>18, 32</t>
  </si>
  <si>
    <t>35, 36, 15, 16</t>
  </si>
  <si>
    <t>15, 16, 35, 36</t>
  </si>
  <si>
    <t>15, 35, 36</t>
  </si>
  <si>
    <t>8, 17, 32, 33, 41</t>
  </si>
  <si>
    <t>12, 46, 24, 25</t>
  </si>
  <si>
    <t>24, 8, 45, 42, 26</t>
  </si>
  <si>
    <t>17, 39, 40, 41</t>
  </si>
  <si>
    <t>[3, 3]</t>
  </si>
  <si>
    <t>[2, 1]</t>
  </si>
  <si>
    <t>[3, 1]</t>
  </si>
  <si>
    <t>[1, 1]</t>
  </si>
  <si>
    <t>[2, 2]</t>
  </si>
  <si>
    <t>[3, 2]</t>
  </si>
  <si>
    <t>[1, 3]</t>
  </si>
  <si>
    <t>11, 13, 14, 34, 38, 39, 40</t>
  </si>
  <si>
    <t>13, 14, 35, 39, 41</t>
  </si>
  <si>
    <t>2, 6, 31, 43, 49, 45</t>
  </si>
  <si>
    <t>2, 11, 22, 33, 36, 45</t>
  </si>
  <si>
    <t>4, 27, 30, 39, 40, 42, 49, 53</t>
  </si>
  <si>
    <t>39, 41, 3, 37, 38, 42, 14, 11</t>
  </si>
  <si>
    <t>10, 13, 14, 37, 38, 40, 52</t>
  </si>
  <si>
    <t>10, 12, 13, 14, 37, 38, 39, 41</t>
  </si>
  <si>
    <t>30, 43, 19, 50, 51, 6, 31, 18</t>
  </si>
  <si>
    <t>4, 5, 16, 18, 47, 39, 40, 29</t>
  </si>
  <si>
    <t>25, 37, 54, 55, 48, 49, 38</t>
  </si>
  <si>
    <t>34, 50, 51, 36, 12, 35</t>
  </si>
  <si>
    <t>[4, 3]</t>
  </si>
  <si>
    <t>[4, 2]</t>
  </si>
  <si>
    <t>[7, 1]</t>
  </si>
  <si>
    <t>[5, 3]</t>
  </si>
  <si>
    <t>[4, 4]</t>
  </si>
  <si>
    <t>[6, 1]</t>
  </si>
  <si>
    <t>[5, 1]</t>
  </si>
  <si>
    <t>6, 7, 8, 30, 33</t>
  </si>
  <si>
    <t>29, 7, 8, 9</t>
  </si>
  <si>
    <t>20, 37</t>
  </si>
  <si>
    <t>7, 37, 48</t>
  </si>
  <si>
    <t>35, 43, 44</t>
  </si>
  <si>
    <t>8, 7, 45</t>
  </si>
  <si>
    <t>53, 45, 6, 7, 8</t>
  </si>
  <si>
    <t>7, 8, 45, 55</t>
  </si>
  <si>
    <t>4, 5, 21, 46</t>
  </si>
  <si>
    <t>6, 7, 19, 30</t>
  </si>
  <si>
    <t>50, 51, 13, 14, 15</t>
  </si>
  <si>
    <t>6, 7, 8, 9, 31, 32</t>
  </si>
  <si>
    <t>[2, 3]</t>
  </si>
  <si>
    <t>[3, 0]</t>
  </si>
  <si>
    <t>[1, 2]</t>
  </si>
  <si>
    <t>[2, 4]</t>
  </si>
  <si>
    <t>47, 48, 49, 50, 20</t>
  </si>
  <si>
    <t>47, 48, 49, 20</t>
  </si>
  <si>
    <t>9, 12, 30, 46, 47, 48</t>
  </si>
  <si>
    <t>23, 25, 30, 47, 49</t>
  </si>
  <si>
    <t>1, 10, 34, 52</t>
  </si>
  <si>
    <t>31, 32, 33, 19, 20</t>
  </si>
  <si>
    <t>31, 32, 33, 55, 20</t>
  </si>
  <si>
    <t>20, 31, 32, 33</t>
  </si>
  <si>
    <t>10, 16, 29, 39, 34, 52, 53</t>
  </si>
  <si>
    <t>8, 31, 32, 41, 42</t>
  </si>
  <si>
    <t>44, 20, 35, 6, 16, 11</t>
  </si>
  <si>
    <t>45, 23, 25, 24, 46</t>
  </si>
  <si>
    <t>[4, 1]</t>
  </si>
  <si>
    <t>[5, 2]</t>
  </si>
  <si>
    <t>21, 22, 23, 51</t>
  </si>
  <si>
    <t>21, 22, 51, 52</t>
  </si>
  <si>
    <t>7, 24, 27, 41</t>
  </si>
  <si>
    <t>1, 6, 32, 46</t>
  </si>
  <si>
    <t>3, 20, 29, 46</t>
  </si>
  <si>
    <t>54, 29, 22, 30, 21</t>
  </si>
  <si>
    <t>21, 22, 29, 30, 54</t>
  </si>
  <si>
    <t>15, 35, 54, 55</t>
  </si>
  <si>
    <t>2, 14, 15, 50, 51, 43, 27</t>
  </si>
  <si>
    <t>32, 46, 39, 12</t>
  </si>
  <si>
    <t>18, 19, 20,
42, 43, </t>
  </si>
  <si>
    <t>19, 45, 46, 36</t>
  </si>
  <si>
    <t>45, 46, 19</t>
  </si>
  <si>
    <t>8, 13, 50, 55</t>
  </si>
  <si>
    <t>14, 19, 29</t>
  </si>
  <si>
    <t>16, 31</t>
  </si>
  <si>
    <t>17, 34</t>
  </si>
  <si>
    <t>17, 18, 34, 39</t>
  </si>
  <si>
    <t>11, 17, 18, 34</t>
  </si>
  <si>
    <t>9, 40</t>
  </si>
  <si>
    <t>52, 53</t>
  </si>
  <si>
    <t>1, 27, 19, 36</t>
  </si>
  <si>
    <t>37, 38, 13</t>
  </si>
  <si>
    <t>[2, 0]</t>
  </si>
  <si>
    <t>IS &amp; Software Engg.</t>
  </si>
  <si>
    <t>1, 42</t>
  </si>
  <si>
    <t>4, 12, 43</t>
  </si>
  <si>
    <t>11, 21, 55</t>
  </si>
  <si>
    <t>11, 38</t>
  </si>
  <si>
    <t>7, 10, 47, 5, </t>
  </si>
  <si>
    <t>21, 22, 44</t>
  </si>
  <si>
    <t>[0, 1]</t>
  </si>
  <si>
    <t>[0, 0]</t>
  </si>
  <si>
    <t>31, 32, 9</t>
  </si>
  <si>
    <t>30, 50, 31, 32, 33, 10</t>
  </si>
  <si>
    <t>38</t>
  </si>
  <si>
    <t>24, 42, 44</t>
  </si>
  <si>
    <t>14, 47, 51</t>
  </si>
  <si>
    <t>9, 43, 44, 55</t>
  </si>
  <si>
    <t>9, 43, 44</t>
  </si>
  <si>
    <t>20, 28, 45, 48, 49</t>
  </si>
  <si>
    <t>20, 54, 55</t>
  </si>
  <si>
    <t>43, 28, 41, 21</t>
  </si>
  <si>
    <t>33, 48, 49</t>
  </si>
  <si>
    <t>[1, 0]</t>
  </si>
  <si>
    <t>15, 12, 35</t>
  </si>
  <si>
    <t>12, 37, 38</t>
  </si>
  <si>
    <t>11, 33, 35</t>
  </si>
  <si>
    <t>15</t>
  </si>
  <si>
    <t>7, 26, 48, 54</t>
  </si>
  <si>
    <t>11, 42</t>
  </si>
  <si>
    <t>3, 36, 48, 49</t>
  </si>
  <si>
    <t>14, 11</t>
  </si>
  <si>
    <t>37, 41, 10</t>
  </si>
  <si>
    <t>11, 15, 34, 36, 40</t>
  </si>
  <si>
    <t>10, 23, 25, 32, 40</t>
  </si>
  <si>
    <t>10, 17, 31, 38</t>
  </si>
  <si>
    <t>12, 13, 17, 19, 25</t>
  </si>
  <si>
    <t>12, 40</t>
  </si>
  <si>
    <t>12, 41</t>
  </si>
  <si>
    <t>40, 42</t>
  </si>
  <si>
    <t>7, 44</t>
  </si>
  <si>
    <t>52, 53, 10</t>
  </si>
  <si>
    <t>[0, 5]</t>
  </si>
  <si>
    <t>52, 53, 54, 55, 24, 25</t>
  </si>
  <si>
    <t>23, 24, 25, 53, 54, 55</t>
  </si>
  <si>
    <t>17, 19, 21, 22, 53</t>
  </si>
  <si>
    <t>8, 20, 34, 41, 52</t>
  </si>
  <si>
    <t>6, 22, 28, 36, 38</t>
  </si>
  <si>
    <t>23, 24, 26, 27, 28</t>
  </si>
  <si>
    <t>23, 24, 25, 26, 27</t>
  </si>
  <si>
    <t>23, 24, 25, 26, 27, 28</t>
  </si>
  <si>
    <t>12, 13, 14, 36, 37</t>
  </si>
  <si>
    <t>45, 44, 34, 23, 22, 10</t>
  </si>
  <si>
    <t>52, 53, 2, 4</t>
  </si>
  <si>
    <t>15, 54, 55, 47</t>
  </si>
  <si>
    <t>[3,3]</t>
  </si>
  <si>
    <t>[1, 4]</t>
  </si>
  <si>
    <t>Web Technologies</t>
  </si>
  <si>
    <t>13</t>
  </si>
  <si>
    <t>8</t>
  </si>
  <si>
    <t>27, 1</t>
  </si>
  <si>
    <t>14</t>
  </si>
  <si>
    <t>3, 55</t>
  </si>
  <si>
    <t>24</t>
  </si>
  <si>
    <t>1, 53</t>
  </si>
  <si>
    <t>27, 47</t>
  </si>
  <si>
    <t>1, 13</t>
  </si>
  <si>
    <t>[0, 2]</t>
  </si>
  <si>
    <t>29, 4</t>
  </si>
  <si>
    <t>29</t>
  </si>
  <si>
    <t>37</t>
  </si>
  <si>
    <t>2, 48</t>
  </si>
  <si>
    <t>1, 2, 48</t>
  </si>
  <si>
    <t>48, 40(D)</t>
  </si>
  <si>
    <t>2, 24</t>
  </si>
  <si>
    <t>63(D), 33, 21</t>
  </si>
  <si>
    <t>33, 18, 3, 34</t>
  </si>
  <si>
    <t>26, 27</t>
  </si>
  <si>
    <t>26, 27, 28, 1, 2</t>
  </si>
  <si>
    <t>26, 28</t>
  </si>
  <si>
    <t>5, 16, 26, 28, 34, 39</t>
  </si>
  <si>
    <t>GA_3, GA_9, 9, 16, 18, 26, 40, 54</t>
  </si>
  <si>
    <t>2, 5, 23, 41</t>
  </si>
  <si>
    <t>5, 50</t>
  </si>
  <si>
    <t>2, 16, 49, 50</t>
  </si>
  <si>
    <t>3, 4</t>
  </si>
  <si>
    <t>49 (50 - set theory)</t>
  </si>
  <si>
    <t>65
(D)</t>
  </si>
  <si>
    <t>54</t>
  </si>
  <si>
    <t>28, 50</t>
  </si>
  <si>
    <t>51, 52, 13</t>
  </si>
  <si>
    <t>3, 51</t>
  </si>
  <si>
    <t>3, 52, 51</t>
  </si>
  <si>
    <t>25, 26</t>
  </si>
  <si>
    <t>17, 26, 38</t>
  </si>
  <si>
    <t>1, 28</t>
  </si>
  <si>
    <t>4, 6</t>
  </si>
  <si>
    <t>18, 36</t>
  </si>
  <si>
    <t>5, 27</t>
  </si>
  <si>
    <t>15, 33</t>
  </si>
  <si>
    <t>4, 5</t>
  </si>
  <si>
    <t>4, 47</t>
  </si>
  <si>
    <t>Numerical Methods</t>
  </si>
  <si>
    <t>39</t>
  </si>
  <si>
    <t>50</t>
  </si>
  <si>
    <t>4, 44</t>
  </si>
  <si>
    <t>9, 45</t>
  </si>
  <si>
    <t>6, 46, 47</t>
  </si>
  <si>
    <t>6, 47</t>
  </si>
  <si>
    <t>GA05, GA06, GA08, GA09, GA10</t>
  </si>
  <si>
    <t>GA05, GA06, GA09, GA10</t>
  </si>
  <si>
    <t>GA_3, GA_4, GA_6, GA_9, GA_10</t>
  </si>
  <si>
    <t>GA_3(D), GA_5, GA_6, GA_7, GA_8, GA_9(D)</t>
  </si>
  <si>
    <t>GA_1, GA_5, GA_8, GA_10</t>
  </si>
  <si>
    <t>GA_4, GA_5, GA_8, GA_9, GA_10</t>
  </si>
  <si>
    <t>61, 62, 58, 64, 65</t>
  </si>
  <si>
    <t>56, 62, 64, 65</t>
  </si>
  <si>
    <t>65, 57, 64, 63, 62</t>
  </si>
  <si>
    <t>61, 59, 62, 64, 65</t>
  </si>
  <si>
    <t>GA01, GA02, GA03, GA04, GA07</t>
  </si>
  <si>
    <t>GA01, GA02, GA03, GA04, GA07, GA08</t>
  </si>
  <si>
    <t>GA_1, GA_2, GA_5, GA_7, GA_8</t>
  </si>
  <si>
    <t>GA_1, GA_2, GA_4, GA_10</t>
  </si>
  <si>
    <t>GA_2, GA_3, GA_4, GA_6, GA_7, GA_9</t>
  </si>
  <si>
    <t>GA_1, GA_2, 
GA_3, GA_6, GA_7</t>
  </si>
  <si>
    <t>GA_7, GA_1, GA_6, 
GA_3, GA_2</t>
  </si>
  <si>
    <t>GA_1, GA_2, GA_3, GA_6, GA_7</t>
  </si>
  <si>
    <t>56, 57, 59, 60, 63</t>
  </si>
  <si>
    <t>60, 59, 57, 61, 58</t>
  </si>
  <si>
    <t>58, 56, 59, 60, 61</t>
  </si>
  <si>
    <t>56, 57, 58, 60, 63</t>
  </si>
  <si>
    <t>Total</t>
  </si>
  <si>
    <t>[35, 30]</t>
  </si>
  <si>
    <t>[35, 30 ]</t>
  </si>
  <si>
    <t>[3,4] means 3 two mark questions and 4 one mark questions. The question numbers for 2015 follow the order in GATE Overflow site.</t>
  </si>
  <si>
    <t>Year</t>
  </si>
  <si>
    <t>Theory of Computation</t>
  </si>
  <si>
    <t>Algorithms</t>
  </si>
  <si>
    <t>Digital Logic</t>
  </si>
  <si>
    <t>Operating System</t>
  </si>
  <si>
    <t>Databases</t>
  </si>
  <si>
    <t>Compiler Design</t>
  </si>
  <si>
    <t>CO &amp; Architecture</t>
  </si>
  <si>
    <t>Programming</t>
  </si>
  <si>
    <t>Data Structures</t>
  </si>
  <si>
    <t>Computer Networks</t>
  </si>
  <si>
    <t>Discrete Mathematics</t>
  </si>
  <si>
    <t>Mathematical Logic</t>
  </si>
  <si>
    <t>Set Theory &amp; Algebra</t>
  </si>
  <si>
    <t>Combinatory</t>
  </si>
  <si>
    <t>Graph Theory</t>
  </si>
  <si>
    <t>Engineering Mathematics</t>
  </si>
  <si>
    <t>Probability</t>
  </si>
  <si>
    <t>Linear Algebra</t>
  </si>
  <si>
    <t>Calculus</t>
  </si>
  <si>
    <t>Quantitative Aptitude</t>
  </si>
  <si>
    <t>Verbal Aptitude</t>
  </si>
  <si>
    <t>Analytical Aptitude</t>
  </si>
  <si>
    <t>Spatial Aptitude</t>
  </si>
  <si>
    <t>2024 - 1</t>
  </si>
  <si>
    <t>2 Marks</t>
  </si>
  <si>
    <t>40,51</t>
  </si>
  <si>
    <t>31,32,35,50</t>
  </si>
  <si>
    <t>37,54</t>
  </si>
  <si>
    <t>30,44,47,52</t>
  </si>
  <si>
    <t>34,36</t>
  </si>
  <si>
    <t>27,28,29,49</t>
  </si>
  <si>
    <t>43,45,46</t>
  </si>
  <si>
    <t>26,48,55</t>
  </si>
  <si>
    <t>7,8</t>
  </si>
  <si>
    <t>9,10</t>
  </si>
  <si>
    <t>35*2=70</t>
  </si>
  <si>
    <t>1 Mark</t>
  </si>
  <si>
    <t>3,18</t>
  </si>
  <si>
    <t>14,15</t>
  </si>
  <si>
    <t>10,11,12,25</t>
  </si>
  <si>
    <t>16,23</t>
  </si>
  <si>
    <t>5,20</t>
  </si>
  <si>
    <t>8,9</t>
  </si>
  <si>
    <t>6,19,21</t>
  </si>
  <si>
    <t>4,17</t>
  </si>
  <si>
    <t>2,3,4,5</t>
  </si>
  <si>
    <t>30*1=30</t>
  </si>
  <si>
    <t>2024 - 2</t>
  </si>
  <si>
    <t>31,42,52</t>
  </si>
  <si>
    <t>32,49</t>
  </si>
  <si>
    <t>39,40</t>
  </si>
  <si>
    <t>27,36,43,54</t>
  </si>
  <si>
    <t>35,46</t>
  </si>
  <si>
    <t>30,33,55</t>
  </si>
  <si>
    <t>47,48,51</t>
  </si>
  <si>
    <t>29,38</t>
  </si>
  <si>
    <t>28,44,45</t>
  </si>
  <si>
    <t>41,50</t>
  </si>
  <si>
    <t>5,25</t>
  </si>
  <si>
    <t>4,20</t>
  </si>
  <si>
    <t>9,10,16,17</t>
  </si>
  <si>
    <t>11,19</t>
  </si>
  <si>
    <t>1,21</t>
  </si>
  <si>
    <t>3,23</t>
  </si>
  <si>
    <t>13,18,22</t>
  </si>
  <si>
    <t>2,3,4</t>
  </si>
  <si>
    <t>2023</t>
  </si>
  <si>
    <t>29,30,53</t>
  </si>
  <si>
    <t>44,46</t>
  </si>
  <si>
    <t>33,34</t>
  </si>
  <si>
    <t>28,47,48</t>
  </si>
  <si>
    <t>51,52</t>
  </si>
  <si>
    <t>26,27,50</t>
  </si>
  <si>
    <t>31,32,35,54</t>
  </si>
  <si>
    <t>36,37,49</t>
  </si>
  <si>
    <t>40,42,55</t>
  </si>
  <si>
    <t>39,41</t>
  </si>
  <si>
    <t>7,9</t>
  </si>
  <si>
    <t>4,9,14</t>
  </si>
  <si>
    <t>10,19</t>
  </si>
  <si>
    <t>11,22</t>
  </si>
  <si>
    <t>12,13,17</t>
  </si>
  <si>
    <t>23,24</t>
  </si>
  <si>
    <t>2,3</t>
  </si>
  <si>
    <t>7,15</t>
  </si>
  <si>
    <t>8,20</t>
  </si>
  <si>
    <t>18,21</t>
  </si>
  <si>
    <t>1,2</t>
  </si>
  <si>
    <t>2022</t>
  </si>
  <si>
    <t>36, 37, 38</t>
  </si>
  <si>
    <t>39, 48</t>
  </si>
  <si>
    <t>30, 31</t>
  </si>
  <si>
    <t>28, 32, 53, 54</t>
  </si>
  <si>
    <t>29, 46</t>
  </si>
  <si>
    <t>44, 51</t>
  </si>
  <si>
    <t>33, 34</t>
  </si>
  <si>
    <t>45, 47, 49, 50</t>
  </si>
  <si>
    <t>26, 41</t>
  </si>
  <si>
    <t>27, 40, 42</t>
  </si>
  <si>
    <t>35, 43</t>
  </si>
  <si>
    <t>GA-8, GA-9</t>
  </si>
  <si>
    <t>GA-6</t>
  </si>
  <si>
    <t>GA-7</t>
  </si>
  <si>
    <t>GA-10</t>
  </si>
  <si>
    <t>2, 13</t>
  </si>
  <si>
    <t>9, 16</t>
  </si>
  <si>
    <t>4, 15, 21</t>
  </si>
  <si>
    <t>3, 19</t>
  </si>
  <si>
    <t>7, 14, 23</t>
  </si>
  <si>
    <t>5, 18</t>
  </si>
  <si>
    <t>12, 25</t>
  </si>
  <si>
    <t>GA-2, GA-3</t>
  </si>
  <si>
    <t>GA-1</t>
  </si>
  <si>
    <t>GA-4</t>
  </si>
  <si>
    <t>GA-5</t>
  </si>
  <si>
    <t>2021 - 1</t>
  </si>
  <si>
    <t>38, 39, 51</t>
  </si>
  <si>
    <t>30, 40, 47</t>
  </si>
  <si>
    <t>28, 42</t>
  </si>
  <si>
    <t>27, 32, 33</t>
  </si>
  <si>
    <t>26, 31, 50</t>
  </si>
  <si>
    <t>53, 55</t>
  </si>
  <si>
    <t>37, 48</t>
  </si>
  <si>
    <t>29, 44, 45, 49</t>
  </si>
  <si>
    <t>34, 43</t>
  </si>
  <si>
    <t>35, 54</t>
  </si>
  <si>
    <t>GA-6, GA-7, GA-8</t>
  </si>
  <si>
    <t>GA-9</t>
  </si>
  <si>
    <t>3,9,17</t>
  </si>
  <si>
    <t>6, 24</t>
  </si>
  <si>
    <t>11, 14, 15, 25</t>
  </si>
  <si>
    <t>13, 23</t>
  </si>
  <si>
    <t>2,4,10, 21</t>
  </si>
  <si>
    <t>GA-3, GA-5</t>
  </si>
  <si>
    <t>GA-2, GA-4</t>
  </si>
  <si>
    <t>2021 - 2</t>
  </si>
  <si>
    <t>28, 36, 41, 47</t>
  </si>
  <si>
    <t>26, 39, 46, 55</t>
  </si>
  <si>
    <t>44, 52</t>
  </si>
  <si>
    <t>42, 43, 48</t>
  </si>
  <si>
    <t>31, 32, 40</t>
  </si>
  <si>
    <t>30, 51</t>
  </si>
  <si>
    <t>27, 53</t>
  </si>
  <si>
    <t>35, 49</t>
  </si>
  <si>
    <t>34, 45, 54</t>
  </si>
  <si>
    <t>29, 33</t>
  </si>
  <si>
    <t>9,12,17</t>
  </si>
  <si>
    <t>4,5,18</t>
  </si>
  <si>
    <t>14, 21</t>
  </si>
  <si>
    <t>3, 13</t>
  </si>
  <si>
    <t>19, 20</t>
  </si>
  <si>
    <t>10, 23</t>
  </si>
  <si>
    <t>2,16</t>
  </si>
  <si>
    <t>GA-3,GA-4</t>
  </si>
  <si>
    <t>GA-1, GA-5</t>
  </si>
  <si>
    <t>GA-2</t>
  </si>
  <si>
    <t>2020</t>
  </si>
  <si>
    <t>26,32,51</t>
  </si>
  <si>
    <t>31,40,48,49</t>
  </si>
  <si>
    <t>28,29</t>
  </si>
  <si>
    <t>34,35,50,53</t>
  </si>
  <si>
    <t>36,37,54</t>
  </si>
  <si>
    <t>30,43,44</t>
  </si>
  <si>
    <t>41,47</t>
  </si>
  <si>
    <t>38,55</t>
  </si>
  <si>
    <t xml:space="preserve"> GA-8, GA-9, GA-10</t>
  </si>
  <si>
    <t>2,23</t>
  </si>
  <si>
    <t>13, 14</t>
  </si>
  <si>
    <t>9,24</t>
  </si>
  <si>
    <t>3,4,21</t>
  </si>
  <si>
    <t>15,25</t>
  </si>
  <si>
    <t>17,18</t>
  </si>
  <si>
    <t xml:space="preserve">GA-5, </t>
  </si>
  <si>
    <t xml:space="preserve">GA-1, GA-2, GA-3, GA-4, </t>
  </si>
  <si>
    <t>2019</t>
  </si>
  <si>
    <t>31, 34, 48</t>
  </si>
  <si>
    <t>26, 37</t>
  </si>
  <si>
    <t>30, 50</t>
  </si>
  <si>
    <t>41, 42, 33, 39</t>
  </si>
  <si>
    <t>32, 51, 55</t>
  </si>
  <si>
    <t>36, 43</t>
  </si>
  <si>
    <t>27, 52, 53</t>
  </si>
  <si>
    <t>40, 46</t>
  </si>
  <si>
    <t>28, 29, 49, 54</t>
  </si>
  <si>
    <t>GA-7, GA-9, GA-10</t>
  </si>
  <si>
    <t>GA-6, GA-8</t>
  </si>
  <si>
    <t>20, 25</t>
  </si>
  <si>
    <t>4, 6, 8, 22</t>
  </si>
  <si>
    <t>17, 23</t>
  </si>
  <si>
    <t>18, 24</t>
  </si>
  <si>
    <t>5, 21</t>
  </si>
  <si>
    <t>20, 22</t>
  </si>
  <si>
    <t>GA-3, GA-4</t>
  </si>
  <si>
    <t>GA-1, GA-2, GA-5</t>
  </si>
  <si>
    <t>2018</t>
  </si>
  <si>
    <t>35, 36, 52</t>
  </si>
  <si>
    <t>31, 43, 47, 48</t>
  </si>
  <si>
    <t>33, 49</t>
  </si>
  <si>
    <t>39, 40, 53</t>
  </si>
  <si>
    <t>41, 42</t>
  </si>
  <si>
    <t>37, 38</t>
  </si>
  <si>
    <t>34, 50, 51</t>
  </si>
  <si>
    <t>29, 32, 45</t>
  </si>
  <si>
    <t>54, 55</t>
  </si>
  <si>
    <t>GA-6, GA-7, GA-8, GA-9, GA-10</t>
  </si>
  <si>
    <t>9, 10, 24</t>
  </si>
  <si>
    <t>13, 14, 25</t>
  </si>
  <si>
    <t>GA-3, GA-4, GA-5</t>
  </si>
  <si>
    <t>GA-1, GA-2</t>
  </si>
  <si>
    <t>2017-1</t>
  </si>
  <si>
    <t>33, 34, 37, 38, 39</t>
  </si>
  <si>
    <t>26, 48</t>
  </si>
  <si>
    <t>27, 40</t>
  </si>
  <si>
    <t>41, 42, 46</t>
  </si>
  <si>
    <t>43, 52</t>
  </si>
  <si>
    <t>49, 50, 51, 54</t>
  </si>
  <si>
    <t>35, 36, 53, 55</t>
  </si>
  <si>
    <t>32, 44, 45</t>
  </si>
  <si>
    <t xml:space="preserve">29, </t>
  </si>
  <si>
    <t xml:space="preserve">30, 31, </t>
  </si>
  <si>
    <t>GA-10, GA-7, GA-8,  GA-9</t>
  </si>
  <si>
    <t xml:space="preserve">GA-6, </t>
  </si>
  <si>
    <t>10, 22</t>
  </si>
  <si>
    <t>7, 9, 21</t>
  </si>
  <si>
    <t>16, 23</t>
  </si>
  <si>
    <t>12, 17</t>
  </si>
  <si>
    <t>11, 25</t>
  </si>
  <si>
    <t>6, 8, 20</t>
  </si>
  <si>
    <t>14, 15</t>
  </si>
  <si>
    <t>01, 02</t>
  </si>
  <si>
    <t xml:space="preserve">03, </t>
  </si>
  <si>
    <t>GA-5, GA-4</t>
  </si>
  <si>
    <t>GA-1, GA-2, GA-3</t>
  </si>
  <si>
    <t>2017-2</t>
  </si>
  <si>
    <t>39, 40, 41</t>
  </si>
  <si>
    <t>30, 38, 50</t>
  </si>
  <si>
    <t>27, 28, 34, 42</t>
  </si>
  <si>
    <t>33, 51</t>
  </si>
  <si>
    <t>44, 46, 49</t>
  </si>
  <si>
    <t>32</t>
  </si>
  <si>
    <t>29, 45, 53</t>
  </si>
  <si>
    <t>37, 43, 54, 55</t>
  </si>
  <si>
    <t>36</t>
  </si>
  <si>
    <t>35</t>
  </si>
  <si>
    <t>47</t>
  </si>
  <si>
    <t>26, 31, 48</t>
  </si>
  <si>
    <t>GA-7, GA-8, GA-9, GA-10</t>
  </si>
  <si>
    <t>4, 16, 25</t>
  </si>
  <si>
    <t>3, 15</t>
  </si>
  <si>
    <t>1, 12</t>
  </si>
  <si>
    <t>7, 8</t>
  </si>
  <si>
    <t>17, 19</t>
  </si>
  <si>
    <t>5, 6</t>
  </si>
  <si>
    <t>2, 14</t>
  </si>
  <si>
    <t>9, 18, 20</t>
  </si>
  <si>
    <t>11</t>
  </si>
  <si>
    <t>21, 24</t>
  </si>
  <si>
    <t>10</t>
  </si>
  <si>
    <t>42, 43, 44</t>
  </si>
  <si>
    <t>39, 40</t>
  </si>
  <si>
    <t>30, 33</t>
  </si>
  <si>
    <t>47, 48, 49, 50</t>
  </si>
  <si>
    <t>51</t>
  </si>
  <si>
    <t>36, 45, 46</t>
  </si>
  <si>
    <t>31, 32</t>
  </si>
  <si>
    <t>34, 35</t>
  </si>
  <si>
    <t>37, 38, 41</t>
  </si>
  <si>
    <t>52, 53, 54, 55</t>
  </si>
  <si>
    <t>GA-6, GA-9, GA-10</t>
  </si>
  <si>
    <t>GA-7, GA-8</t>
  </si>
  <si>
    <t>16, 17, 18</t>
  </si>
  <si>
    <t>11, 13, 14</t>
  </si>
  <si>
    <t>6, 7, 8</t>
  </si>
  <si>
    <t>20</t>
  </si>
  <si>
    <t>21, 22 , 23</t>
  </si>
  <si>
    <t>19</t>
  </si>
  <si>
    <t>9</t>
  </si>
  <si>
    <t>12, 15</t>
  </si>
  <si>
    <t>24, 25</t>
  </si>
  <si>
    <t>2</t>
  </si>
  <si>
    <t>3</t>
  </si>
  <si>
    <t>GA-1, GA-2, GA-3, GA-4</t>
  </si>
  <si>
    <t>38, 39, 41</t>
  </si>
  <si>
    <t>47, 48, 49</t>
  </si>
  <si>
    <t>51, 52</t>
  </si>
  <si>
    <t>45, 46</t>
  </si>
  <si>
    <t>30, 31, 32, 33, 50</t>
  </si>
  <si>
    <t>35, 37</t>
  </si>
  <si>
    <t>34, 36, 40</t>
  </si>
  <si>
    <t>53, 54, 55</t>
  </si>
  <si>
    <t>7, 8, 9</t>
  </si>
  <si>
    <t>21, 22</t>
  </si>
  <si>
    <t>12</t>
  </si>
  <si>
    <t>23, 24, 25</t>
  </si>
  <si>
    <t>GA-4, GA-5</t>
  </si>
  <si>
    <t>31, 43, 49, 45</t>
  </si>
  <si>
    <t>30, 46, 47, 48</t>
  </si>
  <si>
    <t>27, 41</t>
  </si>
  <si>
    <t>50, 55</t>
  </si>
  <si>
    <t>42</t>
  </si>
  <si>
    <t>32, 40</t>
  </si>
  <si>
    <t>53</t>
  </si>
  <si>
    <t>26, 28, 34, 39</t>
  </si>
  <si>
    <t>44</t>
  </si>
  <si>
    <t>GA_6, GA_9, GA_10</t>
  </si>
  <si>
    <t>GA_7, GA_8</t>
  </si>
  <si>
    <t>2,6</t>
  </si>
  <si>
    <t>9,12</t>
  </si>
  <si>
    <t>7,24</t>
  </si>
  <si>
    <t>8,13</t>
  </si>
  <si>
    <t>1</t>
  </si>
  <si>
    <t>11,33</t>
  </si>
  <si>
    <t>10,23,25</t>
  </si>
  <si>
    <t>17,19,21,22</t>
  </si>
  <si>
    <t>5,16</t>
  </si>
  <si>
    <t>18</t>
  </si>
  <si>
    <t>4</t>
  </si>
  <si>
    <t>GA_3, GA_4</t>
  </si>
  <si>
    <t>GA_1, GA_2, GA_5</t>
  </si>
  <si>
    <t>35, 51, 53</t>
  </si>
  <si>
    <t>33, 36, 45</t>
  </si>
  <si>
    <t>30, 47, 49</t>
  </si>
  <si>
    <t>32, 46</t>
  </si>
  <si>
    <t>43</t>
  </si>
  <si>
    <t>42, 44</t>
  </si>
  <si>
    <t>31, 38</t>
  </si>
  <si>
    <t>34, 41, 52</t>
  </si>
  <si>
    <t>55</t>
  </si>
  <si>
    <t>26, 40, 54</t>
  </si>
  <si>
    <t>27</t>
  </si>
  <si>
    <t>GA_6, GA_7, GA_8, GA_9(D)</t>
  </si>
  <si>
    <t>GA_10</t>
  </si>
  <si>
    <t>21</t>
  </si>
  <si>
    <t>2,11,22</t>
  </si>
  <si>
    <t>7</t>
  </si>
  <si>
    <t>23,25</t>
  </si>
  <si>
    <t>1,6</t>
  </si>
  <si>
    <t>14,19</t>
  </si>
  <si>
    <t>4,12</t>
  </si>
  <si>
    <t>10,17</t>
  </si>
  <si>
    <t>GA_3, GA_9, 9, 16, 18</t>
  </si>
  <si>
    <t>5</t>
  </si>
  <si>
    <t>GA_3(D), GA_5</t>
  </si>
  <si>
    <t>GA_1, GA_2, GA_4</t>
  </si>
  <si>
    <t>30</t>
  </si>
  <si>
    <t>27, 30, 39, 40, 42, 49, 53</t>
  </si>
  <si>
    <t>34, 52</t>
  </si>
  <si>
    <t>20, 29, 46</t>
  </si>
  <si>
    <t>47, 51</t>
  </si>
  <si>
    <t>26, 48, 54</t>
  </si>
  <si>
    <t>28, 36, 38</t>
  </si>
  <si>
    <t>33</t>
  </si>
  <si>
    <t>45</t>
  </si>
  <si>
    <t>GA_8, GA_10</t>
  </si>
  <si>
    <t>1,10</t>
  </si>
  <si>
    <t>11,21</t>
  </si>
  <si>
    <t>12,13,17,19,25</t>
  </si>
  <si>
    <t>6,22</t>
  </si>
  <si>
    <t>2,5,23</t>
  </si>
  <si>
    <t>GA_1, GA_5,</t>
  </si>
  <si>
    <t>GA_2, GA_3, GA_4</t>
  </si>
  <si>
    <t>35, 36</t>
  </si>
  <si>
    <t>37,38,39,41,42</t>
  </si>
  <si>
    <t>31, 32, 33</t>
  </si>
  <si>
    <t>54, 29,30</t>
  </si>
  <si>
    <t>17</t>
  </si>
  <si>
    <t>43, 44, 55</t>
  </si>
  <si>
    <t>40</t>
  </si>
  <si>
    <t>26, 27, 28</t>
  </si>
  <si>
    <t>48</t>
  </si>
  <si>
    <t>46, 47</t>
  </si>
  <si>
    <t>GA_8, GA_9, GA_10</t>
  </si>
  <si>
    <t>GA_6, GA_7</t>
  </si>
  <si>
    <t>15,16</t>
  </si>
  <si>
    <t>3,11,14</t>
  </si>
  <si>
    <t>19,20</t>
  </si>
  <si>
    <t>21,22</t>
  </si>
  <si>
    <t>25</t>
  </si>
  <si>
    <t>6</t>
  </si>
  <si>
    <t xml:space="preserve">GA_4, GA_5 </t>
  </si>
  <si>
    <t>GA_1, GA_2, GA_3</t>
  </si>
  <si>
    <t>37, 38, 40, 52</t>
  </si>
  <si>
    <t>53, 45</t>
  </si>
  <si>
    <t>31, 32, 33, 55</t>
  </si>
  <si>
    <t>29, 30, 54</t>
  </si>
  <si>
    <t>34, 39</t>
  </si>
  <si>
    <t>43, 44</t>
  </si>
  <si>
    <t>41</t>
  </si>
  <si>
    <t>GA_1, 
GA_3, GA_2</t>
  </si>
  <si>
    <t>10,13,14</t>
  </si>
  <si>
    <t>6,7,8</t>
  </si>
  <si>
    <t>23,24,25</t>
  </si>
  <si>
    <t>GA_4, GA_5</t>
  </si>
  <si>
    <t>GA_1, GA_3, GA_2</t>
  </si>
  <si>
    <t>37, 38, 39, 41</t>
  </si>
  <si>
    <t>45, 55</t>
  </si>
  <si>
    <t>34</t>
  </si>
  <si>
    <t>49, 50</t>
  </si>
  <si>
    <t>52, 51</t>
  </si>
  <si>
    <t>10,12,13,14</t>
  </si>
  <si>
    <t>11,17,18</t>
  </si>
  <si>
    <t>4,5</t>
  </si>
  <si>
    <t>32, 33, 41</t>
  </si>
  <si>
    <t>30, 43, 50, 51,31</t>
  </si>
  <si>
    <t>21, 46</t>
  </si>
  <si>
    <t>29, 39, 34, 52, 53</t>
  </si>
  <si>
    <t>35, 54, 55</t>
  </si>
  <si>
    <t>45, 48, 49</t>
  </si>
  <si>
    <t>36, 37</t>
  </si>
  <si>
    <t>26</t>
  </si>
  <si>
    <t>61, 62,64, 65</t>
  </si>
  <si>
    <t>63</t>
  </si>
  <si>
    <t>8,17</t>
  </si>
  <si>
    <t>6,18,19</t>
  </si>
  <si>
    <t>10,16</t>
  </si>
  <si>
    <t>20,28</t>
  </si>
  <si>
    <t>12,13,14</t>
  </si>
  <si>
    <t>23</t>
  </si>
  <si>
    <t>22</t>
  </si>
  <si>
    <t>58</t>
  </si>
  <si>
    <t>56, 57, 59, 60</t>
  </si>
  <si>
    <t>46</t>
  </si>
  <si>
    <t>29,39,40,47</t>
  </si>
  <si>
    <t>31, 32, 41, 42</t>
  </si>
  <si>
    <t>50, 51, 43, 27</t>
  </si>
  <si>
    <t>36, 48, 49</t>
  </si>
  <si>
    <t>45, 44, 34</t>
  </si>
  <si>
    <t>62, 64, 65</t>
  </si>
  <si>
    <t>61</t>
  </si>
  <si>
    <t>12,24,25</t>
  </si>
  <si>
    <t>4,5,16,18</t>
  </si>
  <si>
    <t>6,7,19</t>
  </si>
  <si>
    <t>2,14,15</t>
  </si>
  <si>
    <t>10,22,23</t>
  </si>
  <si>
    <t>56</t>
  </si>
  <si>
    <t>60, 59, 57,58</t>
  </si>
  <si>
    <t>26,42,45</t>
  </si>
  <si>
    <t>37, 54, 55, 48, 49, 38</t>
  </si>
  <si>
    <t>50, 51</t>
  </si>
  <si>
    <t>35,44</t>
  </si>
  <si>
    <t>32, 46, 39</t>
  </si>
  <si>
    <t>27,36</t>
  </si>
  <si>
    <t>43, 28, 41</t>
  </si>
  <si>
    <t>65, 64, 63, 62</t>
  </si>
  <si>
    <t>8,24</t>
  </si>
  <si>
    <t>13,14,15</t>
  </si>
  <si>
    <t>6,11,16,20</t>
  </si>
  <si>
    <t>1,19</t>
  </si>
  <si>
    <t>5,7,10</t>
  </si>
  <si>
    <t>2,4</t>
  </si>
  <si>
    <t>57</t>
  </si>
  <si>
    <t>58, 56, 59, 60</t>
  </si>
  <si>
    <t>34,35,36,50,51</t>
  </si>
  <si>
    <t>45,46</t>
  </si>
  <si>
    <t>42, 43, </t>
  </si>
  <si>
    <t>54, 55, 47</t>
  </si>
  <si>
    <t>28</t>
  </si>
  <si>
    <t>61, 62, 64, 65</t>
  </si>
  <si>
    <t>6,7,8,9</t>
  </si>
  <si>
    <t>18,19,20</t>
  </si>
  <si>
    <t>16</t>
  </si>
  <si>
    <t>59</t>
  </si>
  <si>
    <t>56, 57, 58, 60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</si>
</sst>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, m"/>
    <numFmt numFmtId="165" formatCode="d, m, yy"/>
    <numFmt numFmtId="166" formatCode="m, d"/>
  </numFmts>
  <fonts count="33">
    <font>
      <sz val="10.0"/>
      <color rgb="FF000000"/>
      <name val="Calibri"/>
      <scheme val="minor"/>
    </font>
    <font>
      <b/>
      <sz val="10.0"/>
      <color rgb="FFFFFFFF"/>
      <name val="Times New Roman"/>
    </font>
    <font>
      <b/>
      <sz val="10.0"/>
      <color rgb="FFFFFFFF"/>
      <name val="Arial"/>
    </font>
    <font>
      <b/>
      <u/>
      <sz val="10.0"/>
      <color rgb="FFFFFFFF"/>
      <name val="Times New Roman"/>
    </font>
    <font>
      <b/>
      <sz val="10.0"/>
      <color theme="1"/>
      <name val="Times New Roman"/>
    </font>
    <font>
      <b/>
      <sz val="10.0"/>
      <color rgb="FF000000"/>
      <name val="Arial"/>
    </font>
    <font>
      <b/>
      <sz val="10.0"/>
      <color theme="1"/>
      <name val="Arial"/>
    </font>
    <font>
      <b/>
      <sz val="8.0"/>
      <color rgb="FF38761D"/>
      <name val="Times New Roman"/>
    </font>
    <font/>
    <font>
      <b/>
      <sz val="8.0"/>
      <color theme="1"/>
      <name val="Times New Roman"/>
    </font>
    <font>
      <b/>
      <sz val="8.0"/>
      <color rgb="FF000000"/>
      <name val="Arial"/>
    </font>
    <font>
      <b/>
      <sz val="8.0"/>
      <color rgb="FFE69138"/>
      <name val="Arial"/>
    </font>
    <font>
      <b/>
      <sz val="8.0"/>
      <color theme="1"/>
      <name val="Arial"/>
    </font>
    <font>
      <b/>
      <u/>
      <sz val="10.0"/>
      <color rgb="FFFFFFFF"/>
      <name val="Times New Roman"/>
    </font>
    <font>
      <b/>
      <strike/>
      <sz val="10.0"/>
      <color rgb="FFFFFFFF"/>
      <name val="Times New Roman"/>
    </font>
    <font>
      <b/>
      <strike/>
      <sz val="10.0"/>
      <color theme="1"/>
      <name val="Times New Roman"/>
    </font>
    <font>
      <b/>
      <strike/>
      <sz val="10.0"/>
      <color rgb="FF000000"/>
      <name val="Arial"/>
    </font>
    <font>
      <b/>
      <strike/>
      <sz val="10.0"/>
      <color theme="1"/>
      <name val="Arial"/>
    </font>
    <font>
      <b/>
      <strike/>
      <sz val="8.0"/>
      <color rgb="FF38761D"/>
      <name val="Times New Roman"/>
    </font>
    <font>
      <b/>
      <strike/>
      <sz val="10.0"/>
      <color rgb="FFFFFFFF"/>
      <name val="Arial"/>
    </font>
    <font>
      <b/>
      <strike/>
      <sz val="8.0"/>
      <color theme="1"/>
      <name val="Times New Roman"/>
    </font>
    <font>
      <b/>
      <strike/>
      <sz val="8.0"/>
      <color rgb="FF000000"/>
      <name val="Arial"/>
    </font>
    <font>
      <b/>
      <strike/>
      <sz val="8.0"/>
      <color rgb="FFE69138"/>
      <name val="Arial"/>
    </font>
    <font>
      <b/>
      <strike/>
      <sz val="8.0"/>
      <color theme="1"/>
      <name val="Arial"/>
    </font>
    <font>
      <b/>
      <sz val="10.0"/>
      <color rgb="FFE69138"/>
      <name val="Times New Roman"/>
    </font>
    <font>
      <b/>
      <sz val="10.0"/>
      <color rgb="FFE69138"/>
      <name val="Arial"/>
    </font>
    <font>
      <sz val="14.0"/>
      <color rgb="FF000000"/>
      <name val="Arial"/>
    </font>
    <font>
      <b/>
      <sz val="10.0"/>
      <color rgb="FF7F6000"/>
      <name val="Times New Roman"/>
    </font>
    <font>
      <b/>
      <sz val="10.0"/>
      <color rgb="FF000000"/>
      <name val="Times New Roman"/>
    </font>
    <font>
      <sz val="10.0"/>
      <color rgb="FF000000"/>
      <name val="Times New Roman"/>
    </font>
    <font>
      <b/>
      <sz val="8.0"/>
      <color rgb="FF38761D"/>
      <name val="Arial"/>
    </font>
    <font>
      <b/>
      <sz val="8.0"/>
      <color rgb="FF38761D"/>
      <name val="&quot;Times New Roman&quot;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38761D"/>
        <bgColor rgb="FF38761D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0" fillId="3" fontId="1" numFmtId="4" xfId="0" applyAlignment="1" applyFill="1" applyFont="1" applyNumberFormat="1">
      <alignment horizontal="center" shrinkToFit="0" wrapText="1"/>
    </xf>
    <xf borderId="0" fillId="3" fontId="1" numFmtId="49" xfId="0" applyAlignment="1" applyFont="1" applyNumberFormat="1">
      <alignment horizontal="center" shrinkToFit="0" wrapText="1"/>
    </xf>
    <xf borderId="0" fillId="3" fontId="1" numFmtId="49" xfId="0" applyAlignment="1" applyFont="1" applyNumberFormat="1">
      <alignment horizontal="left" shrinkToFit="0" wrapText="1"/>
    </xf>
    <xf borderId="0" fillId="3" fontId="2" numFmtId="4" xfId="0" applyAlignment="1" applyFont="1" applyNumberFormat="1">
      <alignment horizontal="center" shrinkToFit="0" wrapText="1"/>
    </xf>
    <xf borderId="2" fillId="2" fontId="3" numFmtId="0" xfId="0" applyAlignment="1" applyBorder="1" applyFont="1">
      <alignment horizontal="left" shrinkToFit="0" vertical="center" wrapText="1"/>
    </xf>
    <xf borderId="0" fillId="4" fontId="4" numFmtId="4" xfId="0" applyAlignment="1" applyFill="1" applyFont="1" applyNumberFormat="1">
      <alignment horizontal="right" shrinkToFit="0" vertical="center" wrapText="1"/>
    </xf>
    <xf borderId="0" fillId="5" fontId="5" numFmtId="4" xfId="0" applyAlignment="1" applyFill="1" applyFont="1" applyNumberFormat="1">
      <alignment horizontal="right" shrinkToFit="0" vertical="center" wrapText="1"/>
    </xf>
    <xf borderId="0" fillId="4" fontId="6" numFmtId="0" xfId="0" applyAlignment="1" applyFont="1">
      <alignment horizontal="right" shrinkToFit="0" vertical="center" wrapText="1"/>
    </xf>
    <xf borderId="0" fillId="6" fontId="7" numFmtId="49" xfId="0" applyAlignment="1" applyFill="1" applyFont="1" applyNumberFormat="1">
      <alignment horizontal="left" shrinkToFit="0" wrapText="1"/>
    </xf>
    <xf borderId="0" fillId="6" fontId="7" numFmtId="49" xfId="0" applyAlignment="1" applyFont="1" applyNumberFormat="1">
      <alignment horizontal="left" shrinkToFit="0" vertical="center" wrapText="1"/>
    </xf>
    <xf borderId="0" fillId="7" fontId="2" numFmtId="4" xfId="0" applyAlignment="1" applyFill="1" applyFont="1" applyNumberFormat="1">
      <alignment horizontal="right" shrinkToFit="0" vertical="center" wrapText="1"/>
    </xf>
    <xf borderId="3" fillId="0" fontId="8" numFmtId="0" xfId="0" applyBorder="1" applyFont="1"/>
    <xf borderId="0" fillId="6" fontId="9" numFmtId="4" xfId="0" applyAlignment="1" applyFont="1" applyNumberFormat="1">
      <alignment horizontal="right" shrinkToFit="0" vertical="center" wrapText="1"/>
    </xf>
    <xf borderId="0" fillId="5" fontId="10" numFmtId="4" xfId="0" applyAlignment="1" applyFont="1" applyNumberFormat="1">
      <alignment horizontal="right" shrinkToFit="0" vertical="center" wrapText="1"/>
    </xf>
    <xf borderId="0" fillId="5" fontId="11" numFmtId="0" xfId="0" applyAlignment="1" applyFont="1">
      <alignment horizontal="right" shrinkToFit="0" wrapText="1"/>
    </xf>
    <xf borderId="0" fillId="6" fontId="12" numFmtId="4" xfId="0" applyAlignment="1" applyFont="1" applyNumberFormat="1">
      <alignment horizontal="right" shrinkToFit="0" vertical="center" wrapText="1"/>
    </xf>
    <xf borderId="2" fillId="2" fontId="13" numFmtId="0" xfId="0" applyAlignment="1" applyBorder="1" applyFont="1">
      <alignment shrinkToFit="0" vertical="center" wrapText="1"/>
    </xf>
    <xf borderId="0" fillId="4" fontId="4" numFmtId="4" xfId="0" applyAlignment="1" applyFont="1" applyNumberFormat="1">
      <alignment shrinkToFit="0" vertical="center" wrapText="1"/>
    </xf>
    <xf borderId="0" fillId="5" fontId="5" numFmtId="4" xfId="0" applyAlignment="1" applyFont="1" applyNumberFormat="1">
      <alignment shrinkToFit="0" vertical="center" wrapText="1"/>
    </xf>
    <xf borderId="0" fillId="4" fontId="6" numFmtId="0" xfId="0" applyAlignment="1" applyFont="1">
      <alignment shrinkToFit="0" wrapText="1"/>
    </xf>
    <xf borderId="0" fillId="7" fontId="2" numFmtId="4" xfId="0" applyAlignment="1" applyFont="1" applyNumberFormat="1">
      <alignment shrinkToFit="0" vertical="center" wrapText="1"/>
    </xf>
    <xf borderId="1" fillId="2" fontId="14" numFmtId="0" xfId="0" applyAlignment="1" applyBorder="1" applyFont="1">
      <alignment shrinkToFit="0" vertical="center" wrapText="1"/>
    </xf>
    <xf borderId="0" fillId="4" fontId="15" numFmtId="4" xfId="0" applyAlignment="1" applyFont="1" applyNumberFormat="1">
      <alignment shrinkToFit="0" vertical="center" wrapText="1"/>
    </xf>
    <xf borderId="0" fillId="5" fontId="16" numFmtId="4" xfId="0" applyAlignment="1" applyFont="1" applyNumberFormat="1">
      <alignment shrinkToFit="0" vertical="center" wrapText="1"/>
    </xf>
    <xf borderId="0" fillId="4" fontId="17" numFmtId="0" xfId="0" applyAlignment="1" applyFont="1">
      <alignment shrinkToFit="0" wrapText="1"/>
    </xf>
    <xf borderId="0" fillId="6" fontId="18" numFmtId="49" xfId="0" applyAlignment="1" applyFont="1" applyNumberFormat="1">
      <alignment horizontal="left" shrinkToFit="0" wrapText="1"/>
    </xf>
    <xf borderId="0" fillId="7" fontId="19" numFmtId="4" xfId="0" applyAlignment="1" applyFont="1" applyNumberFormat="1">
      <alignment shrinkToFit="0" vertical="center" wrapText="1"/>
    </xf>
    <xf borderId="3" fillId="2" fontId="14" numFmtId="0" xfId="0" applyAlignment="1" applyBorder="1" applyFont="1">
      <alignment shrinkToFit="0" vertical="center" wrapText="1"/>
    </xf>
    <xf borderId="0" fillId="6" fontId="20" numFmtId="4" xfId="0" applyAlignment="1" applyFont="1" applyNumberFormat="1">
      <alignment horizontal="right" shrinkToFit="0" vertical="center" wrapText="1"/>
    </xf>
    <xf borderId="0" fillId="5" fontId="21" numFmtId="4" xfId="0" applyAlignment="1" applyFont="1" applyNumberFormat="1">
      <alignment horizontal="right" shrinkToFit="0" vertical="center" wrapText="1"/>
    </xf>
    <xf borderId="0" fillId="5" fontId="22" numFmtId="0" xfId="0" applyAlignment="1" applyFont="1">
      <alignment horizontal="right" shrinkToFit="0" wrapText="1"/>
    </xf>
    <xf borderId="0" fillId="8" fontId="20" numFmtId="4" xfId="0" applyAlignment="1" applyFill="1" applyFont="1" applyNumberFormat="1">
      <alignment horizontal="right" shrinkToFit="0" vertical="center" wrapText="1"/>
    </xf>
    <xf borderId="0" fillId="8" fontId="23" numFmtId="4" xfId="0" applyAlignment="1" applyFont="1" applyNumberFormat="1">
      <alignment horizontal="right" shrinkToFit="0" vertical="center" wrapText="1"/>
    </xf>
    <xf borderId="2" fillId="2" fontId="14" numFmtId="0" xfId="0" applyAlignment="1" applyBorder="1" applyFont="1">
      <alignment shrinkToFit="0" vertical="center" wrapText="1"/>
    </xf>
    <xf borderId="0" fillId="8" fontId="15" numFmtId="4" xfId="0" applyAlignment="1" applyFont="1" applyNumberFormat="1">
      <alignment shrinkToFit="0" vertical="center" wrapText="1"/>
    </xf>
    <xf borderId="0" fillId="8" fontId="19" numFmtId="4" xfId="0" applyAlignment="1" applyFont="1" applyNumberFormat="1">
      <alignment shrinkToFit="0" vertical="center" wrapText="1"/>
    </xf>
    <xf borderId="0" fillId="6" fontId="9" numFmtId="0" xfId="0" applyAlignment="1" applyFont="1">
      <alignment shrinkToFit="0" wrapText="1"/>
    </xf>
    <xf borderId="2" fillId="2" fontId="1" numFmtId="0" xfId="0" applyAlignment="1" applyBorder="1" applyFont="1">
      <alignment shrinkToFit="0" vertical="center" wrapText="1"/>
    </xf>
    <xf borderId="0" fillId="5" fontId="5" numFmtId="4" xfId="0" applyAlignment="1" applyFont="1" applyNumberFormat="1">
      <alignment shrinkToFit="0" wrapText="1"/>
    </xf>
    <xf borderId="0" fillId="4" fontId="6" numFmtId="0" xfId="0" applyAlignment="1" applyFont="1">
      <alignment horizontal="left" shrinkToFit="0" wrapText="1"/>
    </xf>
    <xf borderId="0" fillId="7" fontId="2" numFmtId="4" xfId="0" applyAlignment="1" applyFont="1" applyNumberFormat="1">
      <alignment shrinkToFit="0" wrapText="1"/>
    </xf>
    <xf borderId="0" fillId="5" fontId="24" numFmtId="4" xfId="0" applyAlignment="1" applyFont="1" applyNumberFormat="1">
      <alignment shrinkToFit="0" wrapText="1"/>
    </xf>
    <xf borderId="0" fillId="5" fontId="25" numFmtId="0" xfId="0" applyAlignment="1" applyFont="1">
      <alignment shrinkToFit="0" wrapText="1"/>
    </xf>
    <xf borderId="0" fillId="5" fontId="25" numFmtId="0" xfId="0" applyAlignment="1" applyFont="1">
      <alignment horizontal="left" shrinkToFit="0" wrapText="1"/>
    </xf>
    <xf borderId="0" fillId="5" fontId="25" numFmtId="4" xfId="0" applyAlignment="1" applyFont="1" applyNumberFormat="1">
      <alignment shrinkToFit="0" wrapText="1"/>
    </xf>
    <xf borderId="0" fillId="9" fontId="26" numFmtId="0" xfId="0" applyFill="1" applyFont="1"/>
    <xf borderId="1" fillId="0" fontId="1" numFmtId="49" xfId="0" applyAlignment="1" applyBorder="1" applyFont="1" applyNumberForma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center" shrinkToFit="0" vertical="center" wrapText="1"/>
    </xf>
    <xf borderId="4" fillId="0" fontId="27" numFmtId="0" xfId="0" applyAlignment="1" applyBorder="1" applyFont="1">
      <alignment horizontal="center" readingOrder="0" shrinkToFit="0" vertical="center" wrapText="1"/>
    </xf>
    <xf borderId="4" fillId="0" fontId="1" numFmtId="1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0" fillId="0" fontId="28" numFmtId="49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1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29" numFmtId="49" xfId="0" applyAlignment="1" applyFont="1" applyNumberFormat="1">
      <alignment horizontal="left" readingOrder="0" shrinkToFit="0" vertical="center" wrapText="1"/>
    </xf>
    <xf borderId="0" fillId="0" fontId="30" numFmtId="0" xfId="0" applyAlignment="1" applyFont="1">
      <alignment horizontal="center" readingOrder="0" shrinkToFit="0" vertical="center" wrapText="1"/>
    </xf>
    <xf borderId="0" fillId="0" fontId="30" numFmtId="0" xfId="0" applyAlignment="1" applyFont="1">
      <alignment horizontal="center" shrinkToFit="0" vertical="center" wrapText="1"/>
    </xf>
    <xf borderId="0" fillId="0" fontId="30" numFmtId="1" xfId="0" applyAlignment="1" applyFont="1" applyNumberFormat="1">
      <alignment horizontal="center" readingOrder="0" shrinkToFit="0" vertical="center" wrapText="1"/>
    </xf>
    <xf borderId="0" fillId="0" fontId="7" numFmtId="49" xfId="0" applyAlignment="1" applyFont="1" applyNumberForma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30" numFmtId="164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1" xfId="0" applyAlignment="1" applyFont="1" applyNumberFormat="1">
      <alignment horizontal="center" readingOrder="0" shrinkToFit="0" vertical="center" wrapText="1"/>
    </xf>
    <xf borderId="0" fillId="0" fontId="7" numFmtId="164" xfId="0" applyAlignment="1" applyFont="1" applyNumberFormat="1">
      <alignment horizontal="center" readingOrder="0" shrinkToFit="0" vertical="center" wrapText="1"/>
    </xf>
    <xf borderId="0" fillId="0" fontId="7" numFmtId="1" xfId="0" applyAlignment="1" applyFont="1" applyNumberFormat="1">
      <alignment horizontal="center" shrinkToFit="0" vertical="center" wrapText="1"/>
    </xf>
    <xf borderId="0" fillId="0" fontId="6" numFmtId="1" xfId="0" applyAlignment="1" applyFont="1" applyNumberFormat="1">
      <alignment horizontal="center" shrinkToFit="0" vertical="center" wrapText="1"/>
    </xf>
    <xf borderId="0" fillId="0" fontId="28" numFmtId="49" xfId="0" applyAlignment="1" applyFont="1" applyNumberFormat="1">
      <alignment horizontal="left" shrinkToFit="0" vertical="center" wrapText="1"/>
    </xf>
    <xf borderId="0" fillId="10" fontId="31" numFmtId="0" xfId="0" applyAlignment="1" applyFill="1" applyFont="1">
      <alignment horizontal="center" readingOrder="0"/>
    </xf>
    <xf borderId="0" fillId="0" fontId="7" numFmtId="165" xfId="0" applyAlignment="1" applyFont="1" applyNumberFormat="1">
      <alignment horizontal="center" readingOrder="0" shrinkToFit="0" vertical="center" wrapText="1"/>
    </xf>
    <xf borderId="0" fillId="0" fontId="29" numFmtId="49" xfId="0" applyAlignment="1" applyFont="1" applyNumberFormat="1">
      <alignment horizontal="left" shrinkToFit="0" vertical="center" wrapText="1"/>
    </xf>
    <xf borderId="0" fillId="0" fontId="7" numFmtId="49" xfId="0" applyAlignment="1" applyFont="1" applyNumberFormat="1">
      <alignment horizontal="center" shrinkToFit="0" vertical="center" wrapText="1"/>
    </xf>
    <xf borderId="0" fillId="0" fontId="7" numFmtId="166" xfId="0" applyAlignment="1" applyFont="1" applyNumberFormat="1">
      <alignment horizontal="center" shrinkToFit="0" vertical="center" wrapText="1"/>
    </xf>
    <xf borderId="0" fillId="0" fontId="9" numFmtId="49" xfId="0" applyAlignment="1" applyFont="1" applyNumberFormat="1">
      <alignment horizontal="center" shrinkToFit="0" vertical="center" wrapText="1"/>
    </xf>
    <xf borderId="0" fillId="0" fontId="30" numFmtId="49" xfId="0" applyFont="1" applyNumberFormat="1"/>
    <xf borderId="0" fillId="0" fontId="7" numFmtId="49" xfId="0" applyAlignment="1" applyFont="1" applyNumberFormat="1">
      <alignment horizontal="left" shrinkToFit="0" vertical="center" wrapText="1"/>
    </xf>
    <xf borderId="0" fillId="0" fontId="32" numFmtId="0" xfId="0" applyAlignment="1" applyFont="1">
      <alignment horizontal="center" vertical="center"/>
    </xf>
    <xf borderId="0" fillId="0" fontId="32" numFmtId="0" xfId="0" applyFont="1"/>
    <xf borderId="0" fillId="0" fontId="30" numFmtId="49" xfId="0" applyAlignment="1" applyFont="1" applyNumberFormat="1">
      <alignment shrinkToFit="0" wrapText="1"/>
    </xf>
    <xf borderId="0" fillId="0" fontId="32" numFmtId="0" xfId="0" applyFont="1"/>
    <xf borderId="0" fillId="0" fontId="32" numFmtId="1" xfId="0" applyFont="1" applyNumberFormat="1"/>
    <xf borderId="0" fillId="0" fontId="28" numFmtId="4" xfId="0" applyAlignment="1" applyFont="1" applyNumberFormat="1">
      <alignment horizontal="left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  <xf borderId="0" fillId="0" fontId="4" numFmtId="1" xfId="0" applyAlignment="1" applyFont="1" applyNumberFormat="1">
      <alignment horizontal="center" shrinkToFit="0" vertical="center" wrapText="1"/>
    </xf>
    <xf borderId="0" fillId="0" fontId="5" numFmtId="4" xfId="0" applyAlignment="1" applyFont="1" applyNumberFormat="1">
      <alignment horizontal="left" shrinkToFit="0" vertical="center" wrapText="1"/>
    </xf>
    <xf borderId="0" fillId="0" fontId="5" numFmtId="4" xfId="0" applyAlignment="1" applyFont="1" applyNumberFormat="1">
      <alignment horizontal="center" shrinkToFit="0" vertical="center" wrapText="1"/>
    </xf>
    <xf borderId="0" fillId="0" fontId="5" numFmtId="1" xfId="0" applyAlignment="1" applyFont="1" applyNumberFormat="1">
      <alignment horizontal="center" shrinkToFit="0" vertical="center" wrapText="1"/>
    </xf>
    <xf borderId="0" fillId="0" fontId="28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Alt. View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B1027" displayName="Table_1" name="Table_1" id="1">
  <tableColumns count="28">
    <tableColumn name="Year" id="1"/>
    <tableColumn name="Theory of Computation" id="2"/>
    <tableColumn name="Algorithms" id="3"/>
    <tableColumn name="Digital Logic" id="4"/>
    <tableColumn name="Operating System" id="5"/>
    <tableColumn name="Databases" id="6"/>
    <tableColumn name="Compiler Design" id="7"/>
    <tableColumn name="IS &amp; Software Engg." id="8"/>
    <tableColumn name="CO &amp; Architecture" id="9"/>
    <tableColumn name="Programming" id="10"/>
    <tableColumn name="Data Structures" id="11"/>
    <tableColumn name="Computer Networks" id="12"/>
    <tableColumn name="Web Technologies" id="13"/>
    <tableColumn name="Discrete Mathematics" id="14"/>
    <tableColumn name="Mathematical Logic" id="15"/>
    <tableColumn name="Set Theory &amp; Algebra" id="16"/>
    <tableColumn name="Combinatory" id="17"/>
    <tableColumn name="Graph Theory" id="18"/>
    <tableColumn name="Engineering Mathematics" id="19"/>
    <tableColumn name="Probability" id="20"/>
    <tableColumn name="Linear Algebra" id="21"/>
    <tableColumn name="Numerical Methods" id="22"/>
    <tableColumn name="Calculus" id="23"/>
    <tableColumn name="Quantitative Aptitude" id="24"/>
    <tableColumn name="Verbal Aptitude" id="25"/>
    <tableColumn name="Analytical Aptitude" id="26"/>
    <tableColumn name="Spatial Aptitude" id="27"/>
    <tableColumn name="Total" id="28"/>
  </tableColumns>
  <tableStyleInfo name="Alt. View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00"/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6.0"/>
    <col customWidth="1" min="3" max="3" width="5.57"/>
    <col customWidth="1" min="4" max="4" width="5.14"/>
    <col customWidth="1" min="5" max="5" width="5.71"/>
    <col customWidth="1" min="6" max="6" width="5.86"/>
    <col customWidth="1" min="7" max="7" width="5.71"/>
    <col customWidth="1" min="8" max="8" width="6.0"/>
    <col customWidth="1" min="9" max="9" width="5.71"/>
    <col customWidth="1" min="10" max="10" width="6.43"/>
    <col customWidth="1" min="11" max="11" width="5.71"/>
    <col customWidth="1" min="12" max="12" width="6.0"/>
    <col customWidth="1" min="13" max="13" width="5.71"/>
    <col customWidth="1" min="14" max="14" width="5.86"/>
    <col customWidth="1" min="15" max="15" width="5.71"/>
    <col customWidth="1" min="16" max="16" width="6.14"/>
    <col customWidth="1" min="17" max="17" width="5.71"/>
    <col customWidth="1" min="18" max="18" width="6.71"/>
    <col customWidth="1" min="19" max="19" width="5.71"/>
    <col customWidth="1" min="20" max="20" width="6.0"/>
    <col customWidth="1" min="21" max="21" width="5.71"/>
    <col customWidth="1" min="22" max="22" width="6.71"/>
    <col customWidth="1" min="23" max="23" width="5.71"/>
    <col customWidth="1" min="24" max="24" width="6.43"/>
    <col customWidth="1" min="25" max="25" width="5.71"/>
    <col customWidth="1" min="26" max="26" width="6.71"/>
    <col customWidth="1" min="27" max="27" width="5.71"/>
    <col customWidth="1" min="28" max="28" width="6.0"/>
    <col customWidth="1" hidden="1" min="29" max="29" width="6.86"/>
    <col customWidth="1" hidden="1" min="30" max="30" width="8.0"/>
    <col customWidth="1" hidden="1" min="31" max="31" width="6.71"/>
  </cols>
  <sheetData>
    <row r="1" ht="23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5</v>
      </c>
      <c r="I1" s="3" t="s">
        <v>7</v>
      </c>
      <c r="J1" s="3" t="s">
        <v>5</v>
      </c>
      <c r="K1" s="3" t="s">
        <v>8</v>
      </c>
      <c r="L1" s="3" t="s">
        <v>5</v>
      </c>
      <c r="M1" s="3" t="s">
        <v>9</v>
      </c>
      <c r="N1" s="3" t="s">
        <v>5</v>
      </c>
      <c r="O1" s="3" t="s">
        <v>10</v>
      </c>
      <c r="P1" s="3" t="s">
        <v>5</v>
      </c>
      <c r="Q1" s="3" t="s">
        <v>11</v>
      </c>
      <c r="R1" s="3" t="s">
        <v>5</v>
      </c>
      <c r="S1" s="3" t="s">
        <v>12</v>
      </c>
      <c r="T1" s="3" t="s">
        <v>5</v>
      </c>
      <c r="U1" s="3" t="s">
        <v>13</v>
      </c>
      <c r="V1" s="3" t="s">
        <v>5</v>
      </c>
      <c r="W1" s="3" t="s">
        <v>14</v>
      </c>
      <c r="X1" s="3" t="s">
        <v>5</v>
      </c>
      <c r="Y1" s="3" t="s">
        <v>15</v>
      </c>
      <c r="Z1" s="3" t="s">
        <v>5</v>
      </c>
      <c r="AA1" s="3" t="s">
        <v>16</v>
      </c>
      <c r="AB1" s="3" t="s">
        <v>5</v>
      </c>
      <c r="AC1" s="2" t="s">
        <v>1</v>
      </c>
      <c r="AD1" s="5" t="s">
        <v>2</v>
      </c>
      <c r="AE1" s="2" t="s">
        <v>3</v>
      </c>
    </row>
    <row r="2" ht="12.0" customHeight="1">
      <c r="A2" s="6" t="str">
        <f>HYPERLINK("http://www.gatecse.org/theory-of-computation/","Theory of Computation")</f>
        <v>Theory of Computation</v>
      </c>
      <c r="B2" s="7">
        <v>3.0</v>
      </c>
      <c r="C2" s="8">
        <v>6.0</v>
      </c>
      <c r="D2" s="7">
        <v>8.0</v>
      </c>
      <c r="E2" s="9">
        <v>9.0</v>
      </c>
      <c r="F2" s="10" t="s">
        <v>17</v>
      </c>
      <c r="G2" s="9">
        <v>9.0</v>
      </c>
      <c r="H2" s="10" t="s">
        <v>18</v>
      </c>
      <c r="I2" s="9">
        <v>5.0</v>
      </c>
      <c r="J2" s="11" t="s">
        <v>19</v>
      </c>
      <c r="K2" s="9">
        <v>7.0</v>
      </c>
      <c r="L2" s="11" t="s">
        <v>20</v>
      </c>
      <c r="M2" s="9">
        <v>3.0</v>
      </c>
      <c r="N2" s="11" t="s">
        <v>21</v>
      </c>
      <c r="O2" s="9">
        <v>6.0</v>
      </c>
      <c r="P2" s="11" t="s">
        <v>22</v>
      </c>
      <c r="Q2" s="9">
        <v>6.0</v>
      </c>
      <c r="R2" s="11" t="s">
        <v>23</v>
      </c>
      <c r="S2" s="9">
        <v>5.0</v>
      </c>
      <c r="T2" s="11" t="s">
        <v>24</v>
      </c>
      <c r="U2" s="9">
        <v>8.0</v>
      </c>
      <c r="V2" s="11" t="s">
        <v>25</v>
      </c>
      <c r="W2" s="9">
        <v>5.0</v>
      </c>
      <c r="X2" s="11" t="s">
        <v>26</v>
      </c>
      <c r="Y2" s="9">
        <v>8.0</v>
      </c>
      <c r="Z2" s="11" t="s">
        <v>27</v>
      </c>
      <c r="AA2" s="9">
        <v>7.0</v>
      </c>
      <c r="AB2" s="11" t="s">
        <v>28</v>
      </c>
      <c r="AC2" s="7">
        <f>min(AA2,Y2,W2,U2, S2, Q2,O2,M2,K2,I2)</f>
        <v>3</v>
      </c>
      <c r="AD2" s="12">
        <f>SUM(AA2,Y2,W2,U2, S2, Q2,O2,M2,K2,I2)/COUNTA(AA2,Y2,W2,U2,S2,Q2,O2,M2,K2,I2)</f>
        <v>6</v>
      </c>
      <c r="AE2" s="7">
        <f>MAX(AA2,Y2,W2,U2, S2, Q2,O2,M2,K2,I2)</f>
        <v>8</v>
      </c>
    </row>
    <row r="3" ht="12.0" customHeight="1">
      <c r="A3" s="13"/>
      <c r="B3" s="14"/>
      <c r="C3" s="15"/>
      <c r="D3" s="14"/>
      <c r="E3" s="16" t="s">
        <v>29</v>
      </c>
      <c r="G3" s="16" t="s">
        <v>29</v>
      </c>
      <c r="I3" s="16" t="s">
        <v>30</v>
      </c>
      <c r="K3" s="16" t="s">
        <v>31</v>
      </c>
      <c r="M3" s="16" t="s">
        <v>32</v>
      </c>
      <c r="O3" s="16" t="s">
        <v>33</v>
      </c>
      <c r="Q3" s="16" t="s">
        <v>33</v>
      </c>
      <c r="S3" s="16" t="s">
        <v>30</v>
      </c>
      <c r="U3" s="16" t="s">
        <v>34</v>
      </c>
      <c r="W3" s="16" t="s">
        <v>35</v>
      </c>
      <c r="Y3" s="16" t="s">
        <v>34</v>
      </c>
      <c r="AA3" s="16" t="s">
        <v>31</v>
      </c>
      <c r="AC3" s="14"/>
      <c r="AD3" s="17"/>
      <c r="AE3" s="14"/>
    </row>
    <row r="4" ht="17.25" customHeight="1">
      <c r="A4" s="18" t="str">
        <f>HYPERLINK("http://www.gatecse.org/algorithms/","Algorithms")</f>
        <v>Algorithms</v>
      </c>
      <c r="B4" s="19">
        <v>9.0</v>
      </c>
      <c r="C4" s="20">
        <v>11.9</v>
      </c>
      <c r="D4" s="19">
        <v>15.0</v>
      </c>
      <c r="E4" s="21">
        <v>11.0</v>
      </c>
      <c r="F4" s="10" t="s">
        <v>36</v>
      </c>
      <c r="G4" s="21">
        <v>8.0</v>
      </c>
      <c r="H4" s="10" t="s">
        <v>37</v>
      </c>
      <c r="I4" s="21">
        <v>10.0</v>
      </c>
      <c r="J4" s="10" t="s">
        <v>38</v>
      </c>
      <c r="K4" s="21">
        <v>9.0</v>
      </c>
      <c r="L4" s="10" t="s">
        <v>39</v>
      </c>
      <c r="M4" s="21">
        <v>15.0</v>
      </c>
      <c r="N4" s="10" t="s">
        <v>40</v>
      </c>
      <c r="O4" s="21">
        <v>13.0</v>
      </c>
      <c r="P4" s="10" t="s">
        <v>41</v>
      </c>
      <c r="Q4" s="21">
        <v>11.0</v>
      </c>
      <c r="R4" s="10" t="s">
        <v>42</v>
      </c>
      <c r="S4" s="21">
        <v>12.0</v>
      </c>
      <c r="T4" s="10" t="s">
        <v>43</v>
      </c>
      <c r="U4" s="21">
        <v>13.0</v>
      </c>
      <c r="V4" s="10" t="s">
        <v>44</v>
      </c>
      <c r="W4" s="21">
        <v>12.0</v>
      </c>
      <c r="X4" s="10" t="s">
        <v>45</v>
      </c>
      <c r="Y4" s="21">
        <v>13.0</v>
      </c>
      <c r="Z4" s="10" t="s">
        <v>46</v>
      </c>
      <c r="AA4" s="21">
        <v>11.0</v>
      </c>
      <c r="AB4" s="10" t="s">
        <v>47</v>
      </c>
      <c r="AC4" s="19">
        <f>min(AA4,Y4,W4,U4, S4, Q4,O4,M4,K4,I4)</f>
        <v>9</v>
      </c>
      <c r="AD4" s="22">
        <f>SUM(AA4,Y4,W4,U4, S4, Q4,O4,M4,K4,I4)/COUNTA(AA4,Y4,W4,U4,S4,Q4,O4,M4,K4,I4)</f>
        <v>11.9</v>
      </c>
      <c r="AE4" s="19">
        <f>MAX(AA4,Y4,W4,U4, S4, Q4,O4,M4,K4,I4)</f>
        <v>15</v>
      </c>
    </row>
    <row r="5" ht="18.75" customHeight="1">
      <c r="A5" s="13"/>
      <c r="B5" s="14"/>
      <c r="C5" s="15"/>
      <c r="D5" s="14"/>
      <c r="E5" s="16" t="s">
        <v>48</v>
      </c>
      <c r="G5" s="16" t="s">
        <v>34</v>
      </c>
      <c r="I5" s="16" t="s">
        <v>49</v>
      </c>
      <c r="K5" s="16" t="s">
        <v>29</v>
      </c>
      <c r="M5" s="16" t="s">
        <v>50</v>
      </c>
      <c r="O5" s="16" t="s">
        <v>51</v>
      </c>
      <c r="Q5" s="16" t="s">
        <v>48</v>
      </c>
      <c r="S5" s="16" t="s">
        <v>52</v>
      </c>
      <c r="U5" s="16" t="s">
        <v>51</v>
      </c>
      <c r="W5" s="16" t="s">
        <v>52</v>
      </c>
      <c r="Y5" s="16" t="s">
        <v>53</v>
      </c>
      <c r="AA5" s="16" t="s">
        <v>54</v>
      </c>
      <c r="AC5" s="14"/>
      <c r="AD5" s="17"/>
      <c r="AE5" s="14"/>
    </row>
    <row r="6" ht="12.0" customHeight="1">
      <c r="A6" s="18" t="str">
        <f>HYPERLINK("http://www.gatecse.org/digital-logic/","Digital Logic")</f>
        <v>Digital Logic</v>
      </c>
      <c r="B6" s="19">
        <v>3.0</v>
      </c>
      <c r="C6" s="20">
        <v>5.6</v>
      </c>
      <c r="D6" s="19">
        <v>8.0</v>
      </c>
      <c r="E6" s="21">
        <v>7.0</v>
      </c>
      <c r="F6" s="10" t="s">
        <v>55</v>
      </c>
      <c r="G6" s="21">
        <v>5.0</v>
      </c>
      <c r="H6" s="10" t="s">
        <v>56</v>
      </c>
      <c r="I6" s="21">
        <v>3.0</v>
      </c>
      <c r="J6" s="10" t="s">
        <v>57</v>
      </c>
      <c r="K6" s="21">
        <v>5.0</v>
      </c>
      <c r="L6" s="10" t="s">
        <v>58</v>
      </c>
      <c r="M6" s="21">
        <v>6.0</v>
      </c>
      <c r="N6" s="10" t="s">
        <v>59</v>
      </c>
      <c r="O6" s="21">
        <v>4.0</v>
      </c>
      <c r="P6" s="10" t="s">
        <v>60</v>
      </c>
      <c r="Q6" s="21">
        <v>7.0</v>
      </c>
      <c r="R6" s="10" t="s">
        <v>61</v>
      </c>
      <c r="S6" s="21">
        <v>6.0</v>
      </c>
      <c r="T6" s="10" t="s">
        <v>62</v>
      </c>
      <c r="U6" s="21">
        <v>5.0</v>
      </c>
      <c r="V6" s="10" t="s">
        <v>63</v>
      </c>
      <c r="W6" s="21">
        <v>5.0</v>
      </c>
      <c r="X6" s="10" t="s">
        <v>64</v>
      </c>
      <c r="Y6" s="21">
        <v>7.0</v>
      </c>
      <c r="Z6" s="10" t="s">
        <v>65</v>
      </c>
      <c r="AA6" s="21">
        <v>8.0</v>
      </c>
      <c r="AB6" s="10" t="s">
        <v>66</v>
      </c>
      <c r="AC6" s="19">
        <f>min(AA6,Y6,W6,U6, S6, Q6,O6,M6,K6,I6)</f>
        <v>3</v>
      </c>
      <c r="AD6" s="22">
        <f>SUM(AA6,Y6,W6,U6, S6, Q6,O6,M6,K6,I6)/COUNTA(AA6,Y6,W6,U6,S6,Q6,O6,M6,K6,I6)</f>
        <v>5.6</v>
      </c>
      <c r="AE6" s="19">
        <f>MAX(AA6,Y6,W6,U6, S6, Q6,O6,M6,K6,I6)</f>
        <v>8</v>
      </c>
    </row>
    <row r="7" ht="12.0" customHeight="1">
      <c r="A7" s="13"/>
      <c r="B7" s="14"/>
      <c r="C7" s="15"/>
      <c r="D7" s="14"/>
      <c r="E7" s="16" t="s">
        <v>67</v>
      </c>
      <c r="G7" s="16" t="s">
        <v>35</v>
      </c>
      <c r="I7" s="16" t="s">
        <v>32</v>
      </c>
      <c r="K7" s="16" t="s">
        <v>30</v>
      </c>
      <c r="M7" s="16" t="s">
        <v>68</v>
      </c>
      <c r="O7" s="16" t="s">
        <v>69</v>
      </c>
      <c r="Q7" s="16" t="s">
        <v>67</v>
      </c>
      <c r="S7" s="16" t="s">
        <v>33</v>
      </c>
      <c r="U7" s="16" t="s">
        <v>35</v>
      </c>
      <c r="W7" s="16" t="s">
        <v>35</v>
      </c>
      <c r="Y7" s="16" t="s">
        <v>67</v>
      </c>
      <c r="AA7" s="16" t="s">
        <v>70</v>
      </c>
      <c r="AC7" s="14"/>
      <c r="AD7" s="17"/>
      <c r="AE7" s="14"/>
    </row>
    <row r="8" ht="17.25" customHeight="1">
      <c r="A8" s="18" t="str">
        <f>HYPERLINK("http://www.gatecse.org/operating-systems/","Operating System")</f>
        <v>Operating System</v>
      </c>
      <c r="B8" s="19">
        <v>6.0</v>
      </c>
      <c r="C8" s="20">
        <v>8.4</v>
      </c>
      <c r="D8" s="19">
        <v>12.0</v>
      </c>
      <c r="E8" s="21">
        <v>9.0</v>
      </c>
      <c r="F8" s="10" t="s">
        <v>71</v>
      </c>
      <c r="G8" s="21">
        <v>7.0</v>
      </c>
      <c r="H8" s="10" t="s">
        <v>72</v>
      </c>
      <c r="I8" s="21">
        <v>10.0</v>
      </c>
      <c r="J8" s="10" t="s">
        <v>73</v>
      </c>
      <c r="K8" s="21">
        <v>8.0</v>
      </c>
      <c r="L8" s="10" t="s">
        <v>74</v>
      </c>
      <c r="M8" s="21">
        <v>6.0</v>
      </c>
      <c r="N8" s="10" t="s">
        <v>75</v>
      </c>
      <c r="O8" s="21">
        <v>8.0</v>
      </c>
      <c r="P8" s="10" t="s">
        <v>76</v>
      </c>
      <c r="Q8" s="21">
        <v>9.0</v>
      </c>
      <c r="R8" s="10" t="s">
        <v>77</v>
      </c>
      <c r="S8" s="21">
        <v>7.0</v>
      </c>
      <c r="T8" s="10" t="s">
        <v>78</v>
      </c>
      <c r="U8" s="21">
        <v>12.0</v>
      </c>
      <c r="V8" s="10" t="s">
        <v>79</v>
      </c>
      <c r="W8" s="21">
        <v>9.0</v>
      </c>
      <c r="X8" s="10" t="s">
        <v>80</v>
      </c>
      <c r="Y8" s="21">
        <v>8.0</v>
      </c>
      <c r="Z8" s="10" t="s">
        <v>81</v>
      </c>
      <c r="AA8" s="21">
        <v>7.0</v>
      </c>
      <c r="AB8" s="10" t="s">
        <v>82</v>
      </c>
      <c r="AC8" s="19">
        <f>min(AA8,Y8,W8,U8, S8, Q8,O8,M8,K8,I8)</f>
        <v>6</v>
      </c>
      <c r="AD8" s="22">
        <f>SUM(AA8,Y8,W8,U8, S8, Q8,O8,M8,K8,I8)/COUNTA(AA8,Y8,W8,U8,S8,Q8,O8,M8,K8,I8)</f>
        <v>8.4</v>
      </c>
      <c r="AE8" s="19">
        <f>MAX(AA8,Y8,W8,U8, S8, Q8,O8,M8,K8,I8)</f>
        <v>12</v>
      </c>
    </row>
    <row r="9" ht="12.0" customHeight="1">
      <c r="A9" s="13"/>
      <c r="B9" s="14"/>
      <c r="C9" s="15"/>
      <c r="D9" s="14"/>
      <c r="E9" s="16" t="s">
        <v>83</v>
      </c>
      <c r="G9" s="16" t="s">
        <v>31</v>
      </c>
      <c r="I9" s="16" t="s">
        <v>49</v>
      </c>
      <c r="K9" s="16" t="s">
        <v>34</v>
      </c>
      <c r="M9" s="16" t="s">
        <v>33</v>
      </c>
      <c r="O9" s="16" t="s">
        <v>34</v>
      </c>
      <c r="Q9" s="16" t="s">
        <v>83</v>
      </c>
      <c r="S9" s="16" t="s">
        <v>31</v>
      </c>
      <c r="U9" s="16" t="s">
        <v>84</v>
      </c>
      <c r="W9" s="16" t="s">
        <v>83</v>
      </c>
      <c r="Y9" s="16" t="s">
        <v>70</v>
      </c>
      <c r="AA9" s="16" t="s">
        <v>67</v>
      </c>
      <c r="AC9" s="14"/>
      <c r="AD9" s="17"/>
      <c r="AE9" s="14"/>
    </row>
    <row r="10" ht="16.5" customHeight="1">
      <c r="A10" s="18" t="str">
        <f>HYPERLINK("http://www.gatecse.org/databases/","Databases")</f>
        <v>Databases</v>
      </c>
      <c r="B10" s="19">
        <v>6.0</v>
      </c>
      <c r="C10" s="20">
        <v>7.4</v>
      </c>
      <c r="D10" s="19">
        <v>11.0</v>
      </c>
      <c r="E10" s="21">
        <v>5.0</v>
      </c>
      <c r="F10" s="10" t="s">
        <v>85</v>
      </c>
      <c r="G10" s="21">
        <v>6.0</v>
      </c>
      <c r="H10" s="10" t="s">
        <v>86</v>
      </c>
      <c r="I10" s="21">
        <v>6.0</v>
      </c>
      <c r="J10" s="10" t="s">
        <v>87</v>
      </c>
      <c r="K10" s="21">
        <v>6.0</v>
      </c>
      <c r="L10" s="10" t="s">
        <v>88</v>
      </c>
      <c r="M10" s="21">
        <v>6.0</v>
      </c>
      <c r="N10" s="10" t="s">
        <v>89</v>
      </c>
      <c r="O10" s="21">
        <v>8.0</v>
      </c>
      <c r="P10" s="10" t="s">
        <v>90</v>
      </c>
      <c r="Q10" s="21">
        <v>8.0</v>
      </c>
      <c r="R10" s="10" t="s">
        <v>91</v>
      </c>
      <c r="S10" s="21">
        <v>8.0</v>
      </c>
      <c r="T10" s="10" t="s">
        <v>91</v>
      </c>
      <c r="U10" s="21">
        <v>7.0</v>
      </c>
      <c r="V10" s="10" t="s">
        <v>92</v>
      </c>
      <c r="W10" s="21">
        <v>11.0</v>
      </c>
      <c r="X10" s="10" t="s">
        <v>93</v>
      </c>
      <c r="Y10" s="21">
        <v>7.0</v>
      </c>
      <c r="Z10" s="10" t="s">
        <v>94</v>
      </c>
      <c r="AA10" s="21">
        <v>7.0</v>
      </c>
      <c r="AB10" s="10" t="s">
        <v>95</v>
      </c>
      <c r="AC10" s="19">
        <f>min(AA10,Y10,W10,U10, S10, Q10,O10,M10,K10,I10)</f>
        <v>6</v>
      </c>
      <c r="AD10" s="22">
        <f>SUM(AA10,Y10,W10,U10, S10, Q10,O10,M10,K10,I10)/COUNTA(AA10,Y10,W10,U10,S10,Q10,O10,M10,K10,I10)</f>
        <v>7.4</v>
      </c>
      <c r="AE10" s="19">
        <f>MAX(AA10,Y10,W10,U10, S10, Q10,O10,M10,K10,I10)</f>
        <v>11</v>
      </c>
    </row>
    <row r="11" ht="12.0" customHeight="1">
      <c r="A11" s="13"/>
      <c r="B11" s="14"/>
      <c r="C11" s="15"/>
      <c r="D11" s="14"/>
      <c r="E11" s="16" t="s">
        <v>35</v>
      </c>
      <c r="G11" s="16" t="s">
        <v>33</v>
      </c>
      <c r="I11" s="16" t="s">
        <v>33</v>
      </c>
      <c r="K11" s="16" t="s">
        <v>33</v>
      </c>
      <c r="M11" s="16" t="s">
        <v>33</v>
      </c>
      <c r="O11" s="16" t="s">
        <v>34</v>
      </c>
      <c r="Q11" s="16" t="s">
        <v>34</v>
      </c>
      <c r="S11" s="16" t="s">
        <v>34</v>
      </c>
      <c r="U11" s="16" t="s">
        <v>31</v>
      </c>
      <c r="W11" s="16" t="s">
        <v>48</v>
      </c>
      <c r="Y11" s="16" t="s">
        <v>31</v>
      </c>
      <c r="AA11" s="16" t="s">
        <v>67</v>
      </c>
      <c r="AC11" s="14"/>
      <c r="AD11" s="17"/>
      <c r="AE11" s="14"/>
    </row>
    <row r="12" ht="12.0" customHeight="1">
      <c r="A12" s="18" t="str">
        <f>HYPERLINK("http://www.gatecse.org/compiler-design/","Compiler Design")</f>
        <v>Compiler Design</v>
      </c>
      <c r="B12" s="19">
        <v>3.0</v>
      </c>
      <c r="C12" s="20">
        <v>4.5</v>
      </c>
      <c r="D12" s="19">
        <v>6.0</v>
      </c>
      <c r="E12" s="21">
        <v>7.0</v>
      </c>
      <c r="F12" s="10" t="s">
        <v>96</v>
      </c>
      <c r="G12" s="21">
        <v>5.0</v>
      </c>
      <c r="H12" s="10" t="s">
        <v>97</v>
      </c>
      <c r="I12" s="21">
        <v>6.0</v>
      </c>
      <c r="J12" s="10" t="s">
        <v>98</v>
      </c>
      <c r="K12" s="21">
        <v>4.0</v>
      </c>
      <c r="L12" s="10" t="s">
        <v>99</v>
      </c>
      <c r="M12" s="21">
        <v>3.0</v>
      </c>
      <c r="N12" s="10" t="s">
        <v>100</v>
      </c>
      <c r="O12" s="21">
        <v>3.0</v>
      </c>
      <c r="P12" s="10" t="s">
        <v>101</v>
      </c>
      <c r="Q12" s="21">
        <v>6.0</v>
      </c>
      <c r="R12" s="10" t="s">
        <v>102</v>
      </c>
      <c r="S12" s="21">
        <v>5.0</v>
      </c>
      <c r="T12" s="10" t="s">
        <v>103</v>
      </c>
      <c r="U12" s="21">
        <v>3.0</v>
      </c>
      <c r="V12" s="10" t="s">
        <v>104</v>
      </c>
      <c r="W12" s="21">
        <v>4.0</v>
      </c>
      <c r="X12" s="10" t="s">
        <v>105</v>
      </c>
      <c r="Y12" s="21">
        <v>6.0</v>
      </c>
      <c r="Z12" s="10" t="s">
        <v>106</v>
      </c>
      <c r="AA12" s="21">
        <v>5.0</v>
      </c>
      <c r="AB12" s="10" t="s">
        <v>107</v>
      </c>
      <c r="AC12" s="19">
        <f>min(AA12,Y12,W12,U12, S12, Q12,O12,M12,K12,I12)</f>
        <v>3</v>
      </c>
      <c r="AD12" s="22">
        <f>SUM(AA12,Y12,W12,U12, S12, Q12,O12,M12,K12,I12)/COUNTA(AA12,Y12,W12,U12,S12,Q12,O12,M12,K12,I12)</f>
        <v>4.5</v>
      </c>
      <c r="AE12" s="19">
        <f>MAX(AA12,Y12,W12,U12, S12, Q12,O12,M12,K12,I12)</f>
        <v>6</v>
      </c>
    </row>
    <row r="13" ht="12.0" customHeight="1">
      <c r="A13" s="13"/>
      <c r="B13" s="14"/>
      <c r="C13" s="15"/>
      <c r="D13" s="14"/>
      <c r="E13" s="16" t="s">
        <v>31</v>
      </c>
      <c r="G13" s="16" t="s">
        <v>30</v>
      </c>
      <c r="I13" s="16" t="s">
        <v>33</v>
      </c>
      <c r="K13" s="16" t="s">
        <v>69</v>
      </c>
      <c r="M13" s="16" t="s">
        <v>32</v>
      </c>
      <c r="O13" s="16" t="s">
        <v>32</v>
      </c>
      <c r="Q13" s="16" t="s">
        <v>33</v>
      </c>
      <c r="S13" s="16" t="s">
        <v>35</v>
      </c>
      <c r="U13" s="16" t="s">
        <v>32</v>
      </c>
      <c r="W13" s="16" t="s">
        <v>108</v>
      </c>
      <c r="Y13" s="16" t="s">
        <v>33</v>
      </c>
      <c r="AA13" s="16" t="s">
        <v>30</v>
      </c>
      <c r="AC13" s="14"/>
      <c r="AD13" s="17"/>
      <c r="AE13" s="14"/>
    </row>
    <row r="14" ht="12.0" customHeight="1">
      <c r="A14" s="23" t="s">
        <v>109</v>
      </c>
      <c r="B14" s="24">
        <v>0.0</v>
      </c>
      <c r="C14" s="25">
        <v>2.6</v>
      </c>
      <c r="D14" s="24">
        <v>5.0</v>
      </c>
      <c r="E14" s="26"/>
      <c r="F14" s="27"/>
      <c r="G14" s="26"/>
      <c r="H14" s="27"/>
      <c r="I14" s="26">
        <v>3.0</v>
      </c>
      <c r="J14" s="27" t="s">
        <v>110</v>
      </c>
      <c r="K14" s="26">
        <v>4.0</v>
      </c>
      <c r="L14" s="27" t="s">
        <v>111</v>
      </c>
      <c r="M14" s="26">
        <v>4.0</v>
      </c>
      <c r="N14" s="27" t="s">
        <v>112</v>
      </c>
      <c r="O14" s="26">
        <v>1.0</v>
      </c>
      <c r="P14" s="27">
        <v>18.0</v>
      </c>
      <c r="Q14" s="26">
        <v>1.0</v>
      </c>
      <c r="R14" s="27">
        <v>19.0</v>
      </c>
      <c r="S14" s="26">
        <v>1.0</v>
      </c>
      <c r="T14" s="27">
        <v>19.0</v>
      </c>
      <c r="U14" s="26">
        <v>3.0</v>
      </c>
      <c r="V14" s="27" t="s">
        <v>113</v>
      </c>
      <c r="W14" s="26">
        <v>0.0</v>
      </c>
      <c r="X14" s="27"/>
      <c r="Y14" s="26">
        <v>5.0</v>
      </c>
      <c r="Z14" s="27" t="s">
        <v>114</v>
      </c>
      <c r="AA14" s="26">
        <v>4.0</v>
      </c>
      <c r="AB14" s="27" t="s">
        <v>115</v>
      </c>
      <c r="AC14" s="24">
        <f>min(AA14,Y14,W14,U14, S14, Q14,O14,M14,K14,I14)</f>
        <v>0</v>
      </c>
      <c r="AD14" s="28">
        <f>SUM(AA14,Y14,W14,U14, S14, Q14,O14,M14,K14,I14)/COUNTA(AA14,Y14,W14,U14,S14,Q14,O14,M14,K14,I14)</f>
        <v>2.6</v>
      </c>
      <c r="AE14" s="24">
        <f>MAX(AA14,Y14,W14,U14, S14, Q14,O14,M14,K14,I14)</f>
        <v>5</v>
      </c>
    </row>
    <row r="15" ht="12.0" customHeight="1">
      <c r="A15" s="29"/>
      <c r="B15" s="30"/>
      <c r="C15" s="31"/>
      <c r="D15" s="30"/>
      <c r="E15" s="32"/>
      <c r="G15" s="32"/>
      <c r="I15" s="32" t="s">
        <v>32</v>
      </c>
      <c r="K15" s="32" t="s">
        <v>69</v>
      </c>
      <c r="M15" s="32" t="s">
        <v>69</v>
      </c>
      <c r="O15" s="32" t="s">
        <v>116</v>
      </c>
      <c r="Q15" s="32" t="s">
        <v>116</v>
      </c>
      <c r="S15" s="32" t="s">
        <v>116</v>
      </c>
      <c r="U15" s="32" t="s">
        <v>32</v>
      </c>
      <c r="W15" s="32" t="s">
        <v>117</v>
      </c>
      <c r="Y15" s="32" t="s">
        <v>35</v>
      </c>
      <c r="AA15" s="32" t="s">
        <v>69</v>
      </c>
      <c r="AC15" s="33"/>
      <c r="AD15" s="34"/>
      <c r="AE15" s="33"/>
    </row>
    <row r="16" ht="12.0" customHeight="1">
      <c r="A16" s="18" t="str">
        <f>HYPERLINK("http://www.gatecse.org/co-architecture/","CO &amp; Comp. Architecture")</f>
        <v>CO &amp; Comp. Architecture</v>
      </c>
      <c r="B16" s="19">
        <v>2.0</v>
      </c>
      <c r="C16" s="20">
        <v>5.6</v>
      </c>
      <c r="D16" s="19">
        <v>9.0</v>
      </c>
      <c r="E16" s="21">
        <v>5.0</v>
      </c>
      <c r="F16" s="10" t="s">
        <v>118</v>
      </c>
      <c r="G16" s="21">
        <v>11.0</v>
      </c>
      <c r="H16" s="10" t="s">
        <v>119</v>
      </c>
      <c r="I16" s="21">
        <v>2.0</v>
      </c>
      <c r="J16" s="10" t="s">
        <v>120</v>
      </c>
      <c r="K16" s="21">
        <v>5.0</v>
      </c>
      <c r="L16" s="10" t="s">
        <v>121</v>
      </c>
      <c r="M16" s="21">
        <v>5.0</v>
      </c>
      <c r="N16" s="10" t="s">
        <v>122</v>
      </c>
      <c r="O16" s="21">
        <v>7.0</v>
      </c>
      <c r="P16" s="10" t="s">
        <v>123</v>
      </c>
      <c r="Q16" s="21">
        <v>5.0</v>
      </c>
      <c r="R16" s="10" t="s">
        <v>124</v>
      </c>
      <c r="S16" s="21">
        <v>5.0</v>
      </c>
      <c r="T16" s="10" t="s">
        <v>124</v>
      </c>
      <c r="U16" s="21">
        <v>9.0</v>
      </c>
      <c r="V16" s="10" t="s">
        <v>125</v>
      </c>
      <c r="W16" s="21">
        <v>5.0</v>
      </c>
      <c r="X16" s="10" t="s">
        <v>126</v>
      </c>
      <c r="Y16" s="21">
        <v>7.0</v>
      </c>
      <c r="Z16" s="10" t="s">
        <v>127</v>
      </c>
      <c r="AA16" s="21">
        <v>6.0</v>
      </c>
      <c r="AB16" s="10" t="s">
        <v>128</v>
      </c>
      <c r="AC16" s="19">
        <f>min(AA16,Y16,W16,U16, S16, Q16,O16,M16,K16,I16)</f>
        <v>2</v>
      </c>
      <c r="AD16" s="22">
        <f>SUM(AA16,Y16,W16,U16, S16, Q16,O16,M16,K16,I16)/COUNTA(AA16,Y16,W16,U16,S16,Q16,O16,M16,K16,I16)</f>
        <v>5.6</v>
      </c>
      <c r="AE16" s="19">
        <f>MAX(AA16,Y16,W16,U16, S16, Q16,O16,M16,K16,I16)</f>
        <v>9</v>
      </c>
    </row>
    <row r="17" ht="12.0" customHeight="1">
      <c r="A17" s="13"/>
      <c r="B17" s="14"/>
      <c r="C17" s="15"/>
      <c r="D17" s="14"/>
      <c r="E17" s="16" t="s">
        <v>30</v>
      </c>
      <c r="G17" s="16" t="s">
        <v>54</v>
      </c>
      <c r="I17" s="16" t="s">
        <v>129</v>
      </c>
      <c r="K17" s="16" t="s">
        <v>30</v>
      </c>
      <c r="M17" s="16" t="s">
        <v>30</v>
      </c>
      <c r="O17" s="16" t="s">
        <v>31</v>
      </c>
      <c r="Q17" s="16" t="s">
        <v>30</v>
      </c>
      <c r="S17" s="16" t="s">
        <v>30</v>
      </c>
      <c r="U17" s="16" t="s">
        <v>83</v>
      </c>
      <c r="W17" s="16" t="s">
        <v>30</v>
      </c>
      <c r="Y17" s="16" t="s">
        <v>31</v>
      </c>
      <c r="AA17" s="16" t="s">
        <v>68</v>
      </c>
      <c r="AC17" s="14"/>
      <c r="AD17" s="17"/>
      <c r="AE17" s="14"/>
    </row>
    <row r="18" ht="12.0" customHeight="1">
      <c r="A18" s="18" t="str">
        <f>HYPERLINK("http://www.gatecse.org/programming/","Programming")</f>
        <v>Programming</v>
      </c>
      <c r="B18" s="19">
        <v>0.0</v>
      </c>
      <c r="C18" s="20">
        <v>2.9</v>
      </c>
      <c r="D18" s="19">
        <v>7.0</v>
      </c>
      <c r="E18" s="21">
        <v>4.0</v>
      </c>
      <c r="F18" s="10" t="s">
        <v>130</v>
      </c>
      <c r="G18" s="21">
        <v>5.0</v>
      </c>
      <c r="H18" s="10" t="s">
        <v>131</v>
      </c>
      <c r="I18" s="21">
        <v>5.0</v>
      </c>
      <c r="J18" s="10" t="s">
        <v>132</v>
      </c>
      <c r="K18" s="21">
        <v>1.0</v>
      </c>
      <c r="L18" s="10" t="s">
        <v>133</v>
      </c>
      <c r="M18" s="21">
        <v>7.0</v>
      </c>
      <c r="N18" s="10" t="s">
        <v>134</v>
      </c>
      <c r="O18" s="21">
        <v>1.0</v>
      </c>
      <c r="P18" s="10">
        <v>10.0</v>
      </c>
      <c r="Q18" s="21">
        <v>3.0</v>
      </c>
      <c r="R18" s="10" t="s">
        <v>135</v>
      </c>
      <c r="S18" s="21">
        <v>0.0</v>
      </c>
      <c r="T18" s="10"/>
      <c r="U18" s="21">
        <v>2.0</v>
      </c>
      <c r="V18" s="10">
        <v>42.0</v>
      </c>
      <c r="W18" s="21">
        <v>7.0</v>
      </c>
      <c r="X18" s="10" t="s">
        <v>136</v>
      </c>
      <c r="Y18" s="21">
        <v>1.0</v>
      </c>
      <c r="Z18" s="10">
        <v>22.0</v>
      </c>
      <c r="AA18" s="21">
        <v>2.0</v>
      </c>
      <c r="AB18" s="10" t="s">
        <v>137</v>
      </c>
      <c r="AC18" s="19">
        <f>min(AA18,Y18,W18,U18, S18, Q18,O18,M18,K18,I18)</f>
        <v>0</v>
      </c>
      <c r="AD18" s="22">
        <f>SUM(AA18,Y18,W18,U18, S18, Q18,O18,M18,K18,I18)/COUNTA(AA18,Y18,W18,U18,S18,Q18,O18,M18,K18,I18)</f>
        <v>2.9</v>
      </c>
      <c r="AE18" s="19">
        <f>MAX(AA18,Y18,W18,U18, S18, Q18,O18,M18,K18,I18)</f>
        <v>7</v>
      </c>
    </row>
    <row r="19" ht="12.0" customHeight="1">
      <c r="A19" s="13"/>
      <c r="B19" s="14"/>
      <c r="C19" s="15"/>
      <c r="D19" s="14"/>
      <c r="E19" s="16" t="s">
        <v>69</v>
      </c>
      <c r="G19" s="16" t="s">
        <v>30</v>
      </c>
      <c r="I19" s="16" t="s">
        <v>30</v>
      </c>
      <c r="K19" s="16" t="s">
        <v>116</v>
      </c>
      <c r="M19" s="16" t="s">
        <v>31</v>
      </c>
      <c r="O19" s="16" t="s">
        <v>116</v>
      </c>
      <c r="Q19" s="16" t="s">
        <v>32</v>
      </c>
      <c r="S19" s="16" t="s">
        <v>117</v>
      </c>
      <c r="U19" s="16" t="s">
        <v>129</v>
      </c>
      <c r="W19" s="16" t="s">
        <v>31</v>
      </c>
      <c r="Y19" s="16" t="s">
        <v>116</v>
      </c>
      <c r="AA19" s="16" t="s">
        <v>69</v>
      </c>
      <c r="AC19" s="14"/>
      <c r="AD19" s="17"/>
      <c r="AE19" s="14"/>
    </row>
    <row r="20" ht="16.5" customHeight="1">
      <c r="A20" s="18" t="str">
        <f>HYPERLINK("http://www.gatecse.org/data-structures/","Data Structures")</f>
        <v>Data Structures</v>
      </c>
      <c r="B20" s="19">
        <v>1.0</v>
      </c>
      <c r="C20" s="20">
        <v>3.9</v>
      </c>
      <c r="D20" s="19">
        <v>7.0</v>
      </c>
      <c r="E20" s="21">
        <v>5.0</v>
      </c>
      <c r="F20" s="10" t="s">
        <v>138</v>
      </c>
      <c r="G20" s="21">
        <v>8.0</v>
      </c>
      <c r="H20" s="10" t="s">
        <v>139</v>
      </c>
      <c r="I20" s="21">
        <v>7.0</v>
      </c>
      <c r="J20" s="10" t="s">
        <v>140</v>
      </c>
      <c r="K20" s="21">
        <v>6.0</v>
      </c>
      <c r="L20" s="10" t="s">
        <v>141</v>
      </c>
      <c r="M20" s="21">
        <v>5.0</v>
      </c>
      <c r="N20" s="10" t="s">
        <v>142</v>
      </c>
      <c r="O20" s="21">
        <v>3.0</v>
      </c>
      <c r="P20" s="10" t="s">
        <v>143</v>
      </c>
      <c r="Q20" s="21">
        <v>3.0</v>
      </c>
      <c r="R20" s="10" t="s">
        <v>144</v>
      </c>
      <c r="S20" s="21">
        <v>4.0</v>
      </c>
      <c r="T20" s="10" t="s">
        <v>145</v>
      </c>
      <c r="U20" s="21">
        <v>3.0</v>
      </c>
      <c r="V20" s="10" t="s">
        <v>146</v>
      </c>
      <c r="W20" s="21">
        <v>2.0</v>
      </c>
      <c r="X20" s="10">
        <v>35.0</v>
      </c>
      <c r="Y20" s="21">
        <v>1.0</v>
      </c>
      <c r="Z20" s="10">
        <v>23.0</v>
      </c>
      <c r="AA20" s="21">
        <v>5.0</v>
      </c>
      <c r="AB20" s="10" t="s">
        <v>147</v>
      </c>
      <c r="AC20" s="19">
        <f>min(AA20,Y20,W20,U20, S20, Q20,O20,M20,K20,I20)</f>
        <v>1</v>
      </c>
      <c r="AD20" s="22">
        <f>SUM(AA20,Y20,W20,U20, S20, Q20,O20,M20,K20,I20)/COUNTA(AA20,Y20,W20,U20,S20,Q20,O20,M20,K20,I20)</f>
        <v>3.9</v>
      </c>
      <c r="AE20" s="19">
        <f>MAX(AA20,Y20,W20,U20, S20, Q20,O20,M20,K20,I20)</f>
        <v>7</v>
      </c>
    </row>
    <row r="21" ht="12.0" customHeight="1">
      <c r="A21" s="13"/>
      <c r="B21" s="14"/>
      <c r="C21" s="15"/>
      <c r="D21" s="14"/>
      <c r="E21" s="16" t="s">
        <v>30</v>
      </c>
      <c r="G21" s="16" t="s">
        <v>34</v>
      </c>
      <c r="I21" s="16" t="s">
        <v>67</v>
      </c>
      <c r="K21" s="16" t="s">
        <v>33</v>
      </c>
      <c r="M21" s="16" t="s">
        <v>148</v>
      </c>
      <c r="O21" s="16" t="s">
        <v>32</v>
      </c>
      <c r="Q21" s="16" t="s">
        <v>32</v>
      </c>
      <c r="S21" s="16" t="s">
        <v>108</v>
      </c>
      <c r="U21" s="16" t="s">
        <v>32</v>
      </c>
      <c r="W21" s="16" t="s">
        <v>129</v>
      </c>
      <c r="Y21" s="16" t="s">
        <v>116</v>
      </c>
      <c r="AA21" s="16" t="s">
        <v>30</v>
      </c>
      <c r="AC21" s="14"/>
      <c r="AD21" s="17"/>
      <c r="AE21" s="14"/>
    </row>
    <row r="22" ht="18.75" customHeight="1">
      <c r="A22" s="18" t="str">
        <f>HYPERLINK("http://www.gatecse.org/computer-networks/","Computer Networks")</f>
        <v>Computer Networks</v>
      </c>
      <c r="B22" s="19">
        <v>6.0</v>
      </c>
      <c r="C22" s="20">
        <v>7.5</v>
      </c>
      <c r="D22" s="19">
        <v>9.0</v>
      </c>
      <c r="E22" s="21">
        <v>10.0</v>
      </c>
      <c r="F22" s="10" t="s">
        <v>149</v>
      </c>
      <c r="G22" s="21">
        <v>9.0</v>
      </c>
      <c r="H22" s="10" t="s">
        <v>150</v>
      </c>
      <c r="I22" s="21">
        <v>6.0</v>
      </c>
      <c r="J22" s="10" t="s">
        <v>151</v>
      </c>
      <c r="K22" s="21">
        <v>8.0</v>
      </c>
      <c r="L22" s="10" t="s">
        <v>152</v>
      </c>
      <c r="M22" s="21">
        <v>8.0</v>
      </c>
      <c r="N22" s="10" t="s">
        <v>153</v>
      </c>
      <c r="O22" s="21">
        <v>8.0</v>
      </c>
      <c r="P22" s="10" t="s">
        <v>154</v>
      </c>
      <c r="Q22" s="21">
        <v>7.0</v>
      </c>
      <c r="R22" s="10" t="s">
        <v>155</v>
      </c>
      <c r="S22" s="21">
        <v>9.0</v>
      </c>
      <c r="T22" s="10" t="s">
        <v>156</v>
      </c>
      <c r="U22" s="21">
        <v>7.0</v>
      </c>
      <c r="V22" s="10" t="s">
        <v>157</v>
      </c>
      <c r="W22" s="21">
        <v>9.0</v>
      </c>
      <c r="X22" s="10" t="s">
        <v>158</v>
      </c>
      <c r="Y22" s="21">
        <v>6.0</v>
      </c>
      <c r="Z22" s="10" t="s">
        <v>159</v>
      </c>
      <c r="AA22" s="21">
        <v>7.0</v>
      </c>
      <c r="AB22" s="10" t="s">
        <v>160</v>
      </c>
      <c r="AC22" s="19">
        <f>min(AA22,Y22,W22,U22, S22, Q22,O22,M22,K22,I22)</f>
        <v>6</v>
      </c>
      <c r="AD22" s="22">
        <f>SUM(AA22,Y22,W22,U22, S22, Q22,O22,M22,K22,I22)/COUNTA(AA22,Y22,W22,U22,S22,Q22,O22,M22,K22,I22)</f>
        <v>7.5</v>
      </c>
      <c r="AE22" s="19">
        <f>MAX(AA22,Y22,W22,U22, S22, Q22,O22,M22,K22,I22)</f>
        <v>9</v>
      </c>
    </row>
    <row r="23" ht="12.0" customHeight="1">
      <c r="A23" s="13"/>
      <c r="B23" s="14"/>
      <c r="C23" s="15"/>
      <c r="D23" s="14"/>
      <c r="E23" s="16" t="s">
        <v>49</v>
      </c>
      <c r="G23" s="16" t="s">
        <v>161</v>
      </c>
      <c r="I23" s="16" t="s">
        <v>162</v>
      </c>
      <c r="K23" s="16" t="s">
        <v>34</v>
      </c>
      <c r="M23" s="16" t="s">
        <v>34</v>
      </c>
      <c r="O23" s="16" t="s">
        <v>34</v>
      </c>
      <c r="Q23" s="16" t="s">
        <v>67</v>
      </c>
      <c r="S23" s="16" t="s">
        <v>29</v>
      </c>
      <c r="U23" s="16" t="s">
        <v>67</v>
      </c>
      <c r="W23" s="16" t="s">
        <v>29</v>
      </c>
      <c r="Y23" s="16" t="s">
        <v>33</v>
      </c>
      <c r="AA23" s="16" t="s">
        <v>31</v>
      </c>
      <c r="AC23" s="14"/>
      <c r="AD23" s="17"/>
      <c r="AE23" s="14"/>
    </row>
    <row r="24" ht="12.0" customHeight="1">
      <c r="A24" s="35" t="s">
        <v>163</v>
      </c>
      <c r="B24" s="24">
        <v>0.0</v>
      </c>
      <c r="C24" s="25">
        <v>0.8</v>
      </c>
      <c r="D24" s="24">
        <v>2.0</v>
      </c>
      <c r="E24" s="26"/>
      <c r="F24" s="27"/>
      <c r="G24" s="26"/>
      <c r="H24" s="27"/>
      <c r="I24" s="26">
        <v>1.0</v>
      </c>
      <c r="J24" s="27" t="s">
        <v>133</v>
      </c>
      <c r="K24" s="26">
        <v>1.0</v>
      </c>
      <c r="L24" s="27" t="s">
        <v>164</v>
      </c>
      <c r="M24" s="26">
        <v>1.0</v>
      </c>
      <c r="N24" s="27" t="s">
        <v>165</v>
      </c>
      <c r="O24" s="26">
        <v>1.0</v>
      </c>
      <c r="P24" s="27">
        <v>25.0</v>
      </c>
      <c r="Q24" s="26">
        <v>2.0</v>
      </c>
      <c r="R24" s="27">
        <v>28.0</v>
      </c>
      <c r="S24" s="26">
        <v>0.0</v>
      </c>
      <c r="T24" s="27"/>
      <c r="U24" s="26">
        <v>0.0</v>
      </c>
      <c r="V24" s="27"/>
      <c r="W24" s="26">
        <v>0.0</v>
      </c>
      <c r="X24" s="27"/>
      <c r="Y24" s="26">
        <v>1.0</v>
      </c>
      <c r="Z24" s="27">
        <v>9.0</v>
      </c>
      <c r="AA24" s="26">
        <v>1.0</v>
      </c>
      <c r="AB24" s="27">
        <v>16.0</v>
      </c>
      <c r="AC24" s="36">
        <f>min(AA24,Y24,W24,U24, S24, Q24,O24,M24,K24,I24)</f>
        <v>0</v>
      </c>
      <c r="AD24" s="37">
        <f>SUM(AA24,Y24,W24,U24, S24, Q24,O24,M24,K24,I24)/COUNTA(AA24,Y24,W24,U24,S24,Q24,O24,M24,K24,I24)</f>
        <v>0.8</v>
      </c>
      <c r="AE24" s="36">
        <f>MAX(AA24,Y24,W24,U24, S24, Q24,O24,M24,K24,I24)</f>
        <v>2</v>
      </c>
    </row>
    <row r="25" ht="12.0" customHeight="1">
      <c r="A25" s="13"/>
      <c r="B25" s="30"/>
      <c r="C25" s="31"/>
      <c r="D25" s="30"/>
      <c r="E25" s="32"/>
      <c r="G25" s="32"/>
      <c r="I25" s="32" t="s">
        <v>116</v>
      </c>
      <c r="K25" s="32" t="s">
        <v>116</v>
      </c>
      <c r="M25" s="32" t="s">
        <v>116</v>
      </c>
      <c r="O25" s="32" t="s">
        <v>116</v>
      </c>
      <c r="Q25" s="32" t="s">
        <v>129</v>
      </c>
      <c r="S25" s="32" t="s">
        <v>117</v>
      </c>
      <c r="U25" s="32" t="s">
        <v>117</v>
      </c>
      <c r="W25" s="32" t="s">
        <v>117</v>
      </c>
      <c r="Y25" s="32" t="s">
        <v>116</v>
      </c>
      <c r="AA25" s="32" t="s">
        <v>116</v>
      </c>
      <c r="AC25" s="33"/>
      <c r="AD25" s="34"/>
      <c r="AE25" s="33"/>
    </row>
    <row r="26" ht="12.0" customHeight="1">
      <c r="A26" s="18" t="str">
        <f>HYPERLINK("http://www.gatecse.org/mathematical-logic/","Mathematical Logic")</f>
        <v>Mathematical Logic</v>
      </c>
      <c r="B26" s="19">
        <v>0.0</v>
      </c>
      <c r="C26" s="20">
        <v>2.1</v>
      </c>
      <c r="D26" s="19">
        <v>4.0</v>
      </c>
      <c r="E26" s="21">
        <v>0.0</v>
      </c>
      <c r="F26" s="38"/>
      <c r="G26" s="21">
        <v>3.0</v>
      </c>
      <c r="H26" s="10" t="s">
        <v>166</v>
      </c>
      <c r="I26" s="21">
        <v>1.0</v>
      </c>
      <c r="J26" s="10" t="s">
        <v>167</v>
      </c>
      <c r="K26" s="21">
        <v>3.0</v>
      </c>
      <c r="L26" s="10" t="s">
        <v>168</v>
      </c>
      <c r="M26" s="21">
        <v>1.0</v>
      </c>
      <c r="N26" s="10" t="s">
        <v>169</v>
      </c>
      <c r="O26" s="21">
        <v>3.0</v>
      </c>
      <c r="P26" s="10" t="s">
        <v>170</v>
      </c>
      <c r="Q26" s="21">
        <v>0.0</v>
      </c>
      <c r="R26" s="10"/>
      <c r="S26" s="21">
        <v>3.0</v>
      </c>
      <c r="T26" s="10" t="s">
        <v>170</v>
      </c>
      <c r="U26" s="21">
        <v>4.0</v>
      </c>
      <c r="V26" s="10" t="s">
        <v>171</v>
      </c>
      <c r="W26" s="21">
        <v>2.0</v>
      </c>
      <c r="X26" s="10" t="s">
        <v>172</v>
      </c>
      <c r="Y26" s="21">
        <v>2.0</v>
      </c>
      <c r="Z26" s="10">
        <v>30.0</v>
      </c>
      <c r="AA26" s="21">
        <v>2.0</v>
      </c>
      <c r="AB26" s="10">
        <v>30.0</v>
      </c>
      <c r="AC26" s="19">
        <f>min(AA26,Y26,W26,U26, S26, Q26,O26,M26,K26,I26)</f>
        <v>0</v>
      </c>
      <c r="AD26" s="22">
        <f>SUM(AA26,Y26,W26,U26, S26, Q26,O26,M26,K26,I26)/COUNTA(AA26,Y26,W26,U26,S26,Q26,O26,M26,K26,I26)</f>
        <v>2.1</v>
      </c>
      <c r="AE26" s="19">
        <f>MAX(AA26,Y26,W26,U26, S26, Q26,O26,M26,K26,I26)</f>
        <v>4</v>
      </c>
    </row>
    <row r="27" ht="12.0" customHeight="1">
      <c r="A27" s="13"/>
      <c r="B27" s="14"/>
      <c r="C27" s="15"/>
      <c r="D27" s="14"/>
      <c r="E27" s="16" t="s">
        <v>117</v>
      </c>
      <c r="G27" s="16" t="s">
        <v>32</v>
      </c>
      <c r="I27" s="16" t="s">
        <v>116</v>
      </c>
      <c r="K27" s="16" t="s">
        <v>32</v>
      </c>
      <c r="M27" s="16" t="s">
        <v>116</v>
      </c>
      <c r="O27" s="16" t="s">
        <v>32</v>
      </c>
      <c r="Q27" s="16" t="s">
        <v>117</v>
      </c>
      <c r="S27" s="16" t="s">
        <v>32</v>
      </c>
      <c r="U27" s="16" t="s">
        <v>108</v>
      </c>
      <c r="W27" s="16" t="s">
        <v>173</v>
      </c>
      <c r="Y27" s="16" t="s">
        <v>129</v>
      </c>
      <c r="AA27" s="16" t="s">
        <v>129</v>
      </c>
      <c r="AC27" s="14"/>
      <c r="AD27" s="17"/>
      <c r="AE27" s="14"/>
    </row>
    <row r="28" ht="12.0" customHeight="1">
      <c r="A28" s="18" t="str">
        <f>HYPERLINK("http://www.gatecse.org/probability/","Probability")</f>
        <v>Probability</v>
      </c>
      <c r="B28" s="19">
        <v>0.0</v>
      </c>
      <c r="C28" s="20">
        <v>3.2</v>
      </c>
      <c r="D28" s="19">
        <v>6.0</v>
      </c>
      <c r="E28" s="21">
        <v>3.0</v>
      </c>
      <c r="F28" s="10" t="s">
        <v>174</v>
      </c>
      <c r="G28" s="21">
        <v>1.0</v>
      </c>
      <c r="H28" s="10">
        <v>5.0</v>
      </c>
      <c r="I28" s="21">
        <v>2.0</v>
      </c>
      <c r="J28" s="10" t="s">
        <v>175</v>
      </c>
      <c r="K28" s="21">
        <v>0.0</v>
      </c>
      <c r="L28" s="10"/>
      <c r="M28" s="21">
        <v>2.0</v>
      </c>
      <c r="N28" s="10" t="s">
        <v>176</v>
      </c>
      <c r="O28" s="21">
        <v>3.0</v>
      </c>
      <c r="P28" s="10" t="s">
        <v>177</v>
      </c>
      <c r="Q28" s="21">
        <v>4.0</v>
      </c>
      <c r="R28" s="10" t="s">
        <v>178</v>
      </c>
      <c r="S28" s="21">
        <v>4.0</v>
      </c>
      <c r="T28" s="10" t="s">
        <v>179</v>
      </c>
      <c r="U28" s="21">
        <v>2.0</v>
      </c>
      <c r="V28" s="10" t="s">
        <v>180</v>
      </c>
      <c r="W28" s="21">
        <v>5.0</v>
      </c>
      <c r="X28" s="10" t="s">
        <v>181</v>
      </c>
      <c r="Y28" s="21">
        <v>6.0</v>
      </c>
      <c r="Z28" s="10" t="s">
        <v>182</v>
      </c>
      <c r="AA28" s="21">
        <v>4.0</v>
      </c>
      <c r="AB28" s="10" t="s">
        <v>183</v>
      </c>
      <c r="AC28" s="19">
        <f>min(AA28,Y28,W28,U28, S28, Q28,O28,M28,K28,I28)</f>
        <v>0</v>
      </c>
      <c r="AD28" s="22">
        <f>SUM(AA28,Y28,W28,U28, S28, Q28,O28,M28,K28,I28)/COUNTA(AA28,Y28,W28,U28,S28,Q28,O28,M28,K28,I28)</f>
        <v>3.2</v>
      </c>
      <c r="AE28" s="19">
        <f>MAX(AA28,Y28,W28,U28, S28, Q28,O28,M28,K28,I28)</f>
        <v>6</v>
      </c>
    </row>
    <row r="29" ht="12.0" customHeight="1">
      <c r="A29" s="13"/>
      <c r="B29" s="14"/>
      <c r="C29" s="15"/>
      <c r="D29" s="14"/>
      <c r="E29" s="16" t="s">
        <v>32</v>
      </c>
      <c r="G29" s="16" t="s">
        <v>116</v>
      </c>
      <c r="I29" s="16" t="s">
        <v>129</v>
      </c>
      <c r="K29" s="16" t="s">
        <v>117</v>
      </c>
      <c r="M29" s="16" t="s">
        <v>129</v>
      </c>
      <c r="O29" s="16" t="s">
        <v>32</v>
      </c>
      <c r="Q29" s="16" t="s">
        <v>69</v>
      </c>
      <c r="S29" s="16" t="s">
        <v>108</v>
      </c>
      <c r="U29" s="16" t="s">
        <v>173</v>
      </c>
      <c r="W29" s="16" t="s">
        <v>30</v>
      </c>
      <c r="Y29" s="16" t="s">
        <v>33</v>
      </c>
      <c r="AA29" s="16" t="s">
        <v>108</v>
      </c>
      <c r="AC29" s="14"/>
      <c r="AD29" s="17"/>
      <c r="AE29" s="14"/>
    </row>
    <row r="30" ht="33.75" customHeight="1">
      <c r="A30" s="18" t="str">
        <f>HYPERLINK("http://www.gatecse.org/set-theory-algebra/","Set Theory &amp; Algebra")</f>
        <v>Set Theory &amp; Algebra</v>
      </c>
      <c r="B30" s="19">
        <v>0.0</v>
      </c>
      <c r="C30" s="20">
        <v>4.3</v>
      </c>
      <c r="D30" s="19">
        <v>12.0</v>
      </c>
      <c r="E30" s="21">
        <v>8.0</v>
      </c>
      <c r="F30" s="10" t="s">
        <v>184</v>
      </c>
      <c r="G30" s="21">
        <v>4.0</v>
      </c>
      <c r="H30" s="10" t="s">
        <v>185</v>
      </c>
      <c r="I30" s="21">
        <v>10.0</v>
      </c>
      <c r="J30" s="10" t="s">
        <v>186</v>
      </c>
      <c r="K30" s="21">
        <v>12.0</v>
      </c>
      <c r="L30" s="10" t="s">
        <v>187</v>
      </c>
      <c r="M30" s="21">
        <v>5.0</v>
      </c>
      <c r="N30" s="10" t="s">
        <v>188</v>
      </c>
      <c r="O30" s="21">
        <v>2.0</v>
      </c>
      <c r="P30" s="10">
        <v>50.0</v>
      </c>
      <c r="Q30" s="21">
        <v>3.0</v>
      </c>
      <c r="R30" s="10" t="s">
        <v>189</v>
      </c>
      <c r="S30" s="21">
        <v>6.0</v>
      </c>
      <c r="T30" s="10" t="s">
        <v>190</v>
      </c>
      <c r="U30" s="21">
        <v>1.0</v>
      </c>
      <c r="V30" s="10">
        <v>1.0</v>
      </c>
      <c r="W30" s="21">
        <v>2.0</v>
      </c>
      <c r="X30" s="10">
        <v>37.0</v>
      </c>
      <c r="Y30" s="21">
        <v>0.0</v>
      </c>
      <c r="Z30" s="10"/>
      <c r="AA30" s="21">
        <v>2.0</v>
      </c>
      <c r="AB30" s="10" t="s">
        <v>191</v>
      </c>
      <c r="AC30" s="19">
        <f>min(AA30,Y30,W30,U30, S30, Q30,O30,M30,K30,I30)</f>
        <v>0</v>
      </c>
      <c r="AD30" s="22">
        <f>SUM(AA30,Y30,W30,U30, S30, Q30,O30,M30,K30,I30)/COUNTA(AA30,Y30,W30,U30,S30,Q30,O30,M30,K30,I30)</f>
        <v>4.3</v>
      </c>
      <c r="AE30" s="19">
        <f>MAX(AA30,Y30,W30,U30, S30, Q30,O30,M30,K30,I30)</f>
        <v>12</v>
      </c>
    </row>
    <row r="31" ht="15.75" customHeight="1">
      <c r="A31" s="13"/>
      <c r="B31" s="14"/>
      <c r="C31" s="15"/>
      <c r="D31" s="14"/>
      <c r="E31" s="16" t="s">
        <v>34</v>
      </c>
      <c r="G31" s="16" t="s">
        <v>108</v>
      </c>
      <c r="I31" s="16" t="s">
        <v>49</v>
      </c>
      <c r="K31" s="16" t="s">
        <v>52</v>
      </c>
      <c r="M31" s="16" t="s">
        <v>35</v>
      </c>
      <c r="O31" s="16" t="s">
        <v>129</v>
      </c>
      <c r="Q31" s="16" t="s">
        <v>32</v>
      </c>
      <c r="S31" s="16" t="s">
        <v>33</v>
      </c>
      <c r="U31" s="16" t="s">
        <v>116</v>
      </c>
      <c r="W31" s="16" t="s">
        <v>129</v>
      </c>
      <c r="Y31" s="16" t="s">
        <v>117</v>
      </c>
      <c r="AA31" s="16" t="s">
        <v>173</v>
      </c>
      <c r="AC31" s="14"/>
      <c r="AD31" s="17"/>
      <c r="AE31" s="14"/>
    </row>
    <row r="32" ht="17.25" customHeight="1">
      <c r="A32" s="18" t="str">
        <f>HYPERLINK("http://www.gatecse.org/combinatory/","Combinatory")</f>
        <v>Combinatory</v>
      </c>
      <c r="B32" s="19">
        <v>0.0</v>
      </c>
      <c r="C32" s="20">
        <v>0.8</v>
      </c>
      <c r="D32" s="19">
        <v>2.0</v>
      </c>
      <c r="E32" s="21">
        <v>0.0</v>
      </c>
      <c r="F32" s="10"/>
      <c r="G32" s="21">
        <v>0.0</v>
      </c>
      <c r="H32" s="10"/>
      <c r="I32" s="21">
        <v>0.0</v>
      </c>
      <c r="J32" s="10"/>
      <c r="K32" s="21">
        <v>0.0</v>
      </c>
      <c r="L32" s="10"/>
      <c r="M32" s="21">
        <v>0.0</v>
      </c>
      <c r="N32" s="10"/>
      <c r="O32" s="21">
        <v>2.0</v>
      </c>
      <c r="P32" s="10" t="s">
        <v>192</v>
      </c>
      <c r="Q32" s="21">
        <v>2.0</v>
      </c>
      <c r="R32" s="10">
        <v>49.0</v>
      </c>
      <c r="S32" s="21">
        <v>0.0</v>
      </c>
      <c r="T32" s="10"/>
      <c r="U32" s="21">
        <v>0.0</v>
      </c>
      <c r="V32" s="10"/>
      <c r="W32" s="21">
        <v>0.0</v>
      </c>
      <c r="X32" s="10"/>
      <c r="Y32" s="21">
        <v>2.0</v>
      </c>
      <c r="Z32" s="10">
        <v>29.0</v>
      </c>
      <c r="AA32" s="21">
        <v>2.0</v>
      </c>
      <c r="AB32" s="10" t="s">
        <v>193</v>
      </c>
      <c r="AC32" s="19">
        <f>min(AA32,Y32,W32,U32, S32, Q32,O32,M32,K32,I32)</f>
        <v>0</v>
      </c>
      <c r="AD32" s="22">
        <f>SUM(AA32,Y32,W32,U32, S32, Q32,O32,M32,K32,I32)/COUNTA(AA32,Y32,W32,U32,S32,Q32,O32,M32,K32,I32)</f>
        <v>0.8</v>
      </c>
      <c r="AE32" s="19">
        <f>MAX(AA32,Y32,W32,U32, S32, Q32,O32,M32,K32,I32)</f>
        <v>2</v>
      </c>
    </row>
    <row r="33" ht="12.0" customHeight="1">
      <c r="A33" s="13"/>
      <c r="B33" s="14"/>
      <c r="C33" s="15"/>
      <c r="D33" s="14"/>
      <c r="E33" s="16" t="s">
        <v>117</v>
      </c>
      <c r="G33" s="16" t="s">
        <v>117</v>
      </c>
      <c r="I33" s="16" t="s">
        <v>117</v>
      </c>
      <c r="K33" s="16" t="s">
        <v>117</v>
      </c>
      <c r="M33" s="16" t="s">
        <v>117</v>
      </c>
      <c r="O33" s="16" t="s">
        <v>129</v>
      </c>
      <c r="Q33" s="16" t="s">
        <v>129</v>
      </c>
      <c r="S33" s="16" t="s">
        <v>117</v>
      </c>
      <c r="U33" s="16" t="s">
        <v>117</v>
      </c>
      <c r="W33" s="16" t="s">
        <v>117</v>
      </c>
      <c r="Y33" s="16" t="s">
        <v>129</v>
      </c>
      <c r="AA33" s="16" t="s">
        <v>129</v>
      </c>
      <c r="AC33" s="14"/>
      <c r="AD33" s="17"/>
      <c r="AE33" s="14"/>
    </row>
    <row r="34" ht="12.0" customHeight="1">
      <c r="A34" s="18" t="str">
        <f>HYPERLINK("http://www.gatecse.org/graph-theory/","Graph Theory")</f>
        <v>Graph Theory</v>
      </c>
      <c r="B34" s="19">
        <v>0.0</v>
      </c>
      <c r="C34" s="20">
        <v>3.1</v>
      </c>
      <c r="D34" s="19">
        <v>5.0</v>
      </c>
      <c r="E34" s="21">
        <v>0.0</v>
      </c>
      <c r="F34" s="10"/>
      <c r="G34" s="21">
        <v>1.0</v>
      </c>
      <c r="H34" s="10">
        <v>3.0</v>
      </c>
      <c r="I34" s="21">
        <v>2.0</v>
      </c>
      <c r="J34" s="10" t="s">
        <v>194</v>
      </c>
      <c r="K34" s="21">
        <v>4.0</v>
      </c>
      <c r="L34" s="10" t="s">
        <v>195</v>
      </c>
      <c r="M34" s="21">
        <v>0.0</v>
      </c>
      <c r="N34" s="10"/>
      <c r="O34" s="21">
        <v>5.0</v>
      </c>
      <c r="P34" s="10" t="s">
        <v>196</v>
      </c>
      <c r="Q34" s="21">
        <v>3.0</v>
      </c>
      <c r="R34" s="10" t="s">
        <v>197</v>
      </c>
      <c r="S34" s="21">
        <v>5.0</v>
      </c>
      <c r="T34" s="10" t="s">
        <v>198</v>
      </c>
      <c r="U34" s="21">
        <v>3.0</v>
      </c>
      <c r="V34" s="10" t="s">
        <v>199</v>
      </c>
      <c r="W34" s="21">
        <v>5.0</v>
      </c>
      <c r="X34" s="10" t="s">
        <v>200</v>
      </c>
      <c r="Y34" s="21">
        <v>1.0</v>
      </c>
      <c r="Z34" s="10">
        <v>17.0</v>
      </c>
      <c r="AA34" s="21">
        <v>3.0</v>
      </c>
      <c r="AB34" s="10" t="s">
        <v>201</v>
      </c>
      <c r="AC34" s="19">
        <f>min(AA34,Y34,W34,U34, S34, Q34,O34,M34,K34,I34)</f>
        <v>0</v>
      </c>
      <c r="AD34" s="22">
        <f>SUM(AA34,Y34,W34,U34, S34, Q34,O34,M34,K34,I34)/COUNTA(AA34,Y34,W34,U34,S34,Q34,O34,M34,K34,I34)</f>
        <v>3.1</v>
      </c>
      <c r="AE34" s="19">
        <f>MAX(AA34,Y34,W34,U34, S34, Q34,O34,M34,K34,I34)</f>
        <v>5</v>
      </c>
    </row>
    <row r="35" ht="12.0" customHeight="1">
      <c r="A35" s="13"/>
      <c r="B35" s="14"/>
      <c r="C35" s="15"/>
      <c r="D35" s="14"/>
      <c r="E35" s="16" t="s">
        <v>117</v>
      </c>
      <c r="G35" s="16" t="s">
        <v>116</v>
      </c>
      <c r="I35" s="16" t="s">
        <v>129</v>
      </c>
      <c r="K35" s="16" t="s">
        <v>108</v>
      </c>
      <c r="M35" s="16" t="s">
        <v>117</v>
      </c>
      <c r="O35" s="16" t="s">
        <v>30</v>
      </c>
      <c r="Q35" s="16" t="s">
        <v>32</v>
      </c>
      <c r="S35" s="16" t="s">
        <v>30</v>
      </c>
      <c r="U35" s="16" t="s">
        <v>32</v>
      </c>
      <c r="W35" s="16" t="s">
        <v>30</v>
      </c>
      <c r="Y35" s="16" t="s">
        <v>116</v>
      </c>
      <c r="AA35" s="16" t="s">
        <v>32</v>
      </c>
      <c r="AC35" s="14"/>
      <c r="AD35" s="17"/>
      <c r="AE35" s="14"/>
    </row>
    <row r="36" ht="12.0" customHeight="1">
      <c r="A36" s="18" t="str">
        <f>HYPERLINK("http://www.gatecse.org/linear-algebra/","Linear Algebra")</f>
        <v>Linear Algebra</v>
      </c>
      <c r="B36" s="19">
        <v>1.0</v>
      </c>
      <c r="C36" s="20">
        <v>2.2</v>
      </c>
      <c r="D36" s="19">
        <v>3.0</v>
      </c>
      <c r="E36" s="21">
        <v>1.0</v>
      </c>
      <c r="F36" s="10">
        <v>5.0</v>
      </c>
      <c r="G36" s="21">
        <v>2.0</v>
      </c>
      <c r="H36" s="10" t="s">
        <v>202</v>
      </c>
      <c r="I36" s="21">
        <v>3.0</v>
      </c>
      <c r="J36" s="10" t="s">
        <v>203</v>
      </c>
      <c r="K36" s="21">
        <v>3.0</v>
      </c>
      <c r="L36" s="10" t="s">
        <v>204</v>
      </c>
      <c r="M36" s="21">
        <v>3.0</v>
      </c>
      <c r="N36" s="10" t="s">
        <v>205</v>
      </c>
      <c r="O36" s="21">
        <v>2.0</v>
      </c>
      <c r="P36" s="10" t="s">
        <v>206</v>
      </c>
      <c r="Q36" s="21">
        <v>3.0</v>
      </c>
      <c r="R36" s="10" t="s">
        <v>207</v>
      </c>
      <c r="S36" s="21">
        <v>2.0</v>
      </c>
      <c r="T36" s="10" t="s">
        <v>206</v>
      </c>
      <c r="U36" s="21">
        <v>1.0</v>
      </c>
      <c r="V36" s="10">
        <v>3.0</v>
      </c>
      <c r="W36" s="21">
        <v>1.0</v>
      </c>
      <c r="X36" s="10">
        <v>11.0</v>
      </c>
      <c r="Y36" s="21">
        <v>2.0</v>
      </c>
      <c r="Z36" s="10">
        <v>40.0</v>
      </c>
      <c r="AA36" s="21">
        <v>2.0</v>
      </c>
      <c r="AB36" s="10">
        <v>29.0</v>
      </c>
      <c r="AC36" s="19">
        <f>min(AA36,Y36,W36,U36, S36, Q36,O36,M36,K36,I36)</f>
        <v>1</v>
      </c>
      <c r="AD36" s="22">
        <f>SUM(AA36,Y36,W36,U36, S36, Q36,O36,M36,K36,I36)/COUNTA(AA36,Y36,W36,U36,S36,Q36,O36,M36,K36,I36)</f>
        <v>2.2</v>
      </c>
      <c r="AE36" s="19">
        <f>MAX(AA36,Y36,W36,U36, S36, Q36,O36,M36,K36,I36)</f>
        <v>3</v>
      </c>
    </row>
    <row r="37" ht="12.0" customHeight="1">
      <c r="A37" s="13"/>
      <c r="B37" s="14"/>
      <c r="C37" s="15"/>
      <c r="D37" s="14"/>
      <c r="E37" s="16" t="s">
        <v>116</v>
      </c>
      <c r="G37" s="16" t="s">
        <v>173</v>
      </c>
      <c r="I37" s="16" t="s">
        <v>32</v>
      </c>
      <c r="K37" s="16" t="s">
        <v>32</v>
      </c>
      <c r="M37" s="16" t="s">
        <v>32</v>
      </c>
      <c r="O37" s="16" t="s">
        <v>173</v>
      </c>
      <c r="Q37" s="16" t="s">
        <v>32</v>
      </c>
      <c r="S37" s="16" t="s">
        <v>173</v>
      </c>
      <c r="U37" s="16" t="s">
        <v>116</v>
      </c>
      <c r="W37" s="16" t="s">
        <v>116</v>
      </c>
      <c r="Y37" s="16" t="s">
        <v>129</v>
      </c>
      <c r="AA37" s="16" t="s">
        <v>129</v>
      </c>
      <c r="AC37" s="14"/>
      <c r="AD37" s="17"/>
      <c r="AE37" s="14"/>
    </row>
    <row r="38" ht="12.0" customHeight="1">
      <c r="A38" s="35" t="s">
        <v>208</v>
      </c>
      <c r="B38" s="24">
        <v>0.0</v>
      </c>
      <c r="C38" s="25">
        <v>1.2</v>
      </c>
      <c r="D38" s="24">
        <v>2.0</v>
      </c>
      <c r="E38" s="26"/>
      <c r="F38" s="27"/>
      <c r="G38" s="26"/>
      <c r="H38" s="27"/>
      <c r="I38" s="26">
        <v>0.0</v>
      </c>
      <c r="J38" s="27"/>
      <c r="K38" s="26">
        <v>2.0</v>
      </c>
      <c r="L38" s="27" t="s">
        <v>209</v>
      </c>
      <c r="M38" s="26">
        <v>2.0</v>
      </c>
      <c r="N38" s="27" t="s">
        <v>210</v>
      </c>
      <c r="O38" s="26">
        <v>0.0</v>
      </c>
      <c r="P38" s="27"/>
      <c r="Q38" s="26">
        <v>2.0</v>
      </c>
      <c r="R38" s="27">
        <v>46.0</v>
      </c>
      <c r="S38" s="26">
        <v>2.0</v>
      </c>
      <c r="T38" s="27">
        <v>46.0</v>
      </c>
      <c r="U38" s="26">
        <v>1.0</v>
      </c>
      <c r="V38" s="27">
        <v>23.0</v>
      </c>
      <c r="W38" s="26">
        <v>2.0</v>
      </c>
      <c r="X38" s="27">
        <v>28.0</v>
      </c>
      <c r="Y38" s="26">
        <v>0.0</v>
      </c>
      <c r="Z38" s="27"/>
      <c r="AA38" s="26">
        <v>1.0</v>
      </c>
      <c r="AB38" s="27">
        <v>2.0</v>
      </c>
      <c r="AC38" s="36">
        <f>min(AA38,Y38,W38,U38, S38, Q38,O38,M38,K38,I38)</f>
        <v>0</v>
      </c>
      <c r="AD38" s="37">
        <f>SUM(AA38,Y38,W38,U38, S38, Q38,O38,M38,K38,I38)/COUNTA(AA38,Y38,W38,U38,S38,Q38,O38,M38,K38,I38)</f>
        <v>1.2</v>
      </c>
      <c r="AE38" s="36">
        <f>MAX(AA38,Y38,W38,U38, S38, Q38,O38,M38,K38,I38)</f>
        <v>2</v>
      </c>
    </row>
    <row r="39" ht="12.0" customHeight="1">
      <c r="A39" s="13"/>
      <c r="B39" s="30"/>
      <c r="C39" s="31"/>
      <c r="D39" s="30"/>
      <c r="E39" s="32"/>
      <c r="G39" s="32"/>
      <c r="I39" s="32" t="s">
        <v>117</v>
      </c>
      <c r="K39" s="32" t="s">
        <v>129</v>
      </c>
      <c r="M39" s="32" t="s">
        <v>129</v>
      </c>
      <c r="O39" s="32" t="s">
        <v>117</v>
      </c>
      <c r="Q39" s="32" t="s">
        <v>129</v>
      </c>
      <c r="S39" s="32" t="s">
        <v>129</v>
      </c>
      <c r="U39" s="32" t="s">
        <v>116</v>
      </c>
      <c r="W39" s="32" t="s">
        <v>129</v>
      </c>
      <c r="Y39" s="32" t="s">
        <v>117</v>
      </c>
      <c r="AA39" s="32" t="s">
        <v>116</v>
      </c>
      <c r="AC39" s="33"/>
      <c r="AD39" s="34"/>
      <c r="AE39" s="33"/>
    </row>
    <row r="40" ht="12.0" customHeight="1">
      <c r="A40" s="18" t="str">
        <f>HYPERLINK("http://www.gatecse.org/calculus/","Calculus")</f>
        <v>Calculus</v>
      </c>
      <c r="B40" s="19">
        <v>0.0</v>
      </c>
      <c r="C40" s="20">
        <v>1.9</v>
      </c>
      <c r="D40" s="19">
        <v>5.0</v>
      </c>
      <c r="E40" s="21">
        <v>1.0</v>
      </c>
      <c r="F40" s="10">
        <v>3.0</v>
      </c>
      <c r="G40" s="21">
        <v>1.0</v>
      </c>
      <c r="H40" s="10">
        <v>2.0</v>
      </c>
      <c r="I40" s="21">
        <v>3.0</v>
      </c>
      <c r="J40" s="10" t="s">
        <v>211</v>
      </c>
      <c r="K40" s="21">
        <v>0.0</v>
      </c>
      <c r="L40" s="10"/>
      <c r="M40" s="21">
        <v>3.0</v>
      </c>
      <c r="N40" s="10" t="s">
        <v>212</v>
      </c>
      <c r="O40" s="21">
        <v>5.0</v>
      </c>
      <c r="P40" s="10" t="s">
        <v>213</v>
      </c>
      <c r="Q40" s="21">
        <v>0.0</v>
      </c>
      <c r="R40" s="10"/>
      <c r="S40" s="21">
        <v>3.0</v>
      </c>
      <c r="T40" s="10" t="s">
        <v>214</v>
      </c>
      <c r="U40" s="21">
        <v>1.0</v>
      </c>
      <c r="V40" s="10">
        <v>22.0</v>
      </c>
      <c r="W40" s="21">
        <v>1.0</v>
      </c>
      <c r="X40" s="10">
        <v>9.0</v>
      </c>
      <c r="Y40" s="21">
        <v>2.0</v>
      </c>
      <c r="Z40" s="10">
        <v>31.0</v>
      </c>
      <c r="AA40" s="21">
        <v>1.0</v>
      </c>
      <c r="AB40" s="10">
        <v>5.0</v>
      </c>
      <c r="AC40" s="19">
        <f>min(AA40,Y40,W40,U40, S40, Q40,O40,M40,K40,I40)</f>
        <v>0</v>
      </c>
      <c r="AD40" s="22">
        <f>SUM(AA40,Y40,W40,U40, S40, Q40,O40,M40,K40,I40)/COUNTA(AA40,Y40,W40,U40,S40,Q40,O40,M40,K40,I40)</f>
        <v>1.9</v>
      </c>
      <c r="AE40" s="19">
        <f>MAX(AA40,Y40,W40,U40, S40, Q40,O40,M40,K40,I40)</f>
        <v>5</v>
      </c>
    </row>
    <row r="41" ht="12.0" customHeight="1">
      <c r="A41" s="13"/>
      <c r="B41" s="14"/>
      <c r="C41" s="15"/>
      <c r="D41" s="14"/>
      <c r="E41" s="16" t="s">
        <v>116</v>
      </c>
      <c r="G41" s="16" t="s">
        <v>116</v>
      </c>
      <c r="I41" s="16" t="s">
        <v>32</v>
      </c>
      <c r="K41" s="16" t="s">
        <v>117</v>
      </c>
      <c r="M41" s="16" t="s">
        <v>32</v>
      </c>
      <c r="O41" s="16" t="s">
        <v>30</v>
      </c>
      <c r="Q41" s="16" t="s">
        <v>117</v>
      </c>
      <c r="S41" s="16" t="s">
        <v>32</v>
      </c>
      <c r="U41" s="16" t="s">
        <v>116</v>
      </c>
      <c r="W41" s="16" t="s">
        <v>116</v>
      </c>
      <c r="Y41" s="16" t="s">
        <v>129</v>
      </c>
      <c r="AA41" s="16" t="s">
        <v>116</v>
      </c>
      <c r="AC41" s="14"/>
      <c r="AD41" s="17"/>
      <c r="AE41" s="14"/>
    </row>
    <row r="42" ht="30.75" customHeight="1">
      <c r="A42" s="18" t="str">
        <f>HYPERLINK("http://www.gatecse.org/numerical-ability/","Numerical Ability")</f>
        <v>Numerical Ability</v>
      </c>
      <c r="B42" s="19">
        <v>6.0</v>
      </c>
      <c r="C42" s="20">
        <v>7.8</v>
      </c>
      <c r="D42" s="19">
        <v>10.0</v>
      </c>
      <c r="E42" s="21">
        <v>9.0</v>
      </c>
      <c r="F42" s="10" t="s">
        <v>215</v>
      </c>
      <c r="G42" s="21">
        <v>7.0</v>
      </c>
      <c r="H42" s="10" t="s">
        <v>216</v>
      </c>
      <c r="I42" s="21">
        <v>8.0</v>
      </c>
      <c r="J42" s="10" t="s">
        <v>217</v>
      </c>
      <c r="K42" s="21">
        <v>10.0</v>
      </c>
      <c r="L42" s="10" t="s">
        <v>218</v>
      </c>
      <c r="M42" s="21">
        <v>6.0</v>
      </c>
      <c r="N42" s="10" t="s">
        <v>219</v>
      </c>
      <c r="O42" s="21">
        <v>8.0</v>
      </c>
      <c r="P42" s="10" t="s">
        <v>220</v>
      </c>
      <c r="Q42" s="21">
        <v>8.0</v>
      </c>
      <c r="R42" s="10" t="s">
        <v>220</v>
      </c>
      <c r="S42" s="21">
        <v>8.0</v>
      </c>
      <c r="T42" s="10" t="s">
        <v>220</v>
      </c>
      <c r="U42" s="21">
        <v>9.0</v>
      </c>
      <c r="V42" s="10" t="s">
        <v>221</v>
      </c>
      <c r="W42" s="21">
        <v>6.0</v>
      </c>
      <c r="X42" s="10" t="s">
        <v>222</v>
      </c>
      <c r="Y42" s="21">
        <v>6.0</v>
      </c>
      <c r="Z42" s="10" t="s">
        <v>223</v>
      </c>
      <c r="AA42" s="21">
        <v>9.0</v>
      </c>
      <c r="AB42" s="10" t="s">
        <v>224</v>
      </c>
      <c r="AC42" s="19">
        <f>min(AA42,Y42,W42,U42, S42, Q42,O42,M42,K42,I42)</f>
        <v>6</v>
      </c>
      <c r="AD42" s="22">
        <f>SUM(AA42,Y42,W42,U42, S42, Q42,O42,M42,K42,I42)/COUNTA(AA42,Y42,W42,U42,S42,Q42,O42,M42,K42,I42)</f>
        <v>7.8</v>
      </c>
      <c r="AE42" s="19">
        <f>MAX(AA42,Y42,W42,U42, S42, Q42,O42,M42,K42,I42)</f>
        <v>10</v>
      </c>
    </row>
    <row r="43" ht="27.0" customHeight="1">
      <c r="A43" s="13"/>
      <c r="B43" s="14"/>
      <c r="C43" s="15"/>
      <c r="D43" s="14"/>
      <c r="E43" s="16" t="s">
        <v>83</v>
      </c>
      <c r="G43" s="16" t="s">
        <v>31</v>
      </c>
      <c r="I43" s="16" t="s">
        <v>31</v>
      </c>
      <c r="K43" s="16" t="s">
        <v>31</v>
      </c>
      <c r="M43" s="16" t="s">
        <v>33</v>
      </c>
      <c r="O43" s="16" t="s">
        <v>34</v>
      </c>
      <c r="Q43" s="16" t="s">
        <v>34</v>
      </c>
      <c r="S43" s="16" t="s">
        <v>34</v>
      </c>
      <c r="U43" s="16" t="s">
        <v>83</v>
      </c>
      <c r="W43" s="16" t="s">
        <v>162</v>
      </c>
      <c r="Y43" s="16" t="s">
        <v>162</v>
      </c>
      <c r="AA43" s="16" t="s">
        <v>83</v>
      </c>
      <c r="AC43" s="14"/>
      <c r="AD43" s="17"/>
      <c r="AE43" s="14"/>
    </row>
    <row r="44" ht="34.5" customHeight="1">
      <c r="A44" s="18" t="str">
        <f>HYPERLINK("http://www.gatecse.org/verbal-ability/","Verbal Ability")</f>
        <v>Verbal Ability</v>
      </c>
      <c r="B44" s="19">
        <v>5.0</v>
      </c>
      <c r="C44" s="20">
        <v>7.2</v>
      </c>
      <c r="D44" s="19">
        <v>9.0</v>
      </c>
      <c r="E44" s="21">
        <v>6.0</v>
      </c>
      <c r="F44" s="10" t="s">
        <v>225</v>
      </c>
      <c r="G44" s="21">
        <v>8.0</v>
      </c>
      <c r="H44" s="10" t="s">
        <v>226</v>
      </c>
      <c r="I44" s="21">
        <v>7.0</v>
      </c>
      <c r="J44" s="10" t="s">
        <v>227</v>
      </c>
      <c r="K44" s="21">
        <v>5.0</v>
      </c>
      <c r="L44" s="10" t="s">
        <v>228</v>
      </c>
      <c r="M44" s="21">
        <v>9.0</v>
      </c>
      <c r="N44" s="10" t="s">
        <v>229</v>
      </c>
      <c r="O44" s="21">
        <v>7.0</v>
      </c>
      <c r="P44" s="10" t="s">
        <v>230</v>
      </c>
      <c r="Q44" s="21">
        <v>7.0</v>
      </c>
      <c r="R44" s="10" t="s">
        <v>231</v>
      </c>
      <c r="S44" s="21">
        <v>7.0</v>
      </c>
      <c r="T44" s="10" t="s">
        <v>232</v>
      </c>
      <c r="U44" s="21">
        <v>6.0</v>
      </c>
      <c r="V44" s="10" t="s">
        <v>233</v>
      </c>
      <c r="W44" s="21">
        <v>9.0</v>
      </c>
      <c r="X44" s="10" t="s">
        <v>234</v>
      </c>
      <c r="Y44" s="21">
        <v>9.0</v>
      </c>
      <c r="Z44" s="10" t="s">
        <v>235</v>
      </c>
      <c r="AA44" s="21">
        <v>6.0</v>
      </c>
      <c r="AB44" s="10" t="s">
        <v>236</v>
      </c>
      <c r="AC44" s="19">
        <f>min(AA44,Y44,W44,U44, S44, Q44,O44,M44,K44,I44)</f>
        <v>5</v>
      </c>
      <c r="AD44" s="22">
        <f>SUM(AA44,Y44,W44,U44, S44, Q44,O44,M44,K44,I44)/COUNTA(AA44,Y44,W44,U44,S44,Q44,O44,M44,K44,I44)</f>
        <v>7.2</v>
      </c>
      <c r="AE44" s="19">
        <f>MAX(AA44,Y44,W44,U44, S44, Q44,O44,M44,K44,I44)</f>
        <v>9</v>
      </c>
    </row>
    <row r="45" ht="18.0" customHeight="1">
      <c r="A45" s="13"/>
      <c r="B45" s="14"/>
      <c r="C45" s="15"/>
      <c r="D45" s="14"/>
      <c r="E45" s="16" t="s">
        <v>162</v>
      </c>
      <c r="G45" s="16" t="s">
        <v>70</v>
      </c>
      <c r="I45" s="16" t="s">
        <v>67</v>
      </c>
      <c r="K45" s="16" t="s">
        <v>35</v>
      </c>
      <c r="M45" s="16" t="s">
        <v>29</v>
      </c>
      <c r="O45" s="16" t="s">
        <v>67</v>
      </c>
      <c r="Q45" s="16" t="s">
        <v>67</v>
      </c>
      <c r="S45" s="16" t="s">
        <v>67</v>
      </c>
      <c r="U45" s="16" t="s">
        <v>162</v>
      </c>
      <c r="W45" s="16" t="s">
        <v>83</v>
      </c>
      <c r="Y45" s="16" t="s">
        <v>83</v>
      </c>
      <c r="AA45" s="16" t="s">
        <v>162</v>
      </c>
      <c r="AC45" s="14"/>
      <c r="AD45" s="17"/>
      <c r="AE45" s="14"/>
    </row>
    <row r="46" ht="12.0" customHeight="1">
      <c r="A46" s="39" t="s">
        <v>237</v>
      </c>
      <c r="B46" s="19">
        <v>100.0</v>
      </c>
      <c r="C46" s="40">
        <v>100.0</v>
      </c>
      <c r="D46" s="19">
        <v>100.0</v>
      </c>
      <c r="E46" s="21">
        <v>100.0</v>
      </c>
      <c r="F46" s="21"/>
      <c r="G46" s="21">
        <v>100.0</v>
      </c>
      <c r="H46" s="41"/>
      <c r="I46" s="21">
        <v>100.0</v>
      </c>
      <c r="J46" s="10"/>
      <c r="K46" s="21">
        <v>100.0</v>
      </c>
      <c r="L46" s="10"/>
      <c r="M46" s="21">
        <v>100.0</v>
      </c>
      <c r="N46" s="10"/>
      <c r="O46" s="21">
        <v>100.0</v>
      </c>
      <c r="P46" s="10"/>
      <c r="Q46" s="21">
        <v>100.0</v>
      </c>
      <c r="R46" s="10"/>
      <c r="S46" s="21">
        <v>100.0</v>
      </c>
      <c r="T46" s="10"/>
      <c r="U46" s="21">
        <v>100.0</v>
      </c>
      <c r="V46" s="10"/>
      <c r="W46" s="21">
        <v>100.0</v>
      </c>
      <c r="X46" s="10"/>
      <c r="Y46" s="21">
        <v>100.0</v>
      </c>
      <c r="Z46" s="10"/>
      <c r="AA46" s="21">
        <v>100.0</v>
      </c>
      <c r="AB46" s="10"/>
      <c r="AC46" s="19">
        <f>min(AA46,Y46,W46,U46, S46, Q46,O46,M46,K46,I46)</f>
        <v>100</v>
      </c>
      <c r="AD46" s="42">
        <v>100.0</v>
      </c>
      <c r="AE46" s="19">
        <f>MAX(AA46,Y46,W46,U46, S46, Q46,O46,M46,K46,I46)</f>
        <v>100</v>
      </c>
    </row>
    <row r="47" ht="12.0" customHeight="1">
      <c r="A47" s="13"/>
      <c r="B47" s="43"/>
      <c r="C47" s="40"/>
      <c r="D47" s="43"/>
      <c r="E47" s="44" t="s">
        <v>238</v>
      </c>
      <c r="F47" s="44"/>
      <c r="G47" s="44" t="s">
        <v>238</v>
      </c>
      <c r="H47" s="45"/>
      <c r="I47" s="44" t="s">
        <v>238</v>
      </c>
      <c r="K47" s="44" t="s">
        <v>238</v>
      </c>
      <c r="M47" s="44" t="s">
        <v>238</v>
      </c>
      <c r="O47" s="44" t="s">
        <v>238</v>
      </c>
      <c r="Q47" s="44" t="s">
        <v>238</v>
      </c>
      <c r="S47" s="44" t="s">
        <v>238</v>
      </c>
      <c r="U47" s="44" t="s">
        <v>238</v>
      </c>
      <c r="W47" s="44" t="s">
        <v>238</v>
      </c>
      <c r="Y47" s="44" t="s">
        <v>239</v>
      </c>
      <c r="AA47" s="44" t="s">
        <v>238</v>
      </c>
      <c r="AC47" s="43"/>
      <c r="AD47" s="46"/>
      <c r="AE47" s="43"/>
    </row>
    <row r="48" ht="12.0" customHeight="1">
      <c r="A48" s="47"/>
      <c r="B48" s="43"/>
      <c r="C48" s="40"/>
      <c r="D48" s="43"/>
      <c r="E48" s="44"/>
      <c r="F48" s="44"/>
      <c r="G48" s="44"/>
      <c r="H48" s="45"/>
      <c r="I48" s="44"/>
      <c r="J48" s="10"/>
      <c r="K48" s="44"/>
      <c r="L48" s="10"/>
      <c r="M48" s="44"/>
      <c r="N48" s="10"/>
      <c r="O48" s="44"/>
      <c r="P48" s="10"/>
      <c r="Q48" s="44"/>
      <c r="R48" s="10"/>
      <c r="S48" s="44"/>
      <c r="T48" s="10"/>
      <c r="U48" s="44"/>
      <c r="V48" s="10"/>
      <c r="W48" s="44"/>
      <c r="X48" s="10"/>
      <c r="Y48" s="44"/>
      <c r="Z48" s="10"/>
      <c r="AA48" s="44"/>
      <c r="AB48" s="10"/>
      <c r="AC48" s="43"/>
      <c r="AD48" s="46"/>
      <c r="AE48" s="43"/>
    </row>
    <row r="49" ht="12.0" customHeight="1">
      <c r="A49" s="47" t="s">
        <v>240</v>
      </c>
      <c r="B49" s="43"/>
      <c r="C49" s="40"/>
      <c r="D49" s="43"/>
      <c r="E49" s="44"/>
      <c r="F49" s="44"/>
      <c r="G49" s="44"/>
      <c r="H49" s="45"/>
      <c r="I49" s="44"/>
      <c r="J49" s="10"/>
      <c r="K49" s="44"/>
      <c r="L49" s="10"/>
      <c r="M49" s="44"/>
      <c r="N49" s="10"/>
      <c r="O49" s="44"/>
      <c r="P49" s="10"/>
      <c r="Q49" s="44"/>
      <c r="R49" s="10"/>
      <c r="S49" s="44"/>
      <c r="T49" s="10"/>
      <c r="U49" s="44"/>
      <c r="V49" s="10"/>
      <c r="W49" s="44"/>
      <c r="X49" s="10"/>
      <c r="Y49" s="44"/>
      <c r="Z49" s="10"/>
      <c r="AA49" s="44"/>
      <c r="AB49" s="10"/>
      <c r="AC49" s="43"/>
      <c r="AD49" s="46"/>
      <c r="AE49" s="43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6">
    <mergeCell ref="F12:F13"/>
    <mergeCell ref="F18:F19"/>
    <mergeCell ref="F6:F7"/>
    <mergeCell ref="F8:F9"/>
    <mergeCell ref="A10:A11"/>
    <mergeCell ref="F10:F11"/>
    <mergeCell ref="A12:A13"/>
    <mergeCell ref="A16:A17"/>
    <mergeCell ref="A18:A19"/>
    <mergeCell ref="N22:N23"/>
    <mergeCell ref="P22:P23"/>
    <mergeCell ref="R22:R23"/>
    <mergeCell ref="T22:T23"/>
    <mergeCell ref="V22:V23"/>
    <mergeCell ref="X22:X23"/>
    <mergeCell ref="Z22:Z23"/>
    <mergeCell ref="AB22:AB23"/>
    <mergeCell ref="F22:F23"/>
    <mergeCell ref="F24:F25"/>
    <mergeCell ref="J22:J23"/>
    <mergeCell ref="J24:J25"/>
    <mergeCell ref="Z24:Z25"/>
    <mergeCell ref="AB24:AB25"/>
    <mergeCell ref="L24:L25"/>
    <mergeCell ref="N24:N25"/>
    <mergeCell ref="P24:P25"/>
    <mergeCell ref="R24:R25"/>
    <mergeCell ref="T24:T25"/>
    <mergeCell ref="V24:V25"/>
    <mergeCell ref="X24:X25"/>
    <mergeCell ref="X26:X27"/>
    <mergeCell ref="Z26:Z27"/>
    <mergeCell ref="AB26:AB27"/>
    <mergeCell ref="H26:H27"/>
    <mergeCell ref="J26:J27"/>
    <mergeCell ref="N26:N27"/>
    <mergeCell ref="P26:P27"/>
    <mergeCell ref="R26:R27"/>
    <mergeCell ref="T26:T27"/>
    <mergeCell ref="V26:V27"/>
    <mergeCell ref="A26:A27"/>
    <mergeCell ref="A28:A29"/>
    <mergeCell ref="A30:A31"/>
    <mergeCell ref="A32:A33"/>
    <mergeCell ref="A34:A35"/>
    <mergeCell ref="A20:A21"/>
    <mergeCell ref="A22:A23"/>
    <mergeCell ref="H22:H23"/>
    <mergeCell ref="L22:L23"/>
    <mergeCell ref="A24:A25"/>
    <mergeCell ref="H24:H25"/>
    <mergeCell ref="L26:L27"/>
    <mergeCell ref="Z30:Z31"/>
    <mergeCell ref="AB30:AB31"/>
    <mergeCell ref="H32:H33"/>
    <mergeCell ref="H34:H35"/>
    <mergeCell ref="R32:R33"/>
    <mergeCell ref="R34:R35"/>
    <mergeCell ref="X34:X35"/>
    <mergeCell ref="Z34:Z35"/>
    <mergeCell ref="AB34:AB35"/>
    <mergeCell ref="L32:L33"/>
    <mergeCell ref="L34:L35"/>
    <mergeCell ref="L36:L37"/>
    <mergeCell ref="N36:N37"/>
    <mergeCell ref="L38:L39"/>
    <mergeCell ref="N38:N39"/>
    <mergeCell ref="N40:N41"/>
    <mergeCell ref="X44:X45"/>
    <mergeCell ref="Z44:Z45"/>
    <mergeCell ref="AB44:AB45"/>
    <mergeCell ref="R44:R45"/>
    <mergeCell ref="R46:R47"/>
    <mergeCell ref="V44:V45"/>
    <mergeCell ref="V46:V47"/>
    <mergeCell ref="X46:X47"/>
    <mergeCell ref="Z46:Z47"/>
    <mergeCell ref="AB46:AB47"/>
    <mergeCell ref="L40:L41"/>
    <mergeCell ref="L42:L43"/>
    <mergeCell ref="L44:L45"/>
    <mergeCell ref="P44:P45"/>
    <mergeCell ref="T44:T45"/>
    <mergeCell ref="P46:P47"/>
    <mergeCell ref="T46:T47"/>
    <mergeCell ref="F20:F21"/>
    <mergeCell ref="F26:F27"/>
    <mergeCell ref="F28:F29"/>
    <mergeCell ref="J28:J29"/>
    <mergeCell ref="N28:N29"/>
    <mergeCell ref="F30:F31"/>
    <mergeCell ref="J30:J31"/>
    <mergeCell ref="N30:N31"/>
    <mergeCell ref="H28:H29"/>
    <mergeCell ref="H30:H31"/>
    <mergeCell ref="F32:F33"/>
    <mergeCell ref="J32:J33"/>
    <mergeCell ref="N32:N33"/>
    <mergeCell ref="J34:J35"/>
    <mergeCell ref="N34:N35"/>
    <mergeCell ref="J36:J37"/>
    <mergeCell ref="J38:J39"/>
    <mergeCell ref="J40:J41"/>
    <mergeCell ref="J42:J43"/>
    <mergeCell ref="J44:J45"/>
    <mergeCell ref="J46:J47"/>
    <mergeCell ref="F38:F39"/>
    <mergeCell ref="F40:F41"/>
    <mergeCell ref="F42:F43"/>
    <mergeCell ref="H42:H43"/>
    <mergeCell ref="F44:F45"/>
    <mergeCell ref="H44:H45"/>
    <mergeCell ref="A40:A41"/>
    <mergeCell ref="A42:A43"/>
    <mergeCell ref="A44:A45"/>
    <mergeCell ref="A46:A47"/>
    <mergeCell ref="F34:F35"/>
    <mergeCell ref="A36:A37"/>
    <mergeCell ref="F36:F37"/>
    <mergeCell ref="H36:H37"/>
    <mergeCell ref="A38:A39"/>
    <mergeCell ref="H38:H39"/>
    <mergeCell ref="H40:H41"/>
    <mergeCell ref="N42:N43"/>
    <mergeCell ref="N44:N45"/>
    <mergeCell ref="L46:L47"/>
    <mergeCell ref="N46:N47"/>
    <mergeCell ref="R2:R3"/>
    <mergeCell ref="T2:T3"/>
    <mergeCell ref="V2:V3"/>
    <mergeCell ref="X2:X3"/>
    <mergeCell ref="Z2:Z3"/>
    <mergeCell ref="AB2:AB3"/>
    <mergeCell ref="F2:F3"/>
    <mergeCell ref="F4:F5"/>
    <mergeCell ref="J2:J3"/>
    <mergeCell ref="J4:J5"/>
    <mergeCell ref="J6:J7"/>
    <mergeCell ref="N2:N3"/>
    <mergeCell ref="N4:N5"/>
    <mergeCell ref="N6:N7"/>
    <mergeCell ref="P4:P5"/>
    <mergeCell ref="R4:R5"/>
    <mergeCell ref="T4:T5"/>
    <mergeCell ref="V4:V5"/>
    <mergeCell ref="X4:X5"/>
    <mergeCell ref="Z4:Z5"/>
    <mergeCell ref="AB4:AB5"/>
    <mergeCell ref="A2:A3"/>
    <mergeCell ref="H2:H3"/>
    <mergeCell ref="L2:L3"/>
    <mergeCell ref="P2:P3"/>
    <mergeCell ref="A4:A5"/>
    <mergeCell ref="H4:H5"/>
    <mergeCell ref="L4:L5"/>
    <mergeCell ref="V6:V7"/>
    <mergeCell ref="X6:X7"/>
    <mergeCell ref="Z6:Z7"/>
    <mergeCell ref="AB6:AB7"/>
    <mergeCell ref="N12:N13"/>
    <mergeCell ref="N14:N15"/>
    <mergeCell ref="L8:L9"/>
    <mergeCell ref="N8:N9"/>
    <mergeCell ref="L10:L11"/>
    <mergeCell ref="N10:N11"/>
    <mergeCell ref="P10:P11"/>
    <mergeCell ref="L12:L13"/>
    <mergeCell ref="L14:L15"/>
    <mergeCell ref="Z18:Z19"/>
    <mergeCell ref="AB18:AB19"/>
    <mergeCell ref="L18:L19"/>
    <mergeCell ref="N18:N19"/>
    <mergeCell ref="P18:P19"/>
    <mergeCell ref="R18:R19"/>
    <mergeCell ref="T18:T19"/>
    <mergeCell ref="V18:V19"/>
    <mergeCell ref="X18:X19"/>
    <mergeCell ref="H14:H15"/>
    <mergeCell ref="H16:H17"/>
    <mergeCell ref="H18:H19"/>
    <mergeCell ref="H20:H21"/>
    <mergeCell ref="H8:H9"/>
    <mergeCell ref="J8:J9"/>
    <mergeCell ref="H10:H11"/>
    <mergeCell ref="J10:J11"/>
    <mergeCell ref="H12:H13"/>
    <mergeCell ref="J12:J13"/>
    <mergeCell ref="J14:J15"/>
    <mergeCell ref="T20:T21"/>
    <mergeCell ref="V20:V21"/>
    <mergeCell ref="X20:X21"/>
    <mergeCell ref="Z20:Z21"/>
    <mergeCell ref="AB20:AB21"/>
    <mergeCell ref="J16:J17"/>
    <mergeCell ref="J18:J19"/>
    <mergeCell ref="J20:J21"/>
    <mergeCell ref="L20:L21"/>
    <mergeCell ref="N20:N21"/>
    <mergeCell ref="P20:P21"/>
    <mergeCell ref="R20:R21"/>
    <mergeCell ref="R6:R7"/>
    <mergeCell ref="R8:R9"/>
    <mergeCell ref="R10:R11"/>
    <mergeCell ref="T10:T11"/>
    <mergeCell ref="V10:V11"/>
    <mergeCell ref="X10:X11"/>
    <mergeCell ref="Z10:Z11"/>
    <mergeCell ref="AB10:AB11"/>
    <mergeCell ref="T8:T9"/>
    <mergeCell ref="V8:V9"/>
    <mergeCell ref="X8:X9"/>
    <mergeCell ref="Z8:Z9"/>
    <mergeCell ref="AB8:AB9"/>
    <mergeCell ref="A6:A7"/>
    <mergeCell ref="H6:H7"/>
    <mergeCell ref="L6:L7"/>
    <mergeCell ref="P6:P7"/>
    <mergeCell ref="T6:T7"/>
    <mergeCell ref="A8:A9"/>
    <mergeCell ref="P8:P9"/>
    <mergeCell ref="P12:P13"/>
    <mergeCell ref="R12:R13"/>
    <mergeCell ref="T12:T13"/>
    <mergeCell ref="V12:V13"/>
    <mergeCell ref="X12:X13"/>
    <mergeCell ref="Z12:Z13"/>
    <mergeCell ref="AB12:AB13"/>
    <mergeCell ref="P14:P15"/>
    <mergeCell ref="R14:R15"/>
    <mergeCell ref="T14:T15"/>
    <mergeCell ref="V14:V15"/>
    <mergeCell ref="X14:X15"/>
    <mergeCell ref="Z14:Z15"/>
    <mergeCell ref="AB14:AB15"/>
    <mergeCell ref="V16:V17"/>
    <mergeCell ref="X16:X17"/>
    <mergeCell ref="Z16:Z17"/>
    <mergeCell ref="AB16:AB17"/>
    <mergeCell ref="F14:F15"/>
    <mergeCell ref="F16:F17"/>
    <mergeCell ref="L16:L17"/>
    <mergeCell ref="N16:N17"/>
    <mergeCell ref="P16:P17"/>
    <mergeCell ref="R16:R17"/>
    <mergeCell ref="T16:T17"/>
    <mergeCell ref="P28:P29"/>
    <mergeCell ref="R28:R29"/>
    <mergeCell ref="T28:T29"/>
    <mergeCell ref="V28:V29"/>
    <mergeCell ref="X28:X29"/>
    <mergeCell ref="Z28:Z29"/>
    <mergeCell ref="AB28:AB29"/>
    <mergeCell ref="L28:L29"/>
    <mergeCell ref="L30:L31"/>
    <mergeCell ref="P30:P31"/>
    <mergeCell ref="R30:R31"/>
    <mergeCell ref="T30:T31"/>
    <mergeCell ref="V30:V31"/>
    <mergeCell ref="X30:X31"/>
    <mergeCell ref="Z38:Z39"/>
    <mergeCell ref="Z40:Z41"/>
    <mergeCell ref="Z42:Z43"/>
    <mergeCell ref="P42:P43"/>
    <mergeCell ref="R42:R43"/>
    <mergeCell ref="T42:T43"/>
    <mergeCell ref="V42:V43"/>
    <mergeCell ref="X42:X43"/>
    <mergeCell ref="AB42:AB43"/>
    <mergeCell ref="P36:P37"/>
    <mergeCell ref="R36:R37"/>
    <mergeCell ref="Z36:Z37"/>
    <mergeCell ref="P38:P39"/>
    <mergeCell ref="P40:P41"/>
    <mergeCell ref="T40:T41"/>
    <mergeCell ref="X40:X41"/>
    <mergeCell ref="V32:V33"/>
    <mergeCell ref="V34:V35"/>
    <mergeCell ref="V36:V37"/>
    <mergeCell ref="P32:P33"/>
    <mergeCell ref="T32:T33"/>
    <mergeCell ref="X32:X33"/>
    <mergeCell ref="Z32:Z33"/>
    <mergeCell ref="AB32:AB33"/>
    <mergeCell ref="P34:P35"/>
    <mergeCell ref="T34:T35"/>
    <mergeCell ref="T36:T37"/>
    <mergeCell ref="T38:T39"/>
    <mergeCell ref="X36:X37"/>
    <mergeCell ref="X38:X39"/>
    <mergeCell ref="AB36:AB37"/>
    <mergeCell ref="AB38:AB39"/>
    <mergeCell ref="AB40:AB41"/>
    <mergeCell ref="R38:R39"/>
    <mergeCell ref="R40:R41"/>
    <mergeCell ref="V38:V39"/>
    <mergeCell ref="V40:V4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86"/>
    <col customWidth="1" min="2" max="2" width="12.0"/>
    <col customWidth="1" min="3" max="3" width="10.29"/>
    <col customWidth="1" min="4" max="4" width="7.57"/>
    <col customWidth="1" min="5" max="5" width="9.86"/>
    <col customWidth="1" min="6" max="7" width="9.43"/>
    <col customWidth="1" hidden="1" min="8" max="8" width="8.86"/>
    <col customWidth="1" min="9" max="9" width="7.14"/>
    <col customWidth="1" min="10" max="10" width="9.57"/>
    <col customWidth="1" min="11" max="12" width="10.0"/>
    <col customWidth="1" hidden="1" min="13" max="13" width="7.71"/>
    <col customWidth="1" min="14" max="14" width="7.86"/>
    <col customWidth="1" min="15" max="15" width="7.14"/>
    <col customWidth="1" min="16" max="16" width="9.57"/>
    <col customWidth="1" min="17" max="17" width="6.71"/>
    <col customWidth="1" min="18" max="18" width="7.29"/>
    <col customWidth="1" min="19" max="19" width="10.14"/>
    <col customWidth="1" min="20" max="20" width="6.57"/>
    <col customWidth="1" min="21" max="21" width="8.43"/>
    <col customWidth="1" hidden="1" min="22" max="22" width="8.86"/>
    <col customWidth="1" min="23" max="23" width="9.29"/>
    <col customWidth="1" min="24" max="24" width="9.57"/>
    <col customWidth="1" min="25" max="25" width="10.71"/>
    <col customWidth="1" min="26" max="26" width="10.29"/>
    <col customWidth="1" min="27" max="27" width="9.14"/>
    <col customWidth="1" min="28" max="28" width="8.57"/>
  </cols>
  <sheetData>
    <row r="1">
      <c r="A1" s="48" t="s">
        <v>241</v>
      </c>
      <c r="B1" s="49" t="s">
        <v>242</v>
      </c>
      <c r="C1" s="49" t="s">
        <v>243</v>
      </c>
      <c r="D1" s="50" t="s">
        <v>244</v>
      </c>
      <c r="E1" s="50" t="s">
        <v>245</v>
      </c>
      <c r="F1" s="50" t="s">
        <v>246</v>
      </c>
      <c r="G1" s="50" t="s">
        <v>247</v>
      </c>
      <c r="H1" s="51" t="s">
        <v>109</v>
      </c>
      <c r="I1" s="50" t="s">
        <v>248</v>
      </c>
      <c r="J1" s="50" t="s">
        <v>249</v>
      </c>
      <c r="K1" s="50" t="s">
        <v>250</v>
      </c>
      <c r="L1" s="50" t="s">
        <v>251</v>
      </c>
      <c r="M1" s="51" t="s">
        <v>163</v>
      </c>
      <c r="N1" s="52" t="s">
        <v>252</v>
      </c>
      <c r="O1" s="50" t="s">
        <v>253</v>
      </c>
      <c r="P1" s="53" t="s">
        <v>254</v>
      </c>
      <c r="Q1" s="50" t="s">
        <v>255</v>
      </c>
      <c r="R1" s="50" t="s">
        <v>256</v>
      </c>
      <c r="S1" s="52" t="s">
        <v>257</v>
      </c>
      <c r="T1" s="50" t="s">
        <v>258</v>
      </c>
      <c r="U1" s="50" t="s">
        <v>259</v>
      </c>
      <c r="V1" s="51" t="s">
        <v>208</v>
      </c>
      <c r="W1" s="50" t="s">
        <v>260</v>
      </c>
      <c r="X1" s="54" t="s">
        <v>261</v>
      </c>
      <c r="Y1" s="54" t="s">
        <v>262</v>
      </c>
      <c r="Z1" s="54" t="s">
        <v>263</v>
      </c>
      <c r="AA1" s="54" t="s">
        <v>264</v>
      </c>
      <c r="AB1" s="55" t="s">
        <v>237</v>
      </c>
    </row>
    <row r="2">
      <c r="A2" s="56" t="s">
        <v>265</v>
      </c>
      <c r="B2" s="57">
        <v>5.0</v>
      </c>
      <c r="C2" s="57">
        <v>9.0</v>
      </c>
      <c r="D2" s="57">
        <v>6.0</v>
      </c>
      <c r="E2" s="57">
        <v>10.0</v>
      </c>
      <c r="F2" s="57">
        <v>8.0</v>
      </c>
      <c r="G2" s="57">
        <v>10.0</v>
      </c>
      <c r="H2" s="58"/>
      <c r="I2" s="57">
        <v>8.0</v>
      </c>
      <c r="J2" s="57">
        <v>4.0</v>
      </c>
      <c r="K2" s="57">
        <v>2.0</v>
      </c>
      <c r="L2" s="57">
        <v>9.0</v>
      </c>
      <c r="M2" s="58"/>
      <c r="N2" s="57">
        <f>SUM(O2,P2,Q2,R2)</f>
        <v>6</v>
      </c>
      <c r="O2" s="57">
        <v>0.0</v>
      </c>
      <c r="P2" s="59">
        <v>3.0</v>
      </c>
      <c r="Q2" s="57">
        <v>0.0</v>
      </c>
      <c r="R2" s="57">
        <v>3.0</v>
      </c>
      <c r="S2" s="57">
        <f>Sum(T2,U2,W2)</f>
        <v>8</v>
      </c>
      <c r="T2" s="57">
        <v>4.0</v>
      </c>
      <c r="U2" s="57">
        <v>3.0</v>
      </c>
      <c r="V2" s="58"/>
      <c r="W2" s="57">
        <v>1.0</v>
      </c>
      <c r="X2" s="57">
        <v>8.0</v>
      </c>
      <c r="Y2" s="57">
        <v>3.0</v>
      </c>
      <c r="Z2" s="57">
        <v>0.0</v>
      </c>
      <c r="AA2" s="57">
        <v>4.0</v>
      </c>
      <c r="AB2" s="60">
        <v>100.0</v>
      </c>
    </row>
    <row r="3">
      <c r="A3" s="61" t="s">
        <v>266</v>
      </c>
      <c r="B3" s="62" t="s">
        <v>267</v>
      </c>
      <c r="C3" s="62" t="s">
        <v>268</v>
      </c>
      <c r="D3" s="62" t="s">
        <v>269</v>
      </c>
      <c r="E3" s="62" t="s">
        <v>270</v>
      </c>
      <c r="F3" s="62" t="s">
        <v>271</v>
      </c>
      <c r="G3" s="62" t="s">
        <v>272</v>
      </c>
      <c r="H3" s="63"/>
      <c r="I3" s="62" t="s">
        <v>273</v>
      </c>
      <c r="J3" s="62">
        <v>38.0</v>
      </c>
      <c r="K3" s="62">
        <v>33.0</v>
      </c>
      <c r="L3" s="62" t="s">
        <v>274</v>
      </c>
      <c r="M3" s="63"/>
      <c r="N3" s="62"/>
      <c r="O3" s="62"/>
      <c r="P3" s="64">
        <v>42.0</v>
      </c>
      <c r="Q3" s="62"/>
      <c r="R3" s="62">
        <v>41.0</v>
      </c>
      <c r="S3" s="62"/>
      <c r="T3" s="62">
        <v>53.0</v>
      </c>
      <c r="U3" s="62">
        <v>39.0</v>
      </c>
      <c r="V3" s="63"/>
      <c r="W3" s="62"/>
      <c r="X3" s="62" t="s">
        <v>275</v>
      </c>
      <c r="Y3" s="62">
        <v>6.0</v>
      </c>
      <c r="Z3" s="62"/>
      <c r="AA3" s="62" t="s">
        <v>276</v>
      </c>
      <c r="AB3" s="65" t="s">
        <v>277</v>
      </c>
    </row>
    <row r="4">
      <c r="A4" s="61" t="s">
        <v>278</v>
      </c>
      <c r="B4" s="62">
        <v>13.0</v>
      </c>
      <c r="C4" s="62">
        <v>7.0</v>
      </c>
      <c r="D4" s="62" t="s">
        <v>279</v>
      </c>
      <c r="E4" s="62" t="s">
        <v>280</v>
      </c>
      <c r="F4" s="62" t="s">
        <v>281</v>
      </c>
      <c r="G4" s="62" t="s">
        <v>282</v>
      </c>
      <c r="H4" s="63"/>
      <c r="I4" s="62" t="s">
        <v>283</v>
      </c>
      <c r="J4" s="62" t="s">
        <v>284</v>
      </c>
      <c r="K4" s="62"/>
      <c r="L4" s="62" t="s">
        <v>285</v>
      </c>
      <c r="M4" s="63"/>
      <c r="N4" s="62"/>
      <c r="O4" s="62"/>
      <c r="P4" s="64">
        <v>22.0</v>
      </c>
      <c r="Q4" s="62"/>
      <c r="R4" s="62">
        <v>24.0</v>
      </c>
      <c r="S4" s="62"/>
      <c r="T4" s="62" t="s">
        <v>286</v>
      </c>
      <c r="U4" s="62">
        <v>2.0</v>
      </c>
      <c r="V4" s="63"/>
      <c r="W4" s="62">
        <v>1.0</v>
      </c>
      <c r="X4" s="62" t="s">
        <v>287</v>
      </c>
      <c r="Y4" s="62">
        <v>1.0</v>
      </c>
      <c r="Z4" s="62"/>
      <c r="AA4" s="62"/>
      <c r="AB4" s="65" t="s">
        <v>288</v>
      </c>
    </row>
    <row r="5">
      <c r="A5" s="56"/>
      <c r="B5" s="57"/>
      <c r="C5" s="57"/>
      <c r="D5" s="57"/>
      <c r="E5" s="57"/>
      <c r="F5" s="57"/>
      <c r="G5" s="57"/>
      <c r="H5" s="58"/>
      <c r="I5" s="57"/>
      <c r="J5" s="57"/>
      <c r="K5" s="57"/>
      <c r="L5" s="57"/>
      <c r="M5" s="58"/>
      <c r="N5" s="57"/>
      <c r="O5" s="57"/>
      <c r="P5" s="59"/>
      <c r="Q5" s="57"/>
      <c r="R5" s="57"/>
      <c r="S5" s="57"/>
      <c r="T5" s="57"/>
      <c r="U5" s="57"/>
      <c r="V5" s="58"/>
      <c r="W5" s="57"/>
      <c r="X5" s="57"/>
      <c r="Y5" s="57"/>
      <c r="Z5" s="57"/>
      <c r="AA5" s="57"/>
      <c r="AB5" s="66"/>
    </row>
    <row r="6">
      <c r="A6" s="56" t="s">
        <v>289</v>
      </c>
      <c r="B6" s="57">
        <v>7.0</v>
      </c>
      <c r="C6" s="57">
        <v>6.0</v>
      </c>
      <c r="D6" s="57">
        <v>6.0</v>
      </c>
      <c r="E6" s="57">
        <v>10.0</v>
      </c>
      <c r="F6" s="57">
        <v>8.0</v>
      </c>
      <c r="G6" s="57">
        <v>8.0</v>
      </c>
      <c r="H6" s="58"/>
      <c r="I6" s="57">
        <v>8.0</v>
      </c>
      <c r="J6" s="57">
        <v>4.0</v>
      </c>
      <c r="K6" s="57">
        <v>4.0</v>
      </c>
      <c r="L6" s="57">
        <v>9.0</v>
      </c>
      <c r="M6" s="58"/>
      <c r="N6" s="57">
        <f>SUM(O6,P6,Q6,R6)</f>
        <v>9</v>
      </c>
      <c r="O6" s="57">
        <v>1.0</v>
      </c>
      <c r="P6" s="59">
        <v>3.0</v>
      </c>
      <c r="Q6" s="57">
        <v>0.0</v>
      </c>
      <c r="R6" s="57">
        <v>5.0</v>
      </c>
      <c r="S6" s="57">
        <f>Sum(T6,U6,W6)</f>
        <v>6</v>
      </c>
      <c r="T6" s="57">
        <v>3.0</v>
      </c>
      <c r="U6" s="57">
        <v>2.0</v>
      </c>
      <c r="V6" s="58"/>
      <c r="W6" s="57">
        <v>1.0</v>
      </c>
      <c r="X6" s="57">
        <v>7.0</v>
      </c>
      <c r="Y6" s="57">
        <v>3.0</v>
      </c>
      <c r="Z6" s="57">
        <v>3.0</v>
      </c>
      <c r="AA6" s="57">
        <v>2.0</v>
      </c>
      <c r="AB6" s="60">
        <v>100.0</v>
      </c>
    </row>
    <row r="7">
      <c r="A7" s="61" t="s">
        <v>266</v>
      </c>
      <c r="B7" s="62" t="s">
        <v>290</v>
      </c>
      <c r="C7" s="62" t="s">
        <v>291</v>
      </c>
      <c r="D7" s="62" t="s">
        <v>292</v>
      </c>
      <c r="E7" s="62" t="s">
        <v>293</v>
      </c>
      <c r="F7" s="62" t="s">
        <v>294</v>
      </c>
      <c r="G7" s="62" t="s">
        <v>295</v>
      </c>
      <c r="H7" s="63"/>
      <c r="I7" s="62" t="s">
        <v>296</v>
      </c>
      <c r="J7" s="62">
        <v>26.0</v>
      </c>
      <c r="K7" s="62" t="s">
        <v>297</v>
      </c>
      <c r="L7" s="62" t="s">
        <v>298</v>
      </c>
      <c r="M7" s="63"/>
      <c r="N7" s="62"/>
      <c r="O7" s="62"/>
      <c r="P7" s="64">
        <v>53.0</v>
      </c>
      <c r="Q7" s="62"/>
      <c r="R7" s="62" t="s">
        <v>299</v>
      </c>
      <c r="S7" s="62"/>
      <c r="T7" s="62">
        <v>34.0</v>
      </c>
      <c r="U7" s="62">
        <v>37.0</v>
      </c>
      <c r="V7" s="63"/>
      <c r="W7" s="62"/>
      <c r="X7" s="62" t="s">
        <v>275</v>
      </c>
      <c r="Y7" s="62">
        <v>6.0</v>
      </c>
      <c r="Z7" s="62">
        <v>10.0</v>
      </c>
      <c r="AA7" s="62">
        <v>9.0</v>
      </c>
      <c r="AB7" s="65" t="s">
        <v>277</v>
      </c>
    </row>
    <row r="8">
      <c r="A8" s="61" t="s">
        <v>278</v>
      </c>
      <c r="B8" s="62">
        <v>12.0</v>
      </c>
      <c r="C8" s="62" t="s">
        <v>300</v>
      </c>
      <c r="D8" s="62" t="s">
        <v>301</v>
      </c>
      <c r="E8" s="62" t="s">
        <v>280</v>
      </c>
      <c r="F8" s="62" t="s">
        <v>302</v>
      </c>
      <c r="G8" s="62" t="s">
        <v>303</v>
      </c>
      <c r="H8" s="63"/>
      <c r="I8" s="62" t="s">
        <v>304</v>
      </c>
      <c r="J8" s="62" t="s">
        <v>305</v>
      </c>
      <c r="K8" s="62"/>
      <c r="L8" s="62" t="s">
        <v>306</v>
      </c>
      <c r="M8" s="63"/>
      <c r="N8" s="62"/>
      <c r="O8" s="62">
        <v>2.0</v>
      </c>
      <c r="P8" s="64">
        <v>24.0</v>
      </c>
      <c r="Q8" s="62"/>
      <c r="R8" s="62">
        <v>7.0</v>
      </c>
      <c r="S8" s="62"/>
      <c r="T8" s="62">
        <v>8.0</v>
      </c>
      <c r="U8" s="62"/>
      <c r="V8" s="63"/>
      <c r="W8" s="62">
        <v>6.0</v>
      </c>
      <c r="X8" s="62" t="s">
        <v>307</v>
      </c>
      <c r="Y8" s="62">
        <v>1.0</v>
      </c>
      <c r="Z8" s="62">
        <v>5.0</v>
      </c>
      <c r="AA8" s="62"/>
      <c r="AB8" s="65" t="s">
        <v>288</v>
      </c>
    </row>
    <row r="9">
      <c r="A9" s="56"/>
      <c r="B9" s="57"/>
      <c r="C9" s="57"/>
      <c r="D9" s="57"/>
      <c r="E9" s="57"/>
      <c r="F9" s="57"/>
      <c r="G9" s="57"/>
      <c r="H9" s="58"/>
      <c r="I9" s="57"/>
      <c r="J9" s="57"/>
      <c r="K9" s="57"/>
      <c r="L9" s="57"/>
      <c r="M9" s="58"/>
      <c r="N9" s="57"/>
      <c r="O9" s="57"/>
      <c r="P9" s="59"/>
      <c r="Q9" s="57"/>
      <c r="R9" s="57"/>
      <c r="S9" s="57"/>
      <c r="T9" s="57"/>
      <c r="U9" s="57"/>
      <c r="V9" s="58"/>
      <c r="W9" s="57"/>
      <c r="X9" s="57"/>
      <c r="Y9" s="57"/>
      <c r="Z9" s="57"/>
      <c r="AA9" s="57"/>
      <c r="AB9" s="66"/>
    </row>
    <row r="10">
      <c r="A10" s="56" t="s">
        <v>308</v>
      </c>
      <c r="B10" s="57">
        <v>9.0</v>
      </c>
      <c r="C10" s="57">
        <v>6.0</v>
      </c>
      <c r="D10" s="57">
        <v>6.0</v>
      </c>
      <c r="E10" s="57">
        <v>9.0</v>
      </c>
      <c r="F10" s="57">
        <v>5.0</v>
      </c>
      <c r="G10" s="57">
        <v>7.0</v>
      </c>
      <c r="H10" s="58"/>
      <c r="I10" s="57">
        <v>10.0</v>
      </c>
      <c r="J10" s="57">
        <v>1.0</v>
      </c>
      <c r="K10" s="57">
        <v>8.0</v>
      </c>
      <c r="L10" s="57">
        <v>8.0</v>
      </c>
      <c r="M10" s="58"/>
      <c r="N10" s="57">
        <f>SUM(O10,P10,Q10,R10)</f>
        <v>10</v>
      </c>
      <c r="O10" s="57">
        <v>1.0</v>
      </c>
      <c r="P10" s="59">
        <v>4.0</v>
      </c>
      <c r="Q10" s="57">
        <v>3.0</v>
      </c>
      <c r="R10" s="57">
        <v>2.0</v>
      </c>
      <c r="S10" s="57">
        <f>Sum(T10,U10,W10)</f>
        <v>6</v>
      </c>
      <c r="T10" s="57">
        <v>2.0</v>
      </c>
      <c r="U10" s="57">
        <v>2.0</v>
      </c>
      <c r="V10" s="58"/>
      <c r="W10" s="57">
        <v>2.0</v>
      </c>
      <c r="X10" s="57">
        <v>5.0</v>
      </c>
      <c r="Y10" s="57">
        <v>4.0</v>
      </c>
      <c r="Z10" s="57">
        <v>3.0</v>
      </c>
      <c r="AA10" s="57">
        <v>3.0</v>
      </c>
      <c r="AB10" s="60">
        <v>100.0</v>
      </c>
    </row>
    <row r="11">
      <c r="A11" s="61" t="s">
        <v>266</v>
      </c>
      <c r="B11" s="62" t="s">
        <v>309</v>
      </c>
      <c r="C11" s="62" t="s">
        <v>310</v>
      </c>
      <c r="D11" s="62" t="s">
        <v>311</v>
      </c>
      <c r="E11" s="62" t="s">
        <v>312</v>
      </c>
      <c r="F11" s="62" t="s">
        <v>313</v>
      </c>
      <c r="G11" s="62" t="s">
        <v>314</v>
      </c>
      <c r="H11" s="63"/>
      <c r="I11" s="62" t="s">
        <v>315</v>
      </c>
      <c r="J11" s="62"/>
      <c r="K11" s="62" t="s">
        <v>316</v>
      </c>
      <c r="L11" s="62" t="s">
        <v>317</v>
      </c>
      <c r="M11" s="63"/>
      <c r="N11" s="62"/>
      <c r="O11" s="62"/>
      <c r="P11" s="64" t="s">
        <v>318</v>
      </c>
      <c r="Q11" s="62">
        <v>38.0</v>
      </c>
      <c r="R11" s="62">
        <v>45.0</v>
      </c>
      <c r="S11" s="62"/>
      <c r="T11" s="62">
        <v>43.0</v>
      </c>
      <c r="U11" s="62"/>
      <c r="V11" s="63"/>
      <c r="W11" s="62"/>
      <c r="X11" s="62" t="s">
        <v>319</v>
      </c>
      <c r="Y11" s="62">
        <v>8.0</v>
      </c>
      <c r="Z11" s="62">
        <v>6.0</v>
      </c>
      <c r="AA11" s="62">
        <v>10.0</v>
      </c>
      <c r="AB11" s="65" t="s">
        <v>277</v>
      </c>
    </row>
    <row r="12">
      <c r="A12" s="61" t="s">
        <v>278</v>
      </c>
      <c r="B12" s="62" t="s">
        <v>320</v>
      </c>
      <c r="C12" s="67" t="s">
        <v>321</v>
      </c>
      <c r="D12" s="62" t="s">
        <v>322</v>
      </c>
      <c r="E12" s="62" t="s">
        <v>323</v>
      </c>
      <c r="F12" s="62">
        <v>6.0</v>
      </c>
      <c r="G12" s="62">
        <v>1.0</v>
      </c>
      <c r="H12" s="63"/>
      <c r="I12" s="62" t="s">
        <v>324</v>
      </c>
      <c r="J12" s="62">
        <v>1.0</v>
      </c>
      <c r="K12" s="62" t="s">
        <v>325</v>
      </c>
      <c r="L12" s="62" t="s">
        <v>326</v>
      </c>
      <c r="M12" s="63"/>
      <c r="N12" s="62"/>
      <c r="O12" s="62">
        <v>16.0</v>
      </c>
      <c r="P12" s="64"/>
      <c r="Q12" s="62">
        <v>5.0</v>
      </c>
      <c r="R12" s="62"/>
      <c r="S12" s="62"/>
      <c r="T12" s="62"/>
      <c r="U12" s="62" t="s">
        <v>327</v>
      </c>
      <c r="V12" s="63"/>
      <c r="W12" s="62" t="s">
        <v>328</v>
      </c>
      <c r="X12" s="62">
        <v>3.0</v>
      </c>
      <c r="Y12" s="62" t="s">
        <v>329</v>
      </c>
      <c r="Z12" s="62">
        <v>4.0</v>
      </c>
      <c r="AA12" s="62">
        <v>5.0</v>
      </c>
      <c r="AB12" s="65" t="s">
        <v>288</v>
      </c>
    </row>
    <row r="13">
      <c r="A13" s="56"/>
      <c r="B13" s="57"/>
      <c r="C13" s="57"/>
      <c r="D13" s="57"/>
      <c r="E13" s="57"/>
      <c r="F13" s="57"/>
      <c r="G13" s="57"/>
      <c r="H13" s="58"/>
      <c r="I13" s="57"/>
      <c r="J13" s="57"/>
      <c r="K13" s="57"/>
      <c r="L13" s="57"/>
      <c r="M13" s="58"/>
      <c r="N13" s="57"/>
      <c r="O13" s="57"/>
      <c r="P13" s="59"/>
      <c r="Q13" s="57"/>
      <c r="R13" s="57"/>
      <c r="S13" s="57"/>
      <c r="T13" s="57"/>
      <c r="U13" s="57"/>
      <c r="V13" s="58"/>
      <c r="W13" s="57"/>
      <c r="X13" s="57"/>
      <c r="Y13" s="57"/>
      <c r="Z13" s="57"/>
      <c r="AA13" s="57"/>
      <c r="AB13" s="66"/>
    </row>
    <row r="14">
      <c r="A14" s="56" t="s">
        <v>330</v>
      </c>
      <c r="B14" s="57">
        <v>8.0</v>
      </c>
      <c r="C14" s="57">
        <v>6.0</v>
      </c>
      <c r="D14" s="57">
        <v>5.0</v>
      </c>
      <c r="E14" s="57">
        <v>10.0</v>
      </c>
      <c r="F14" s="57">
        <v>7.0</v>
      </c>
      <c r="G14" s="57">
        <v>4.0</v>
      </c>
      <c r="H14" s="58"/>
      <c r="I14" s="57">
        <v>7.0</v>
      </c>
      <c r="J14" s="57">
        <v>5.0</v>
      </c>
      <c r="K14" s="57">
        <v>4.0</v>
      </c>
      <c r="L14" s="57">
        <v>10.0</v>
      </c>
      <c r="M14" s="58"/>
      <c r="N14" s="57">
        <f>SUM(O14,P14,Q14,R14)</f>
        <v>13</v>
      </c>
      <c r="O14" s="57">
        <v>0.0</v>
      </c>
      <c r="P14" s="59">
        <v>1.0</v>
      </c>
      <c r="Q14" s="57">
        <v>5.0</v>
      </c>
      <c r="R14" s="57">
        <v>7.0</v>
      </c>
      <c r="S14" s="57">
        <f>Sum(T14,U14,W14)</f>
        <v>6</v>
      </c>
      <c r="T14" s="57">
        <v>0.0</v>
      </c>
      <c r="U14" s="57">
        <v>5.0</v>
      </c>
      <c r="V14" s="58"/>
      <c r="W14" s="57">
        <v>1.0</v>
      </c>
      <c r="X14" s="57">
        <v>6.0</v>
      </c>
      <c r="Y14" s="57">
        <v>3.0</v>
      </c>
      <c r="Z14" s="57">
        <v>3.0</v>
      </c>
      <c r="AA14" s="57">
        <v>3.0</v>
      </c>
      <c r="AB14" s="60">
        <v>100.0</v>
      </c>
    </row>
    <row r="15">
      <c r="A15" s="61" t="s">
        <v>266</v>
      </c>
      <c r="B15" s="62" t="s">
        <v>331</v>
      </c>
      <c r="C15" s="62" t="s">
        <v>332</v>
      </c>
      <c r="D15" s="62" t="s">
        <v>333</v>
      </c>
      <c r="E15" s="62" t="s">
        <v>334</v>
      </c>
      <c r="F15" s="62" t="s">
        <v>335</v>
      </c>
      <c r="G15" s="62">
        <v>55.0</v>
      </c>
      <c r="H15" s="63"/>
      <c r="I15" s="62" t="s">
        <v>336</v>
      </c>
      <c r="J15" s="62" t="s">
        <v>337</v>
      </c>
      <c r="K15" s="62">
        <v>52.0</v>
      </c>
      <c r="L15" s="62" t="s">
        <v>338</v>
      </c>
      <c r="M15" s="63"/>
      <c r="N15" s="62"/>
      <c r="O15" s="62"/>
      <c r="P15" s="64"/>
      <c r="Q15" s="62" t="s">
        <v>339</v>
      </c>
      <c r="R15" s="62" t="s">
        <v>340</v>
      </c>
      <c r="S15" s="62"/>
      <c r="T15" s="62"/>
      <c r="U15" s="62" t="s">
        <v>341</v>
      </c>
      <c r="V15" s="63"/>
      <c r="W15" s="62"/>
      <c r="X15" s="62" t="s">
        <v>342</v>
      </c>
      <c r="Y15" s="62" t="s">
        <v>343</v>
      </c>
      <c r="Z15" s="62" t="s">
        <v>344</v>
      </c>
      <c r="AA15" s="62" t="s">
        <v>345</v>
      </c>
      <c r="AB15" s="65" t="s">
        <v>277</v>
      </c>
    </row>
    <row r="16">
      <c r="A16" s="61" t="s">
        <v>278</v>
      </c>
      <c r="B16" s="62" t="s">
        <v>346</v>
      </c>
      <c r="C16" s="67">
        <v>44713.0</v>
      </c>
      <c r="D16" s="62">
        <v>8.0</v>
      </c>
      <c r="E16" s="62" t="s">
        <v>347</v>
      </c>
      <c r="F16" s="62" t="s">
        <v>348</v>
      </c>
      <c r="G16" s="62" t="s">
        <v>349</v>
      </c>
      <c r="H16" s="63"/>
      <c r="I16" s="62" t="s">
        <v>350</v>
      </c>
      <c r="J16" s="62">
        <v>11.0</v>
      </c>
      <c r="K16" s="62" t="s">
        <v>351</v>
      </c>
      <c r="L16" s="62" t="s">
        <v>352</v>
      </c>
      <c r="M16" s="63"/>
      <c r="N16" s="62"/>
      <c r="O16" s="62"/>
      <c r="P16" s="64">
        <v>17.0</v>
      </c>
      <c r="Q16" s="62">
        <v>22.0</v>
      </c>
      <c r="R16" s="62">
        <v>20.0</v>
      </c>
      <c r="S16" s="62"/>
      <c r="T16" s="62"/>
      <c r="U16" s="62">
        <v>10.0</v>
      </c>
      <c r="V16" s="63"/>
      <c r="W16" s="62">
        <v>24.0</v>
      </c>
      <c r="X16" s="62" t="s">
        <v>353</v>
      </c>
      <c r="Y16" s="62" t="s">
        <v>354</v>
      </c>
      <c r="Z16" s="62" t="s">
        <v>355</v>
      </c>
      <c r="AA16" s="62" t="s">
        <v>356</v>
      </c>
      <c r="AB16" s="65" t="s">
        <v>288</v>
      </c>
    </row>
    <row r="17">
      <c r="A17" s="56"/>
      <c r="B17" s="57"/>
      <c r="C17" s="57"/>
      <c r="D17" s="57"/>
      <c r="E17" s="57"/>
      <c r="F17" s="57"/>
      <c r="G17" s="57"/>
      <c r="H17" s="58"/>
      <c r="I17" s="57"/>
      <c r="J17" s="57"/>
      <c r="K17" s="57"/>
      <c r="L17" s="57"/>
      <c r="M17" s="58"/>
      <c r="N17" s="57"/>
      <c r="O17" s="57"/>
      <c r="P17" s="59"/>
      <c r="Q17" s="57"/>
      <c r="R17" s="57"/>
      <c r="S17" s="57"/>
      <c r="T17" s="57"/>
      <c r="U17" s="57"/>
      <c r="V17" s="58"/>
      <c r="W17" s="57"/>
      <c r="X17" s="57"/>
      <c r="Y17" s="57"/>
      <c r="Z17" s="57"/>
      <c r="AA17" s="57"/>
      <c r="AB17" s="60"/>
    </row>
    <row r="18">
      <c r="A18" s="56" t="s">
        <v>357</v>
      </c>
      <c r="B18" s="57">
        <v>8.0</v>
      </c>
      <c r="C18" s="57">
        <v>9.0</v>
      </c>
      <c r="D18" s="57">
        <v>6.0</v>
      </c>
      <c r="E18" s="57">
        <v>6.0</v>
      </c>
      <c r="F18" s="57">
        <v>8.0</v>
      </c>
      <c r="G18" s="57">
        <v>7.0</v>
      </c>
      <c r="H18" s="58"/>
      <c r="I18" s="57">
        <v>5.0</v>
      </c>
      <c r="J18" s="57">
        <v>4.0</v>
      </c>
      <c r="K18" s="57">
        <v>6.0</v>
      </c>
      <c r="L18" s="57">
        <v>9.0</v>
      </c>
      <c r="M18" s="58"/>
      <c r="N18" s="57">
        <f>SUM(O18,P18,Q18,R18)</f>
        <v>9</v>
      </c>
      <c r="O18" s="57">
        <v>1.0</v>
      </c>
      <c r="P18" s="59">
        <v>4.0</v>
      </c>
      <c r="Q18" s="57">
        <v>1.0</v>
      </c>
      <c r="R18" s="57">
        <v>3.0</v>
      </c>
      <c r="S18" s="57">
        <f>Sum(T18,U18,W18)</f>
        <v>8</v>
      </c>
      <c r="T18" s="57">
        <v>5.0</v>
      </c>
      <c r="U18" s="57">
        <v>2.0</v>
      </c>
      <c r="V18" s="58"/>
      <c r="W18" s="57">
        <v>1.0</v>
      </c>
      <c r="X18" s="57">
        <v>7.0</v>
      </c>
      <c r="Y18" s="57">
        <v>4.0</v>
      </c>
      <c r="Z18" s="57">
        <v>2.0</v>
      </c>
      <c r="AA18" s="57">
        <v>2.0</v>
      </c>
      <c r="AB18" s="60">
        <v>100.0</v>
      </c>
    </row>
    <row r="19" ht="22.5" customHeight="1">
      <c r="A19" s="61" t="s">
        <v>266</v>
      </c>
      <c r="B19" s="68" t="s">
        <v>358</v>
      </c>
      <c r="C19" s="68" t="s">
        <v>359</v>
      </c>
      <c r="D19" s="68" t="s">
        <v>360</v>
      </c>
      <c r="E19" s="68">
        <v>46.0</v>
      </c>
      <c r="F19" s="68" t="s">
        <v>361</v>
      </c>
      <c r="G19" s="68" t="s">
        <v>362</v>
      </c>
      <c r="H19" s="69"/>
      <c r="I19" s="68" t="s">
        <v>363</v>
      </c>
      <c r="J19" s="68" t="s">
        <v>364</v>
      </c>
      <c r="K19" s="68">
        <v>41.0</v>
      </c>
      <c r="L19" s="68" t="s">
        <v>365</v>
      </c>
      <c r="M19" s="69"/>
      <c r="N19" s="69"/>
      <c r="O19" s="69"/>
      <c r="P19" s="70" t="s">
        <v>366</v>
      </c>
      <c r="Q19" s="69"/>
      <c r="R19" s="68">
        <v>36.0</v>
      </c>
      <c r="S19" s="68"/>
      <c r="T19" s="68" t="s">
        <v>367</v>
      </c>
      <c r="U19" s="68">
        <v>52.0</v>
      </c>
      <c r="V19" s="69"/>
      <c r="W19" s="69"/>
      <c r="X19" s="68" t="s">
        <v>368</v>
      </c>
      <c r="Y19" s="68" t="s">
        <v>345</v>
      </c>
      <c r="Z19" s="68" t="s">
        <v>369</v>
      </c>
      <c r="AA19" s="69"/>
      <c r="AB19" s="65" t="s">
        <v>277</v>
      </c>
    </row>
    <row r="20" ht="21.0" customHeight="1">
      <c r="A20" s="61" t="s">
        <v>278</v>
      </c>
      <c r="B20" s="71">
        <v>44531.0</v>
      </c>
      <c r="C20" s="68" t="s">
        <v>370</v>
      </c>
      <c r="D20" s="68" t="s">
        <v>371</v>
      </c>
      <c r="E20" s="68" t="s">
        <v>372</v>
      </c>
      <c r="F20" s="68" t="s">
        <v>373</v>
      </c>
      <c r="G20" s="68">
        <v>5.0</v>
      </c>
      <c r="H20" s="69"/>
      <c r="I20" s="68">
        <v>22.0</v>
      </c>
      <c r="J20" s="69"/>
      <c r="K20" s="68" t="s">
        <v>374</v>
      </c>
      <c r="L20" s="68">
        <v>8.0</v>
      </c>
      <c r="M20" s="69"/>
      <c r="N20" s="68"/>
      <c r="O20" s="68">
        <v>7.0</v>
      </c>
      <c r="P20" s="72"/>
      <c r="Q20" s="68">
        <v>19.0</v>
      </c>
      <c r="R20" s="68">
        <v>16.0</v>
      </c>
      <c r="S20" s="68"/>
      <c r="T20" s="68">
        <v>18.0</v>
      </c>
      <c r="U20" s="69"/>
      <c r="V20" s="69"/>
      <c r="W20" s="68">
        <v>20.0</v>
      </c>
      <c r="X20" s="68" t="s">
        <v>354</v>
      </c>
      <c r="Y20" s="68" t="s">
        <v>375</v>
      </c>
      <c r="Z20" s="69"/>
      <c r="AA20" s="68" t="s">
        <v>376</v>
      </c>
      <c r="AB20" s="65" t="s">
        <v>288</v>
      </c>
    </row>
    <row r="21">
      <c r="A21" s="56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73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60"/>
    </row>
    <row r="22">
      <c r="A22" s="56" t="s">
        <v>377</v>
      </c>
      <c r="B22" s="57">
        <v>11.0</v>
      </c>
      <c r="C22" s="57">
        <v>10.0</v>
      </c>
      <c r="D22" s="57">
        <v>7.0</v>
      </c>
      <c r="E22" s="57">
        <v>8.0</v>
      </c>
      <c r="F22" s="57">
        <v>7.0</v>
      </c>
      <c r="G22" s="57">
        <v>6.0</v>
      </c>
      <c r="H22" s="58"/>
      <c r="I22" s="57">
        <v>6.0</v>
      </c>
      <c r="J22" s="57">
        <v>6.0</v>
      </c>
      <c r="K22" s="57">
        <v>2.0</v>
      </c>
      <c r="L22" s="57">
        <v>7.0</v>
      </c>
      <c r="M22" s="58"/>
      <c r="N22" s="57">
        <f>SUM(O22,P22,Q22,R22)</f>
        <v>6</v>
      </c>
      <c r="O22" s="57">
        <v>1.0</v>
      </c>
      <c r="P22" s="59">
        <v>3.0</v>
      </c>
      <c r="Q22" s="57">
        <v>2.0</v>
      </c>
      <c r="R22" s="58"/>
      <c r="S22" s="57">
        <f>Sum(T22,U22,W22)</f>
        <v>9</v>
      </c>
      <c r="T22" s="57">
        <v>5.0</v>
      </c>
      <c r="U22" s="57">
        <v>3.0</v>
      </c>
      <c r="V22" s="58"/>
      <c r="W22" s="57">
        <v>1.0</v>
      </c>
      <c r="X22" s="57">
        <v>6.0</v>
      </c>
      <c r="Y22" s="57">
        <v>4.0</v>
      </c>
      <c r="Z22" s="57">
        <v>2.0</v>
      </c>
      <c r="AA22" s="57">
        <v>3.0</v>
      </c>
      <c r="AB22" s="60">
        <v>100.0</v>
      </c>
    </row>
    <row r="23" ht="24.0" customHeight="1">
      <c r="A23" s="61" t="s">
        <v>266</v>
      </c>
      <c r="B23" s="68" t="s">
        <v>378</v>
      </c>
      <c r="C23" s="68" t="s">
        <v>379</v>
      </c>
      <c r="D23" s="68" t="s">
        <v>380</v>
      </c>
      <c r="E23" s="68" t="s">
        <v>381</v>
      </c>
      <c r="F23" s="68" t="s">
        <v>382</v>
      </c>
      <c r="G23" s="68" t="s">
        <v>383</v>
      </c>
      <c r="H23" s="69"/>
      <c r="I23" s="68" t="s">
        <v>384</v>
      </c>
      <c r="J23" s="68" t="s">
        <v>385</v>
      </c>
      <c r="K23" s="69"/>
      <c r="L23" s="68" t="s">
        <v>386</v>
      </c>
      <c r="M23" s="69"/>
      <c r="N23" s="69"/>
      <c r="O23" s="69"/>
      <c r="P23" s="70">
        <v>37.0</v>
      </c>
      <c r="Q23" s="68">
        <v>50.0</v>
      </c>
      <c r="R23" s="69"/>
      <c r="S23" s="69"/>
      <c r="T23" s="68" t="s">
        <v>387</v>
      </c>
      <c r="U23" s="68">
        <v>38.0</v>
      </c>
      <c r="V23" s="69"/>
      <c r="W23" s="69"/>
      <c r="X23" s="68" t="s">
        <v>342</v>
      </c>
      <c r="Y23" s="68" t="s">
        <v>343</v>
      </c>
      <c r="Z23" s="68" t="s">
        <v>345</v>
      </c>
      <c r="AA23" s="68" t="s">
        <v>344</v>
      </c>
      <c r="AB23" s="65" t="s">
        <v>277</v>
      </c>
    </row>
    <row r="24" ht="26.25" customHeight="1">
      <c r="A24" s="61" t="s">
        <v>278</v>
      </c>
      <c r="B24" s="68" t="s">
        <v>388</v>
      </c>
      <c r="C24" s="71">
        <v>44409.0</v>
      </c>
      <c r="D24" s="68" t="s">
        <v>389</v>
      </c>
      <c r="E24" s="68" t="s">
        <v>390</v>
      </c>
      <c r="F24" s="68">
        <v>6.0</v>
      </c>
      <c r="G24" s="68" t="s">
        <v>391</v>
      </c>
      <c r="H24" s="69"/>
      <c r="I24" s="68" t="s">
        <v>392</v>
      </c>
      <c r="J24" s="68" t="s">
        <v>393</v>
      </c>
      <c r="K24" s="68" t="s">
        <v>394</v>
      </c>
      <c r="L24" s="68">
        <v>7.0</v>
      </c>
      <c r="M24" s="69"/>
      <c r="N24" s="68"/>
      <c r="O24" s="68">
        <v>15.0</v>
      </c>
      <c r="P24" s="70">
        <v>11.0</v>
      </c>
      <c r="Q24" s="69"/>
      <c r="R24" s="69"/>
      <c r="S24" s="69"/>
      <c r="T24" s="68">
        <v>22.0</v>
      </c>
      <c r="U24" s="68">
        <v>24.0</v>
      </c>
      <c r="V24" s="69"/>
      <c r="W24" s="68">
        <v>25.0</v>
      </c>
      <c r="X24" s="68" t="s">
        <v>395</v>
      </c>
      <c r="Y24" s="68" t="s">
        <v>396</v>
      </c>
      <c r="Z24" s="69"/>
      <c r="AA24" s="68" t="s">
        <v>397</v>
      </c>
      <c r="AB24" s="65" t="s">
        <v>288</v>
      </c>
    </row>
    <row r="25">
      <c r="A25" s="74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73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60"/>
    </row>
    <row r="26" ht="18.0" customHeight="1">
      <c r="A26" s="56" t="s">
        <v>398</v>
      </c>
      <c r="B26" s="57">
        <v>9.0</v>
      </c>
      <c r="C26" s="57">
        <v>8.0</v>
      </c>
      <c r="D26" s="57">
        <v>6.0</v>
      </c>
      <c r="E26" s="57">
        <v>10.0</v>
      </c>
      <c r="F26" s="57">
        <v>8.0</v>
      </c>
      <c r="G26" s="57">
        <v>4.0</v>
      </c>
      <c r="H26" s="58"/>
      <c r="I26" s="57">
        <v>9.0</v>
      </c>
      <c r="J26" s="57">
        <v>3.0</v>
      </c>
      <c r="K26" s="57">
        <v>7.0</v>
      </c>
      <c r="L26" s="57">
        <v>6.0</v>
      </c>
      <c r="M26" s="58"/>
      <c r="N26" s="57">
        <f>SUM(O26,P26,Q26,R26)</f>
        <v>8</v>
      </c>
      <c r="O26" s="57">
        <v>2.0</v>
      </c>
      <c r="P26" s="59">
        <v>2.0</v>
      </c>
      <c r="Q26" s="57">
        <v>2.0</v>
      </c>
      <c r="R26" s="57">
        <v>2.0</v>
      </c>
      <c r="S26" s="57">
        <f>Sum(T26,U26,W26)</f>
        <v>5</v>
      </c>
      <c r="T26" s="57">
        <v>2.0</v>
      </c>
      <c r="U26" s="57">
        <v>2.0</v>
      </c>
      <c r="V26" s="58"/>
      <c r="W26" s="57">
        <v>1.0</v>
      </c>
      <c r="X26" s="57">
        <v>7.0</v>
      </c>
      <c r="Y26" s="57">
        <v>6.0</v>
      </c>
      <c r="Z26" s="57">
        <v>2.0</v>
      </c>
      <c r="AA26" s="57"/>
      <c r="AB26" s="60">
        <v>100.0</v>
      </c>
    </row>
    <row r="27" ht="24.75" customHeight="1">
      <c r="A27" s="56" t="s">
        <v>266</v>
      </c>
      <c r="B27" s="68" t="s">
        <v>399</v>
      </c>
      <c r="C27" s="68" t="s">
        <v>400</v>
      </c>
      <c r="D27" s="68" t="s">
        <v>401</v>
      </c>
      <c r="E27" s="68" t="s">
        <v>402</v>
      </c>
      <c r="F27" s="68" t="s">
        <v>403</v>
      </c>
      <c r="G27" s="68">
        <v>33.0</v>
      </c>
      <c r="H27" s="69"/>
      <c r="I27" s="68" t="s">
        <v>404</v>
      </c>
      <c r="J27" s="68">
        <v>46.0</v>
      </c>
      <c r="K27" s="68" t="s">
        <v>405</v>
      </c>
      <c r="L27" s="68" t="s">
        <v>406</v>
      </c>
      <c r="M27" s="69"/>
      <c r="N27" s="68"/>
      <c r="O27" s="68">
        <v>39.0</v>
      </c>
      <c r="P27" s="72"/>
      <c r="Q27" s="68">
        <v>42.0</v>
      </c>
      <c r="R27" s="68">
        <v>52.0</v>
      </c>
      <c r="S27" s="68"/>
      <c r="T27" s="68">
        <v>45.0</v>
      </c>
      <c r="U27" s="68">
        <v>27.0</v>
      </c>
      <c r="V27" s="69"/>
      <c r="W27" s="68">
        <v>1.0</v>
      </c>
      <c r="X27" s="68" t="s">
        <v>407</v>
      </c>
      <c r="Y27" s="68" t="s">
        <v>343</v>
      </c>
      <c r="Z27" s="75" t="s">
        <v>344</v>
      </c>
      <c r="AA27" s="69"/>
      <c r="AB27" s="65" t="s">
        <v>277</v>
      </c>
    </row>
    <row r="28" ht="24.75" customHeight="1">
      <c r="A28" s="61" t="s">
        <v>278</v>
      </c>
      <c r="B28" s="76">
        <v>40397.0</v>
      </c>
      <c r="C28" s="68" t="s">
        <v>408</v>
      </c>
      <c r="D28" s="68" t="s">
        <v>392</v>
      </c>
      <c r="E28" s="71">
        <v>44541.0</v>
      </c>
      <c r="F28" s="68" t="s">
        <v>409</v>
      </c>
      <c r="G28" s="68" t="s">
        <v>410</v>
      </c>
      <c r="H28" s="69"/>
      <c r="I28" s="68" t="s">
        <v>411</v>
      </c>
      <c r="J28" s="68">
        <v>22.0</v>
      </c>
      <c r="K28" s="76">
        <v>42526.0</v>
      </c>
      <c r="L28" s="68" t="s">
        <v>412</v>
      </c>
      <c r="M28" s="69"/>
      <c r="N28" s="68"/>
      <c r="O28" s="68"/>
      <c r="P28" s="70" t="s">
        <v>413</v>
      </c>
      <c r="Q28" s="69"/>
      <c r="R28" s="69"/>
      <c r="S28" s="69"/>
      <c r="T28" s="68"/>
      <c r="U28" s="68"/>
      <c r="V28" s="69"/>
      <c r="W28" s="69"/>
      <c r="X28" s="68" t="s">
        <v>414</v>
      </c>
      <c r="Y28" s="68" t="s">
        <v>415</v>
      </c>
      <c r="Z28" s="69"/>
      <c r="AA28" s="69"/>
      <c r="AB28" s="65" t="s">
        <v>288</v>
      </c>
    </row>
    <row r="29">
      <c r="A29" s="74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73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60"/>
    </row>
    <row r="30">
      <c r="A30" s="74" t="s">
        <v>416</v>
      </c>
      <c r="B30" s="58">
        <v>8.0</v>
      </c>
      <c r="C30" s="58">
        <v>6.0</v>
      </c>
      <c r="D30" s="58">
        <v>8.0</v>
      </c>
      <c r="E30" s="58">
        <v>10.0</v>
      </c>
      <c r="F30" s="58">
        <v>8.0</v>
      </c>
      <c r="G30" s="58">
        <v>6.0</v>
      </c>
      <c r="H30" s="58"/>
      <c r="I30" s="58">
        <v>4.0</v>
      </c>
      <c r="J30" s="58">
        <v>8.0</v>
      </c>
      <c r="K30" s="58">
        <v>4.0</v>
      </c>
      <c r="L30" s="58">
        <v>9.0</v>
      </c>
      <c r="M30" s="58"/>
      <c r="N30" s="57">
        <f>SUM(O30,P30,Q30,R30)</f>
        <v>8</v>
      </c>
      <c r="O30" s="58">
        <v>2.0</v>
      </c>
      <c r="P30" s="73">
        <v>1.0</v>
      </c>
      <c r="Q30" s="58">
        <v>2.0</v>
      </c>
      <c r="R30" s="58">
        <v>3.0</v>
      </c>
      <c r="S30" s="57">
        <f>Sum(T30,U30,W30)</f>
        <v>8</v>
      </c>
      <c r="T30" s="58">
        <v>4.0</v>
      </c>
      <c r="U30" s="58">
        <v>3.0</v>
      </c>
      <c r="V30" s="58"/>
      <c r="W30" s="58">
        <v>1.0</v>
      </c>
      <c r="X30" s="58">
        <v>8.0</v>
      </c>
      <c r="Y30" s="58">
        <v>7.0</v>
      </c>
      <c r="Z30" s="58"/>
      <c r="AA30" s="58"/>
      <c r="AB30" s="60">
        <v>100.0</v>
      </c>
    </row>
    <row r="31">
      <c r="A31" s="77" t="s">
        <v>266</v>
      </c>
      <c r="B31" s="69" t="s">
        <v>417</v>
      </c>
      <c r="C31" s="69" t="s">
        <v>418</v>
      </c>
      <c r="D31" s="69" t="s">
        <v>419</v>
      </c>
      <c r="E31" s="69" t="s">
        <v>420</v>
      </c>
      <c r="F31" s="69" t="s">
        <v>421</v>
      </c>
      <c r="G31" s="69" t="s">
        <v>422</v>
      </c>
      <c r="H31" s="69"/>
      <c r="I31" s="69">
        <v>45.0</v>
      </c>
      <c r="J31" s="69" t="s">
        <v>423</v>
      </c>
      <c r="K31" s="69" t="s">
        <v>424</v>
      </c>
      <c r="L31" s="69" t="s">
        <v>425</v>
      </c>
      <c r="M31" s="69"/>
      <c r="N31" s="78"/>
      <c r="O31" s="78">
        <v>35.0</v>
      </c>
      <c r="P31" s="73"/>
      <c r="Q31" s="58"/>
      <c r="R31" s="78">
        <v>38.0</v>
      </c>
      <c r="S31" s="78"/>
      <c r="T31" s="78">
        <v>47.0</v>
      </c>
      <c r="U31" s="78">
        <v>44.0</v>
      </c>
      <c r="V31" s="58"/>
      <c r="W31" s="58"/>
      <c r="X31" s="78" t="s">
        <v>426</v>
      </c>
      <c r="Y31" s="78" t="s">
        <v>427</v>
      </c>
      <c r="Z31" s="78"/>
      <c r="AA31" s="78"/>
      <c r="AB31" s="65" t="s">
        <v>277</v>
      </c>
    </row>
    <row r="32">
      <c r="A32" s="77" t="s">
        <v>278</v>
      </c>
      <c r="B32" s="79">
        <v>43661.0</v>
      </c>
      <c r="C32" s="69" t="s">
        <v>428</v>
      </c>
      <c r="D32" s="78" t="s">
        <v>429</v>
      </c>
      <c r="E32" s="69" t="s">
        <v>430</v>
      </c>
      <c r="F32" s="79">
        <v>43783.0</v>
      </c>
      <c r="G32" s="79">
        <v>43543.0</v>
      </c>
      <c r="H32" s="69"/>
      <c r="I32" s="79">
        <v>43467.0</v>
      </c>
      <c r="J32" s="69" t="s">
        <v>431</v>
      </c>
      <c r="K32" s="69"/>
      <c r="L32" s="69">
        <v>16.0</v>
      </c>
      <c r="M32" s="69"/>
      <c r="N32" s="58"/>
      <c r="O32" s="58"/>
      <c r="P32" s="72">
        <v>10.0</v>
      </c>
      <c r="Q32" s="78" t="s">
        <v>432</v>
      </c>
      <c r="R32" s="78">
        <v>12.0</v>
      </c>
      <c r="S32" s="78"/>
      <c r="T32" s="78" t="s">
        <v>433</v>
      </c>
      <c r="U32" s="78">
        <v>9.0</v>
      </c>
      <c r="V32" s="58"/>
      <c r="W32" s="78">
        <v>13.0</v>
      </c>
      <c r="X32" s="78" t="s">
        <v>434</v>
      </c>
      <c r="Y32" s="78" t="s">
        <v>435</v>
      </c>
      <c r="Z32" s="78"/>
      <c r="AA32" s="78"/>
      <c r="AB32" s="65" t="s">
        <v>288</v>
      </c>
    </row>
    <row r="33">
      <c r="A33" s="74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73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60"/>
    </row>
    <row r="34">
      <c r="A34" s="74" t="s">
        <v>436</v>
      </c>
      <c r="B34" s="58">
        <v>8.0</v>
      </c>
      <c r="C34" s="58">
        <v>8.0</v>
      </c>
      <c r="D34" s="58">
        <v>6.0</v>
      </c>
      <c r="E34" s="58">
        <v>9.0</v>
      </c>
      <c r="F34" s="58">
        <v>6.0</v>
      </c>
      <c r="G34" s="58">
        <v>5.0</v>
      </c>
      <c r="H34" s="58">
        <v>0.0</v>
      </c>
      <c r="I34" s="58">
        <v>8.0</v>
      </c>
      <c r="J34" s="58">
        <v>8.0</v>
      </c>
      <c r="K34" s="58">
        <v>2.0</v>
      </c>
      <c r="L34" s="58">
        <v>7.0</v>
      </c>
      <c r="M34" s="58"/>
      <c r="N34" s="57">
        <f>SUM(O34,P34,Q34,R34)</f>
        <v>11</v>
      </c>
      <c r="O34" s="58">
        <v>2.0</v>
      </c>
      <c r="P34" s="73">
        <v>3.0</v>
      </c>
      <c r="Q34" s="58">
        <v>3.0</v>
      </c>
      <c r="R34" s="58">
        <v>3.0</v>
      </c>
      <c r="S34" s="57">
        <f>Sum(T34,U34,W34)</f>
        <v>7</v>
      </c>
      <c r="T34" s="58">
        <v>3.0</v>
      </c>
      <c r="U34" s="58">
        <v>3.0</v>
      </c>
      <c r="V34" s="58"/>
      <c r="W34" s="58">
        <v>1.0</v>
      </c>
      <c r="X34" s="58">
        <v>13.0</v>
      </c>
      <c r="Y34" s="58">
        <v>2.0</v>
      </c>
      <c r="Z34" s="58"/>
      <c r="AA34" s="58"/>
      <c r="AB34" s="60">
        <v>100.0</v>
      </c>
    </row>
    <row r="35">
      <c r="A35" s="77" t="s">
        <v>266</v>
      </c>
      <c r="B35" s="69" t="s">
        <v>437</v>
      </c>
      <c r="C35" s="69" t="s">
        <v>438</v>
      </c>
      <c r="D35" s="69" t="s">
        <v>439</v>
      </c>
      <c r="E35" s="69" t="s">
        <v>440</v>
      </c>
      <c r="F35" s="69" t="s">
        <v>441</v>
      </c>
      <c r="G35" s="69" t="s">
        <v>442</v>
      </c>
      <c r="H35" s="69"/>
      <c r="I35" s="69" t="s">
        <v>443</v>
      </c>
      <c r="J35" s="69" t="s">
        <v>444</v>
      </c>
      <c r="K35" s="69"/>
      <c r="L35" s="69" t="s">
        <v>445</v>
      </c>
      <c r="M35" s="69"/>
      <c r="N35" s="78"/>
      <c r="O35" s="78">
        <v>28.0</v>
      </c>
      <c r="P35" s="72">
        <v>27.0</v>
      </c>
      <c r="Q35" s="78">
        <v>46.0</v>
      </c>
      <c r="R35" s="78">
        <v>30.0</v>
      </c>
      <c r="S35" s="78"/>
      <c r="T35" s="78">
        <v>44.0</v>
      </c>
      <c r="U35" s="78">
        <v>26.0</v>
      </c>
      <c r="V35" s="58"/>
      <c r="W35" s="58"/>
      <c r="X35" s="78" t="s">
        <v>446</v>
      </c>
      <c r="Y35" s="58"/>
      <c r="Z35" s="58"/>
      <c r="AA35" s="58"/>
      <c r="AB35" s="65" t="s">
        <v>277</v>
      </c>
    </row>
    <row r="36">
      <c r="A36" s="77" t="s">
        <v>278</v>
      </c>
      <c r="B36" s="79">
        <v>43623.0</v>
      </c>
      <c r="C36" s="69"/>
      <c r="D36" s="79">
        <v>43577.0</v>
      </c>
      <c r="E36" s="78" t="s">
        <v>447</v>
      </c>
      <c r="F36" s="79">
        <v>43781.0</v>
      </c>
      <c r="G36" s="69">
        <v>8.0</v>
      </c>
      <c r="H36" s="69"/>
      <c r="I36" s="79">
        <v>43608.0</v>
      </c>
      <c r="J36" s="79">
        <v>43517.0</v>
      </c>
      <c r="K36" s="79">
        <v>43544.0</v>
      </c>
      <c r="L36" s="69" t="s">
        <v>448</v>
      </c>
      <c r="M36" s="69"/>
      <c r="N36" s="69"/>
      <c r="O36" s="69"/>
      <c r="P36" s="72">
        <v>19.0</v>
      </c>
      <c r="Q36" s="78">
        <v>1.0</v>
      </c>
      <c r="R36" s="78">
        <v>18.0</v>
      </c>
      <c r="S36" s="78"/>
      <c r="T36" s="78">
        <v>15.0</v>
      </c>
      <c r="U36" s="78">
        <v>17.0</v>
      </c>
      <c r="V36" s="58"/>
      <c r="W36" s="78">
        <v>16.0</v>
      </c>
      <c r="X36" s="78" t="s">
        <v>449</v>
      </c>
      <c r="Y36" s="78" t="s">
        <v>450</v>
      </c>
      <c r="Z36" s="78"/>
      <c r="AA36" s="78"/>
      <c r="AB36" s="65" t="s">
        <v>288</v>
      </c>
    </row>
    <row r="37">
      <c r="A37" s="74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73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60"/>
    </row>
    <row r="38">
      <c r="A38" s="74" t="s">
        <v>451</v>
      </c>
      <c r="B38" s="58">
        <v>12.0</v>
      </c>
      <c r="C38" s="58">
        <v>6.0</v>
      </c>
      <c r="D38" s="58">
        <v>3.0</v>
      </c>
      <c r="E38" s="58">
        <v>6.0</v>
      </c>
      <c r="F38" s="58">
        <v>8.0</v>
      </c>
      <c r="G38" s="58">
        <v>6.0</v>
      </c>
      <c r="H38" s="58">
        <v>0.0</v>
      </c>
      <c r="I38" s="58">
        <v>10.0</v>
      </c>
      <c r="J38" s="58">
        <v>9.0</v>
      </c>
      <c r="K38" s="58">
        <v>3.0</v>
      </c>
      <c r="L38" s="58">
        <v>8.0</v>
      </c>
      <c r="M38" s="58">
        <v>0.0</v>
      </c>
      <c r="N38" s="57">
        <f>SUM(O38,P38,Q38,R38)</f>
        <v>6</v>
      </c>
      <c r="O38" s="58">
        <v>4.0</v>
      </c>
      <c r="P38" s="73">
        <v>2.0</v>
      </c>
      <c r="Q38" s="58">
        <v>0.0</v>
      </c>
      <c r="R38" s="58">
        <v>0.0</v>
      </c>
      <c r="S38" s="57">
        <f>Sum(T38,U38,W38)</f>
        <v>8</v>
      </c>
      <c r="T38" s="58">
        <v>1.0</v>
      </c>
      <c r="U38" s="58">
        <v>5.0</v>
      </c>
      <c r="V38" s="58"/>
      <c r="W38" s="58">
        <v>2.0</v>
      </c>
      <c r="X38" s="58">
        <v>10.0</v>
      </c>
      <c r="Y38" s="58">
        <v>5.0</v>
      </c>
      <c r="Z38" s="58"/>
      <c r="AA38" s="58"/>
      <c r="AB38" s="60">
        <v>100.0</v>
      </c>
    </row>
    <row r="39">
      <c r="A39" s="77" t="s">
        <v>266</v>
      </c>
      <c r="B39" s="78" t="s">
        <v>452</v>
      </c>
      <c r="C39" s="78" t="s">
        <v>453</v>
      </c>
      <c r="D39" s="78"/>
      <c r="E39" s="78" t="s">
        <v>454</v>
      </c>
      <c r="F39" s="78" t="s">
        <v>455</v>
      </c>
      <c r="G39" s="78" t="s">
        <v>456</v>
      </c>
      <c r="H39" s="78"/>
      <c r="I39" s="78" t="s">
        <v>457</v>
      </c>
      <c r="J39" s="78" t="s">
        <v>458</v>
      </c>
      <c r="K39" s="78"/>
      <c r="L39" s="78" t="s">
        <v>459</v>
      </c>
      <c r="M39" s="58"/>
      <c r="N39" s="78"/>
      <c r="O39" s="78" t="s">
        <v>460</v>
      </c>
      <c r="P39" s="72">
        <v>47.0</v>
      </c>
      <c r="Q39" s="58"/>
      <c r="R39" s="58"/>
      <c r="S39" s="58"/>
      <c r="T39" s="58"/>
      <c r="U39" s="78" t="s">
        <v>461</v>
      </c>
      <c r="V39" s="58"/>
      <c r="W39" s="78">
        <v>28.0</v>
      </c>
      <c r="X39" s="78" t="s">
        <v>462</v>
      </c>
      <c r="Y39" s="78" t="s">
        <v>463</v>
      </c>
      <c r="Z39" s="78"/>
      <c r="AA39" s="78"/>
      <c r="AB39" s="65" t="s">
        <v>277</v>
      </c>
    </row>
    <row r="40">
      <c r="A40" s="77" t="s">
        <v>278</v>
      </c>
      <c r="B40" s="78" t="s">
        <v>464</v>
      </c>
      <c r="C40" s="78" t="s">
        <v>206</v>
      </c>
      <c r="D40" s="78" t="s">
        <v>465</v>
      </c>
      <c r="E40" s="78" t="s">
        <v>431</v>
      </c>
      <c r="F40" s="78" t="s">
        <v>466</v>
      </c>
      <c r="G40" s="78" t="s">
        <v>467</v>
      </c>
      <c r="H40" s="78"/>
      <c r="I40" s="78" t="s">
        <v>468</v>
      </c>
      <c r="J40" s="78" t="s">
        <v>164</v>
      </c>
      <c r="K40" s="78" t="s">
        <v>469</v>
      </c>
      <c r="L40" s="78" t="s">
        <v>470</v>
      </c>
      <c r="M40" s="58"/>
      <c r="N40" s="78"/>
      <c r="O40" s="78" t="s">
        <v>471</v>
      </c>
      <c r="P40" s="73"/>
      <c r="Q40" s="58"/>
      <c r="R40" s="58"/>
      <c r="S40" s="58"/>
      <c r="T40" s="78">
        <v>19.0</v>
      </c>
      <c r="U40" s="78" t="s">
        <v>472</v>
      </c>
      <c r="V40" s="58"/>
      <c r="W40" s="58"/>
      <c r="X40" s="78" t="s">
        <v>473</v>
      </c>
      <c r="Y40" s="78" t="s">
        <v>474</v>
      </c>
      <c r="Z40" s="78"/>
      <c r="AA40" s="78"/>
      <c r="AB40" s="65" t="s">
        <v>288</v>
      </c>
    </row>
    <row r="41">
      <c r="A41" s="7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73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60"/>
    </row>
    <row r="42">
      <c r="A42" s="74" t="s">
        <v>475</v>
      </c>
      <c r="B42" s="58">
        <v>9.0</v>
      </c>
      <c r="C42" s="58">
        <v>8.0</v>
      </c>
      <c r="D42" s="58">
        <v>10.0</v>
      </c>
      <c r="E42" s="58">
        <v>6.0</v>
      </c>
      <c r="F42" s="58">
        <v>8.0</v>
      </c>
      <c r="G42" s="58">
        <v>4.0</v>
      </c>
      <c r="H42" s="58">
        <v>0.0</v>
      </c>
      <c r="I42" s="58">
        <v>6.0</v>
      </c>
      <c r="J42" s="58">
        <v>10.0</v>
      </c>
      <c r="K42" s="58">
        <v>3.0</v>
      </c>
      <c r="L42" s="58">
        <v>5.0</v>
      </c>
      <c r="M42" s="58">
        <v>0.0</v>
      </c>
      <c r="N42" s="57">
        <f>SUM(O42,P42,Q42,R42)</f>
        <v>6</v>
      </c>
      <c r="O42" s="58">
        <v>1.0</v>
      </c>
      <c r="P42" s="73">
        <v>2.0</v>
      </c>
      <c r="Q42" s="58">
        <v>2.0</v>
      </c>
      <c r="R42" s="58">
        <v>1.0</v>
      </c>
      <c r="S42" s="57">
        <f>Sum(T42,U42,W42)</f>
        <v>10</v>
      </c>
      <c r="T42" s="58">
        <v>6.0</v>
      </c>
      <c r="U42" s="58">
        <v>3.0</v>
      </c>
      <c r="V42" s="58"/>
      <c r="W42" s="58">
        <v>1.0</v>
      </c>
      <c r="X42" s="58">
        <v>11.0</v>
      </c>
      <c r="Y42" s="58">
        <v>4.0</v>
      </c>
      <c r="Z42" s="58"/>
      <c r="AA42" s="58"/>
      <c r="AB42" s="60">
        <v>100.0</v>
      </c>
    </row>
    <row r="43">
      <c r="A43" s="77" t="s">
        <v>266</v>
      </c>
      <c r="B43" s="78" t="s">
        <v>476</v>
      </c>
      <c r="C43" s="78" t="s">
        <v>477</v>
      </c>
      <c r="D43" s="78" t="s">
        <v>478</v>
      </c>
      <c r="E43" s="78" t="s">
        <v>479</v>
      </c>
      <c r="F43" s="78" t="s">
        <v>480</v>
      </c>
      <c r="G43" s="78" t="s">
        <v>481</v>
      </c>
      <c r="H43" s="78"/>
      <c r="I43" s="78" t="s">
        <v>482</v>
      </c>
      <c r="J43" s="78" t="s">
        <v>483</v>
      </c>
      <c r="K43" s="78" t="s">
        <v>484</v>
      </c>
      <c r="L43" s="78" t="s">
        <v>485</v>
      </c>
      <c r="M43" s="78"/>
      <c r="N43" s="78"/>
      <c r="O43" s="78"/>
      <c r="P43" s="72"/>
      <c r="Q43" s="78" t="s">
        <v>486</v>
      </c>
      <c r="R43" s="78"/>
      <c r="S43" s="78"/>
      <c r="T43" s="78" t="s">
        <v>487</v>
      </c>
      <c r="U43" s="78">
        <v>52.0</v>
      </c>
      <c r="V43" s="78"/>
      <c r="W43" s="78"/>
      <c r="X43" s="78" t="s">
        <v>488</v>
      </c>
      <c r="Y43" s="78" t="s">
        <v>343</v>
      </c>
      <c r="Z43" s="78"/>
      <c r="AA43" s="78"/>
      <c r="AB43" s="65" t="s">
        <v>277</v>
      </c>
    </row>
    <row r="44">
      <c r="A44" s="77" t="s">
        <v>278</v>
      </c>
      <c r="B44" s="78" t="s">
        <v>489</v>
      </c>
      <c r="C44" s="78" t="s">
        <v>490</v>
      </c>
      <c r="D44" s="78" t="s">
        <v>491</v>
      </c>
      <c r="E44" s="78" t="s">
        <v>492</v>
      </c>
      <c r="F44" s="78" t="s">
        <v>493</v>
      </c>
      <c r="G44" s="78" t="s">
        <v>494</v>
      </c>
      <c r="H44" s="78"/>
      <c r="I44" s="78"/>
      <c r="J44" s="78" t="s">
        <v>495</v>
      </c>
      <c r="K44" s="78" t="s">
        <v>164</v>
      </c>
      <c r="L44" s="78" t="s">
        <v>496</v>
      </c>
      <c r="M44" s="78"/>
      <c r="N44" s="78"/>
      <c r="O44" s="78" t="s">
        <v>497</v>
      </c>
      <c r="P44" s="72" t="s">
        <v>498</v>
      </c>
      <c r="Q44" s="78"/>
      <c r="R44" s="78">
        <v>23.0</v>
      </c>
      <c r="S44" s="78"/>
      <c r="T44" s="78"/>
      <c r="U44" s="78">
        <v>22.0</v>
      </c>
      <c r="V44" s="78"/>
      <c r="W44" s="78" t="s">
        <v>499</v>
      </c>
      <c r="X44" s="78" t="s">
        <v>449</v>
      </c>
      <c r="Y44" s="78" t="s">
        <v>450</v>
      </c>
      <c r="Z44" s="78"/>
      <c r="AA44" s="78"/>
      <c r="AB44" s="65" t="s">
        <v>288</v>
      </c>
    </row>
    <row r="45">
      <c r="A45" s="77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73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60"/>
    </row>
    <row r="46">
      <c r="A46" s="74" t="s">
        <v>4</v>
      </c>
      <c r="B46" s="58">
        <v>9.0</v>
      </c>
      <c r="C46" s="58">
        <v>7.0</v>
      </c>
      <c r="D46" s="58">
        <v>7.0</v>
      </c>
      <c r="E46" s="58">
        <v>9.0</v>
      </c>
      <c r="F46" s="58">
        <v>5.0</v>
      </c>
      <c r="G46" s="58">
        <v>7.0</v>
      </c>
      <c r="H46" s="58">
        <v>0.0</v>
      </c>
      <c r="I46" s="58">
        <v>5.0</v>
      </c>
      <c r="J46" s="58">
        <v>6.0</v>
      </c>
      <c r="K46" s="58">
        <v>7.0</v>
      </c>
      <c r="L46" s="58">
        <v>10.0</v>
      </c>
      <c r="M46" s="57">
        <v>0.0</v>
      </c>
      <c r="N46" s="57">
        <f>SUM(O46,P46,Q46,R46)</f>
        <v>8</v>
      </c>
      <c r="O46" s="58">
        <v>1.0</v>
      </c>
      <c r="P46" s="73">
        <v>2.0</v>
      </c>
      <c r="Q46" s="58">
        <v>5.0</v>
      </c>
      <c r="R46" s="58">
        <v>0.0</v>
      </c>
      <c r="S46" s="57">
        <f>Sum(T46,U46,W46)</f>
        <v>5</v>
      </c>
      <c r="T46" s="58">
        <v>3.0</v>
      </c>
      <c r="U46" s="58">
        <v>1.0</v>
      </c>
      <c r="V46" s="58"/>
      <c r="W46" s="58">
        <v>1.0</v>
      </c>
      <c r="X46" s="58">
        <v>7.0</v>
      </c>
      <c r="Y46" s="58">
        <v>8.0</v>
      </c>
      <c r="Z46" s="58"/>
      <c r="AA46" s="58"/>
      <c r="AB46" s="60">
        <v>100.0</v>
      </c>
    </row>
    <row r="47">
      <c r="A47" s="77" t="s">
        <v>266</v>
      </c>
      <c r="B47" s="78" t="s">
        <v>500</v>
      </c>
      <c r="C47" s="78" t="s">
        <v>501</v>
      </c>
      <c r="D47" s="78" t="s">
        <v>502</v>
      </c>
      <c r="E47" s="78" t="s">
        <v>503</v>
      </c>
      <c r="F47" s="78" t="s">
        <v>504</v>
      </c>
      <c r="G47" s="78" t="s">
        <v>505</v>
      </c>
      <c r="H47" s="78"/>
      <c r="I47" s="78" t="s">
        <v>506</v>
      </c>
      <c r="J47" s="78" t="s">
        <v>507</v>
      </c>
      <c r="K47" s="78" t="s">
        <v>508</v>
      </c>
      <c r="L47" s="78" t="s">
        <v>509</v>
      </c>
      <c r="M47" s="58"/>
      <c r="N47" s="78"/>
      <c r="O47" s="78"/>
      <c r="P47" s="72">
        <v>28.0</v>
      </c>
      <c r="Q47" s="78" t="s">
        <v>183</v>
      </c>
      <c r="R47" s="78"/>
      <c r="S47" s="78"/>
      <c r="T47" s="78">
        <v>29.0</v>
      </c>
      <c r="U47" s="78"/>
      <c r="V47" s="78"/>
      <c r="W47" s="78"/>
      <c r="X47" s="78" t="s">
        <v>510</v>
      </c>
      <c r="Y47" s="78" t="s">
        <v>511</v>
      </c>
      <c r="Z47" s="78"/>
      <c r="AA47" s="78"/>
      <c r="AB47" s="65" t="s">
        <v>277</v>
      </c>
    </row>
    <row r="48" ht="15.75" customHeight="1">
      <c r="A48" s="77" t="s">
        <v>278</v>
      </c>
      <c r="B48" s="78" t="s">
        <v>512</v>
      </c>
      <c r="C48" s="78" t="s">
        <v>513</v>
      </c>
      <c r="D48" s="78" t="s">
        <v>514</v>
      </c>
      <c r="E48" s="78" t="s">
        <v>515</v>
      </c>
      <c r="F48" s="78" t="s">
        <v>516</v>
      </c>
      <c r="G48" s="78" t="s">
        <v>517</v>
      </c>
      <c r="H48" s="78"/>
      <c r="I48" s="78" t="s">
        <v>518</v>
      </c>
      <c r="J48" s="78" t="s">
        <v>519</v>
      </c>
      <c r="K48" s="78" t="s">
        <v>499</v>
      </c>
      <c r="L48" s="78" t="s">
        <v>520</v>
      </c>
      <c r="M48" s="58"/>
      <c r="N48" s="78"/>
      <c r="O48" s="78">
        <v>1.0</v>
      </c>
      <c r="P48" s="72"/>
      <c r="Q48" s="78" t="s">
        <v>521</v>
      </c>
      <c r="R48" s="78"/>
      <c r="S48" s="78"/>
      <c r="T48" s="78">
        <v>4.0</v>
      </c>
      <c r="U48" s="78">
        <v>5.0</v>
      </c>
      <c r="V48" s="78"/>
      <c r="W48" s="78" t="s">
        <v>522</v>
      </c>
      <c r="X48" s="78" t="s">
        <v>356</v>
      </c>
      <c r="Y48" s="78" t="s">
        <v>523</v>
      </c>
      <c r="Z48" s="78"/>
      <c r="AA48" s="78"/>
      <c r="AB48" s="65" t="s">
        <v>288</v>
      </c>
    </row>
    <row r="49" ht="15.75" customHeight="1">
      <c r="A49" s="7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73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60"/>
    </row>
    <row r="50" ht="15.75" customHeight="1">
      <c r="A50" s="74" t="s">
        <v>6</v>
      </c>
      <c r="B50" s="58">
        <v>9.0</v>
      </c>
      <c r="C50" s="58">
        <v>9.0</v>
      </c>
      <c r="D50" s="58">
        <v>3.0</v>
      </c>
      <c r="E50" s="58">
        <v>7.0</v>
      </c>
      <c r="F50" s="58">
        <v>6.0</v>
      </c>
      <c r="G50" s="58">
        <v>5.0</v>
      </c>
      <c r="H50" s="58">
        <v>0.0</v>
      </c>
      <c r="I50" s="58">
        <v>11.0</v>
      </c>
      <c r="J50" s="58">
        <v>5.0</v>
      </c>
      <c r="K50" s="58">
        <v>7.0</v>
      </c>
      <c r="L50" s="58">
        <v>9.0</v>
      </c>
      <c r="M50" s="58">
        <v>0.0</v>
      </c>
      <c r="N50" s="57">
        <f>SUM(O50,P50,Q50,R50)</f>
        <v>9</v>
      </c>
      <c r="O50" s="58">
        <v>3.0</v>
      </c>
      <c r="P50" s="73">
        <v>4.0</v>
      </c>
      <c r="Q50" s="58">
        <v>2.0</v>
      </c>
      <c r="R50" s="57">
        <v>0.0</v>
      </c>
      <c r="S50" s="57">
        <f>Sum(T50,U50,W50)</f>
        <v>4</v>
      </c>
      <c r="T50" s="58">
        <v>1.0</v>
      </c>
      <c r="U50" s="58">
        <v>2.0</v>
      </c>
      <c r="V50" s="58"/>
      <c r="W50" s="58">
        <v>1.0</v>
      </c>
      <c r="X50" s="58">
        <v>8.0</v>
      </c>
      <c r="Y50" s="58">
        <v>7.0</v>
      </c>
      <c r="Z50" s="58"/>
      <c r="AA50" s="58"/>
      <c r="AB50" s="60">
        <v>100.0</v>
      </c>
    </row>
    <row r="51" ht="15.75" customHeight="1">
      <c r="A51" s="77" t="s">
        <v>266</v>
      </c>
      <c r="B51" s="80" t="s">
        <v>500</v>
      </c>
      <c r="C51" s="80" t="s">
        <v>524</v>
      </c>
      <c r="D51" s="80"/>
      <c r="E51" s="80" t="s">
        <v>525</v>
      </c>
      <c r="F51" s="80" t="s">
        <v>526</v>
      </c>
      <c r="G51" s="80" t="s">
        <v>527</v>
      </c>
      <c r="H51" s="80"/>
      <c r="I51" s="80" t="s">
        <v>528</v>
      </c>
      <c r="J51" s="80" t="s">
        <v>529</v>
      </c>
      <c r="K51" s="80" t="s">
        <v>530</v>
      </c>
      <c r="L51" s="80" t="s">
        <v>531</v>
      </c>
      <c r="M51" s="80"/>
      <c r="N51" s="78"/>
      <c r="O51" s="78">
        <v>27.0</v>
      </c>
      <c r="P51" s="72" t="s">
        <v>185</v>
      </c>
      <c r="Q51" s="78" t="s">
        <v>175</v>
      </c>
      <c r="R51" s="78"/>
      <c r="S51" s="78"/>
      <c r="T51" s="78"/>
      <c r="U51" s="78"/>
      <c r="V51" s="78"/>
      <c r="W51" s="78"/>
      <c r="X51" s="78" t="s">
        <v>510</v>
      </c>
      <c r="Y51" s="78" t="s">
        <v>511</v>
      </c>
      <c r="Z51" s="78"/>
      <c r="AA51" s="78"/>
      <c r="AB51" s="65" t="s">
        <v>277</v>
      </c>
    </row>
    <row r="52" ht="15.75" customHeight="1">
      <c r="A52" s="77" t="s">
        <v>278</v>
      </c>
      <c r="B52" s="80" t="s">
        <v>512</v>
      </c>
      <c r="C52" s="80" t="s">
        <v>513</v>
      </c>
      <c r="D52" s="80" t="s">
        <v>532</v>
      </c>
      <c r="E52" s="80" t="s">
        <v>515</v>
      </c>
      <c r="F52" s="80" t="s">
        <v>533</v>
      </c>
      <c r="G52" s="80" t="s">
        <v>517</v>
      </c>
      <c r="H52" s="80"/>
      <c r="I52" s="80" t="s">
        <v>499</v>
      </c>
      <c r="J52" s="80" t="s">
        <v>534</v>
      </c>
      <c r="K52" s="80" t="s">
        <v>133</v>
      </c>
      <c r="L52" s="80" t="s">
        <v>535</v>
      </c>
      <c r="M52" s="80"/>
      <c r="N52" s="78"/>
      <c r="O52" s="78">
        <v>1.0</v>
      </c>
      <c r="P52" s="72"/>
      <c r="Q52" s="78"/>
      <c r="R52" s="78" t="s">
        <v>522</v>
      </c>
      <c r="S52" s="78"/>
      <c r="T52" s="78">
        <v>5.0</v>
      </c>
      <c r="U52" s="78" t="s">
        <v>202</v>
      </c>
      <c r="V52" s="78"/>
      <c r="W52" s="78" t="s">
        <v>521</v>
      </c>
      <c r="X52" s="78" t="s">
        <v>536</v>
      </c>
      <c r="Y52" s="78" t="s">
        <v>474</v>
      </c>
      <c r="Z52" s="78"/>
      <c r="AA52" s="78"/>
      <c r="AB52" s="65" t="s">
        <v>288</v>
      </c>
    </row>
    <row r="53" ht="15.75" customHeight="1">
      <c r="A53" s="7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73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60"/>
    </row>
    <row r="54" ht="15.75" customHeight="1">
      <c r="A54" s="74" t="s">
        <v>7</v>
      </c>
      <c r="B54" s="58">
        <v>5.0</v>
      </c>
      <c r="C54" s="58">
        <v>10.0</v>
      </c>
      <c r="D54" s="58">
        <v>3.0</v>
      </c>
      <c r="E54" s="58">
        <v>10.0</v>
      </c>
      <c r="F54" s="58">
        <v>6.0</v>
      </c>
      <c r="G54" s="58">
        <v>6.0</v>
      </c>
      <c r="H54" s="58">
        <v>3.0</v>
      </c>
      <c r="I54" s="58">
        <v>2.0</v>
      </c>
      <c r="J54" s="58">
        <v>5.0</v>
      </c>
      <c r="K54" s="58">
        <v>7.0</v>
      </c>
      <c r="L54" s="58">
        <v>6.0</v>
      </c>
      <c r="M54" s="58">
        <v>1.0</v>
      </c>
      <c r="N54" s="57">
        <f>SUM(O54,P54,Q54,R54)</f>
        <v>13</v>
      </c>
      <c r="O54" s="58">
        <v>1.0</v>
      </c>
      <c r="P54" s="73">
        <v>10.0</v>
      </c>
      <c r="Q54" s="58">
        <v>0.0</v>
      </c>
      <c r="R54" s="58">
        <v>2.0</v>
      </c>
      <c r="S54" s="57">
        <f>Sum(T54,U54,W54)</f>
        <v>8</v>
      </c>
      <c r="T54" s="58">
        <v>2.0</v>
      </c>
      <c r="U54" s="58">
        <v>3.0</v>
      </c>
      <c r="V54" s="58">
        <v>0.0</v>
      </c>
      <c r="W54" s="58">
        <v>3.0</v>
      </c>
      <c r="X54" s="58">
        <v>8.0</v>
      </c>
      <c r="Y54" s="58">
        <v>7.0</v>
      </c>
      <c r="Z54" s="58"/>
      <c r="AA54" s="58"/>
      <c r="AB54" s="60">
        <v>100.0</v>
      </c>
    </row>
    <row r="55" ht="29.25" customHeight="1">
      <c r="A55" s="77" t="s">
        <v>266</v>
      </c>
      <c r="B55" s="78" t="s">
        <v>313</v>
      </c>
      <c r="C55" s="78" t="s">
        <v>537</v>
      </c>
      <c r="D55" s="78" t="s">
        <v>176</v>
      </c>
      <c r="E55" s="78" t="s">
        <v>538</v>
      </c>
      <c r="F55" s="78" t="s">
        <v>539</v>
      </c>
      <c r="G55" s="78" t="s">
        <v>540</v>
      </c>
      <c r="H55" s="78" t="s">
        <v>541</v>
      </c>
      <c r="I55" s="78" t="s">
        <v>120</v>
      </c>
      <c r="J55" s="78" t="s">
        <v>485</v>
      </c>
      <c r="K55" s="78" t="s">
        <v>542</v>
      </c>
      <c r="L55" s="78" t="s">
        <v>543</v>
      </c>
      <c r="M55" s="78"/>
      <c r="N55" s="78"/>
      <c r="O55" s="78"/>
      <c r="P55" s="72" t="s">
        <v>544</v>
      </c>
      <c r="Q55" s="78"/>
      <c r="R55" s="78" t="s">
        <v>194</v>
      </c>
      <c r="S55" s="78"/>
      <c r="T55" s="78" t="s">
        <v>175</v>
      </c>
      <c r="U55" s="78" t="s">
        <v>484</v>
      </c>
      <c r="V55" s="78"/>
      <c r="W55" s="78" t="s">
        <v>545</v>
      </c>
      <c r="X55" s="78" t="s">
        <v>546</v>
      </c>
      <c r="Y55" s="78" t="s">
        <v>547</v>
      </c>
      <c r="Z55" s="78"/>
      <c r="AA55" s="78"/>
      <c r="AB55" s="65" t="s">
        <v>277</v>
      </c>
    </row>
    <row r="56" ht="29.25" customHeight="1">
      <c r="A56" s="77" t="s">
        <v>278</v>
      </c>
      <c r="B56" s="78" t="s">
        <v>522</v>
      </c>
      <c r="C56" s="78" t="s">
        <v>548</v>
      </c>
      <c r="D56" s="78" t="s">
        <v>515</v>
      </c>
      <c r="E56" s="78" t="s">
        <v>549</v>
      </c>
      <c r="F56" s="78" t="s">
        <v>550</v>
      </c>
      <c r="G56" s="78" t="s">
        <v>551</v>
      </c>
      <c r="H56" s="78" t="s">
        <v>552</v>
      </c>
      <c r="I56" s="78"/>
      <c r="J56" s="78" t="s">
        <v>553</v>
      </c>
      <c r="K56" s="78" t="s">
        <v>554</v>
      </c>
      <c r="L56" s="78" t="s">
        <v>555</v>
      </c>
      <c r="M56" s="78" t="s">
        <v>133</v>
      </c>
      <c r="N56" s="78"/>
      <c r="O56" s="78" t="s">
        <v>167</v>
      </c>
      <c r="P56" s="72" t="s">
        <v>556</v>
      </c>
      <c r="Q56" s="78"/>
      <c r="R56" s="78"/>
      <c r="S56" s="78"/>
      <c r="T56" s="78"/>
      <c r="U56" s="78" t="s">
        <v>557</v>
      </c>
      <c r="V56" s="78"/>
      <c r="W56" s="78" t="s">
        <v>558</v>
      </c>
      <c r="X56" s="81" t="s">
        <v>559</v>
      </c>
      <c r="Y56" s="78" t="s">
        <v>560</v>
      </c>
      <c r="Z56" s="78"/>
      <c r="AA56" s="78"/>
      <c r="AB56" s="65" t="s">
        <v>288</v>
      </c>
    </row>
    <row r="57" ht="29.25" customHeight="1">
      <c r="A57" s="77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2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82"/>
    </row>
    <row r="58" ht="15.75" customHeight="1">
      <c r="A58" s="74" t="s">
        <v>8</v>
      </c>
      <c r="B58" s="58">
        <v>7.0</v>
      </c>
      <c r="C58" s="58">
        <v>9.0</v>
      </c>
      <c r="D58" s="58">
        <v>5.0</v>
      </c>
      <c r="E58" s="58">
        <v>8.0</v>
      </c>
      <c r="F58" s="58">
        <v>6.0</v>
      </c>
      <c r="G58" s="58">
        <v>4.0</v>
      </c>
      <c r="H58" s="58">
        <v>4.0</v>
      </c>
      <c r="I58" s="58">
        <v>5.0</v>
      </c>
      <c r="J58" s="58">
        <v>1.0</v>
      </c>
      <c r="K58" s="58">
        <v>6.0</v>
      </c>
      <c r="L58" s="58">
        <v>8.0</v>
      </c>
      <c r="M58" s="58">
        <v>1.0</v>
      </c>
      <c r="N58" s="57">
        <f>SUM(O58,P58,Q58,R58)</f>
        <v>19</v>
      </c>
      <c r="O58" s="58">
        <v>3.0</v>
      </c>
      <c r="P58" s="73">
        <v>12.0</v>
      </c>
      <c r="Q58" s="58">
        <v>0.0</v>
      </c>
      <c r="R58" s="58">
        <v>4.0</v>
      </c>
      <c r="S58" s="57">
        <f>Sum(T58,U58,W58)</f>
        <v>3</v>
      </c>
      <c r="T58" s="58">
        <v>0.0</v>
      </c>
      <c r="U58" s="58">
        <v>3.0</v>
      </c>
      <c r="V58" s="58">
        <v>2.0</v>
      </c>
      <c r="W58" s="58">
        <v>0.0</v>
      </c>
      <c r="X58" s="58">
        <v>10.0</v>
      </c>
      <c r="Y58" s="58">
        <v>5.0</v>
      </c>
      <c r="Z58" s="58"/>
      <c r="AA58" s="58"/>
      <c r="AB58" s="60">
        <v>100.0</v>
      </c>
    </row>
    <row r="59" ht="15.75" customHeight="1">
      <c r="A59" s="77" t="s">
        <v>266</v>
      </c>
      <c r="B59" s="78" t="s">
        <v>561</v>
      </c>
      <c r="C59" s="78" t="s">
        <v>562</v>
      </c>
      <c r="D59" s="78" t="s">
        <v>364</v>
      </c>
      <c r="E59" s="78" t="s">
        <v>563</v>
      </c>
      <c r="F59" s="78" t="s">
        <v>564</v>
      </c>
      <c r="G59" s="78" t="s">
        <v>175</v>
      </c>
      <c r="H59" s="78" t="s">
        <v>565</v>
      </c>
      <c r="I59" s="78" t="s">
        <v>566</v>
      </c>
      <c r="J59" s="78"/>
      <c r="K59" s="78" t="s">
        <v>567</v>
      </c>
      <c r="L59" s="78" t="s">
        <v>568</v>
      </c>
      <c r="M59" s="78"/>
      <c r="N59" s="78"/>
      <c r="O59" s="78" t="s">
        <v>569</v>
      </c>
      <c r="P59" s="72" t="s">
        <v>570</v>
      </c>
      <c r="Q59" s="78"/>
      <c r="R59" s="78" t="s">
        <v>195</v>
      </c>
      <c r="S59" s="78"/>
      <c r="T59" s="78"/>
      <c r="U59" s="78" t="s">
        <v>571</v>
      </c>
      <c r="V59" s="78" t="s">
        <v>209</v>
      </c>
      <c r="W59" s="78"/>
      <c r="X59" s="78" t="s">
        <v>572</v>
      </c>
      <c r="Y59" s="78" t="s">
        <v>573</v>
      </c>
      <c r="Z59" s="78"/>
      <c r="AA59" s="78"/>
      <c r="AB59" s="82" t="s">
        <v>485</v>
      </c>
    </row>
    <row r="60" ht="15.75" customHeight="1">
      <c r="A60" s="77" t="s">
        <v>278</v>
      </c>
      <c r="B60" s="78" t="s">
        <v>574</v>
      </c>
      <c r="C60" s="78" t="s">
        <v>575</v>
      </c>
      <c r="D60" s="78" t="s">
        <v>576</v>
      </c>
      <c r="E60" s="78" t="s">
        <v>577</v>
      </c>
      <c r="F60" s="78" t="s">
        <v>578</v>
      </c>
      <c r="G60" s="78" t="s">
        <v>579</v>
      </c>
      <c r="H60" s="78" t="s">
        <v>580</v>
      </c>
      <c r="I60" s="78" t="s">
        <v>169</v>
      </c>
      <c r="J60" s="78" t="s">
        <v>133</v>
      </c>
      <c r="K60" s="78" t="s">
        <v>581</v>
      </c>
      <c r="L60" s="78" t="s">
        <v>327</v>
      </c>
      <c r="M60" s="78" t="s">
        <v>164</v>
      </c>
      <c r="N60" s="78"/>
      <c r="O60" s="78" t="s">
        <v>522</v>
      </c>
      <c r="P60" s="72" t="s">
        <v>582</v>
      </c>
      <c r="Q60" s="78"/>
      <c r="R60" s="78"/>
      <c r="S60" s="78"/>
      <c r="T60" s="78"/>
      <c r="U60" s="78" t="s">
        <v>583</v>
      </c>
      <c r="V60" s="78"/>
      <c r="W60" s="78"/>
      <c r="X60" s="78" t="s">
        <v>584</v>
      </c>
      <c r="Y60" s="78" t="s">
        <v>585</v>
      </c>
      <c r="Z60" s="78"/>
      <c r="AA60" s="78"/>
      <c r="AB60" s="82" t="s">
        <v>586</v>
      </c>
    </row>
    <row r="61" ht="15.75" customHeight="1">
      <c r="A61" s="77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2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82"/>
    </row>
    <row r="62" ht="15.75" customHeight="1">
      <c r="A62" s="74" t="s">
        <v>9</v>
      </c>
      <c r="B62" s="58">
        <v>3.0</v>
      </c>
      <c r="C62" s="58">
        <v>15.0</v>
      </c>
      <c r="D62" s="58">
        <v>6.0</v>
      </c>
      <c r="E62" s="58">
        <v>6.0</v>
      </c>
      <c r="F62" s="58">
        <v>6.0</v>
      </c>
      <c r="G62" s="58">
        <v>3.0</v>
      </c>
      <c r="H62" s="58">
        <v>4.0</v>
      </c>
      <c r="I62" s="58">
        <v>5.0</v>
      </c>
      <c r="J62" s="58">
        <v>7.0</v>
      </c>
      <c r="K62" s="58">
        <v>5.0</v>
      </c>
      <c r="L62" s="58">
        <v>8.0</v>
      </c>
      <c r="M62" s="58">
        <v>1.0</v>
      </c>
      <c r="N62" s="57">
        <f>SUM(O62,P62,Q62,R62)</f>
        <v>6</v>
      </c>
      <c r="O62" s="58">
        <v>1.0</v>
      </c>
      <c r="P62" s="73">
        <v>5.0</v>
      </c>
      <c r="Q62" s="58">
        <v>0.0</v>
      </c>
      <c r="R62" s="58">
        <v>0.0</v>
      </c>
      <c r="S62" s="57">
        <f>Sum(T62,U62,W62)</f>
        <v>8</v>
      </c>
      <c r="T62" s="58">
        <v>2.0</v>
      </c>
      <c r="U62" s="58">
        <v>3.0</v>
      </c>
      <c r="V62" s="58">
        <v>2.0</v>
      </c>
      <c r="W62" s="58">
        <v>3.0</v>
      </c>
      <c r="X62" s="58">
        <v>6.0</v>
      </c>
      <c r="Y62" s="58">
        <v>9.0</v>
      </c>
      <c r="Z62" s="58"/>
      <c r="AA62" s="58"/>
      <c r="AB62" s="60">
        <v>100.0</v>
      </c>
    </row>
    <row r="63" ht="15.75" customHeight="1">
      <c r="A63" s="77" t="s">
        <v>266</v>
      </c>
      <c r="B63" s="78" t="s">
        <v>481</v>
      </c>
      <c r="C63" s="78" t="s">
        <v>587</v>
      </c>
      <c r="D63" s="78" t="s">
        <v>59</v>
      </c>
      <c r="E63" s="78" t="s">
        <v>588</v>
      </c>
      <c r="F63" s="78" t="s">
        <v>589</v>
      </c>
      <c r="G63" s="78" t="s">
        <v>100</v>
      </c>
      <c r="H63" s="78" t="s">
        <v>569</v>
      </c>
      <c r="I63" s="78" t="s">
        <v>590</v>
      </c>
      <c r="J63" s="78" t="s">
        <v>591</v>
      </c>
      <c r="K63" s="78"/>
      <c r="L63" s="78" t="s">
        <v>592</v>
      </c>
      <c r="M63" s="78"/>
      <c r="N63" s="78"/>
      <c r="O63" s="78"/>
      <c r="P63" s="72">
        <v>41.0</v>
      </c>
      <c r="Q63" s="78"/>
      <c r="R63" s="78"/>
      <c r="S63" s="78"/>
      <c r="T63" s="78" t="s">
        <v>176</v>
      </c>
      <c r="U63" s="78" t="s">
        <v>593</v>
      </c>
      <c r="V63" s="78" t="s">
        <v>210</v>
      </c>
      <c r="W63" s="78" t="s">
        <v>594</v>
      </c>
      <c r="X63" s="78" t="s">
        <v>595</v>
      </c>
      <c r="Y63" s="78" t="s">
        <v>229</v>
      </c>
      <c r="Z63" s="78"/>
      <c r="AA63" s="78"/>
      <c r="AB63" s="82" t="s">
        <v>485</v>
      </c>
    </row>
    <row r="64" ht="15.75" customHeight="1">
      <c r="A64" s="77" t="s">
        <v>278</v>
      </c>
      <c r="B64" s="78" t="s">
        <v>557</v>
      </c>
      <c r="C64" s="78" t="s">
        <v>558</v>
      </c>
      <c r="D64" s="78"/>
      <c r="E64" s="78" t="s">
        <v>596</v>
      </c>
      <c r="F64" s="78" t="s">
        <v>522</v>
      </c>
      <c r="G64" s="78"/>
      <c r="H64" s="78" t="s">
        <v>597</v>
      </c>
      <c r="I64" s="78" t="s">
        <v>167</v>
      </c>
      <c r="J64" s="78" t="s">
        <v>576</v>
      </c>
      <c r="K64" s="78" t="s">
        <v>598</v>
      </c>
      <c r="L64" s="78" t="s">
        <v>599</v>
      </c>
      <c r="M64" s="78" t="s">
        <v>165</v>
      </c>
      <c r="N64" s="78"/>
      <c r="O64" s="78" t="s">
        <v>169</v>
      </c>
      <c r="P64" s="72" t="s">
        <v>600</v>
      </c>
      <c r="Q64" s="78"/>
      <c r="R64" s="78"/>
      <c r="S64" s="78"/>
      <c r="T64" s="78"/>
      <c r="U64" s="78" t="s">
        <v>133</v>
      </c>
      <c r="V64" s="78"/>
      <c r="W64" s="78" t="s">
        <v>518</v>
      </c>
      <c r="X64" s="81" t="s">
        <v>601</v>
      </c>
      <c r="Y64" s="78" t="s">
        <v>602</v>
      </c>
      <c r="Z64" s="78"/>
      <c r="AA64" s="78"/>
      <c r="AB64" s="82" t="s">
        <v>586</v>
      </c>
    </row>
    <row r="65" ht="15.75" customHeight="1">
      <c r="A65" s="77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2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82"/>
    </row>
    <row r="66" ht="15.75" customHeight="1">
      <c r="A66" s="74" t="s">
        <v>10</v>
      </c>
      <c r="B66" s="58">
        <v>6.0</v>
      </c>
      <c r="C66" s="58">
        <v>4.0</v>
      </c>
      <c r="D66" s="83">
        <v>4.0</v>
      </c>
      <c r="E66" s="58">
        <v>8.0</v>
      </c>
      <c r="F66" s="58"/>
      <c r="G66" s="58">
        <v>3.0</v>
      </c>
      <c r="H66" s="58">
        <v>1.0</v>
      </c>
      <c r="I66" s="58">
        <v>7.0</v>
      </c>
      <c r="J66" s="58">
        <v>1.0</v>
      </c>
      <c r="K66" s="58">
        <v>3.0</v>
      </c>
      <c r="L66" s="58">
        <v>8.0</v>
      </c>
      <c r="M66" s="58">
        <v>1.0</v>
      </c>
      <c r="N66" s="57">
        <f>SUM(O66,P66,Q66,R66)</f>
        <v>12</v>
      </c>
      <c r="O66" s="58">
        <v>3.0</v>
      </c>
      <c r="P66" s="73">
        <v>2.0</v>
      </c>
      <c r="Q66" s="58">
        <v>2.0</v>
      </c>
      <c r="R66" s="58">
        <v>5.0</v>
      </c>
      <c r="S66" s="57">
        <f>Sum(T66,U66,W66)</f>
        <v>10</v>
      </c>
      <c r="T66" s="58">
        <v>3.0</v>
      </c>
      <c r="U66" s="58">
        <v>2.0</v>
      </c>
      <c r="V66" s="58">
        <v>0.0</v>
      </c>
      <c r="W66" s="58">
        <v>5.0</v>
      </c>
      <c r="X66" s="58">
        <v>8.0</v>
      </c>
      <c r="Y66" s="58">
        <v>7.0</v>
      </c>
      <c r="Z66" s="58"/>
      <c r="AA66" s="58"/>
      <c r="AB66" s="58">
        <v>100.0</v>
      </c>
    </row>
    <row r="67" ht="15.75" customHeight="1">
      <c r="A67" s="77" t="s">
        <v>266</v>
      </c>
      <c r="B67" s="78" t="s">
        <v>603</v>
      </c>
      <c r="C67" s="78" t="s">
        <v>604</v>
      </c>
      <c r="D67" s="78" t="s">
        <v>594</v>
      </c>
      <c r="E67" s="78" t="s">
        <v>605</v>
      </c>
      <c r="F67" s="78" t="s">
        <v>606</v>
      </c>
      <c r="G67" s="78" t="s">
        <v>607</v>
      </c>
      <c r="H67" s="78"/>
      <c r="I67" s="78" t="s">
        <v>608</v>
      </c>
      <c r="J67" s="78"/>
      <c r="K67" s="78" t="s">
        <v>609</v>
      </c>
      <c r="L67" s="78" t="s">
        <v>610</v>
      </c>
      <c r="M67" s="78"/>
      <c r="N67" s="78"/>
      <c r="O67" s="78" t="s">
        <v>543</v>
      </c>
      <c r="P67" s="72">
        <v>50.0</v>
      </c>
      <c r="Q67" s="78" t="s">
        <v>192</v>
      </c>
      <c r="R67" s="78" t="s">
        <v>526</v>
      </c>
      <c r="S67" s="78"/>
      <c r="T67" s="78" t="s">
        <v>611</v>
      </c>
      <c r="U67" s="84"/>
      <c r="V67" s="78"/>
      <c r="W67" s="78" t="s">
        <v>612</v>
      </c>
      <c r="X67" s="78" t="s">
        <v>613</v>
      </c>
      <c r="Y67" s="78" t="s">
        <v>614</v>
      </c>
      <c r="Z67" s="78"/>
      <c r="AA67" s="78"/>
      <c r="AB67" s="82" t="s">
        <v>485</v>
      </c>
    </row>
    <row r="68" ht="15.75" customHeight="1">
      <c r="A68" s="77" t="s">
        <v>278</v>
      </c>
      <c r="B68" s="78" t="s">
        <v>615</v>
      </c>
      <c r="C68" s="78" t="s">
        <v>616</v>
      </c>
      <c r="D68" s="78" t="s">
        <v>275</v>
      </c>
      <c r="E68" s="78" t="s">
        <v>617</v>
      </c>
      <c r="F68" s="78" t="s">
        <v>618</v>
      </c>
      <c r="G68" s="78" t="s">
        <v>607</v>
      </c>
      <c r="H68" s="78" t="s">
        <v>557</v>
      </c>
      <c r="I68" s="78" t="s">
        <v>518</v>
      </c>
      <c r="J68" s="78" t="s">
        <v>499</v>
      </c>
      <c r="K68" s="78" t="s">
        <v>534</v>
      </c>
      <c r="L68" s="78" t="s">
        <v>324</v>
      </c>
      <c r="M68" s="78" t="s">
        <v>619</v>
      </c>
      <c r="N68" s="78"/>
      <c r="O68" s="78" t="s">
        <v>552</v>
      </c>
      <c r="P68" s="72"/>
      <c r="Q68" s="78"/>
      <c r="R68" s="78" t="s">
        <v>164</v>
      </c>
      <c r="S68" s="78"/>
      <c r="T68" s="78" t="s">
        <v>521</v>
      </c>
      <c r="U68" s="78" t="s">
        <v>206</v>
      </c>
      <c r="V68" s="78"/>
      <c r="W68" s="78" t="s">
        <v>620</v>
      </c>
      <c r="X68" s="78" t="s">
        <v>621</v>
      </c>
      <c r="Y68" s="81" t="s">
        <v>622</v>
      </c>
      <c r="Z68" s="81"/>
      <c r="AA68" s="81"/>
      <c r="AB68" s="82" t="s">
        <v>586</v>
      </c>
    </row>
    <row r="69" ht="15.75" customHeight="1">
      <c r="A69" s="74" t="s">
        <v>11</v>
      </c>
      <c r="B69" s="58">
        <v>6.0</v>
      </c>
      <c r="C69" s="58">
        <v>11.0</v>
      </c>
      <c r="D69" s="58">
        <v>7.0</v>
      </c>
      <c r="E69" s="58">
        <v>9.0</v>
      </c>
      <c r="F69" s="58">
        <v>8.0</v>
      </c>
      <c r="G69" s="58">
        <v>6.0</v>
      </c>
      <c r="H69" s="58">
        <v>1.0</v>
      </c>
      <c r="I69" s="58">
        <v>5.0</v>
      </c>
      <c r="J69" s="58">
        <v>3.0</v>
      </c>
      <c r="K69" s="58">
        <v>3.0</v>
      </c>
      <c r="L69" s="58">
        <v>7.0</v>
      </c>
      <c r="M69" s="58">
        <v>2.0</v>
      </c>
      <c r="N69" s="57">
        <f>SUM(O69,P69,Q69,R69)</f>
        <v>8</v>
      </c>
      <c r="O69" s="58">
        <v>0.0</v>
      </c>
      <c r="P69" s="73">
        <v>3.0</v>
      </c>
      <c r="Q69" s="58">
        <v>2.0</v>
      </c>
      <c r="R69" s="58">
        <v>3.0</v>
      </c>
      <c r="S69" s="57">
        <f>Sum(T69,U69,W69)</f>
        <v>7</v>
      </c>
      <c r="T69" s="58">
        <v>4.0</v>
      </c>
      <c r="U69" s="58">
        <v>3.0</v>
      </c>
      <c r="V69" s="58">
        <v>2.0</v>
      </c>
      <c r="W69" s="58">
        <v>0.0</v>
      </c>
      <c r="X69" s="58">
        <v>8.0</v>
      </c>
      <c r="Y69" s="58">
        <v>7.0</v>
      </c>
      <c r="Z69" s="58"/>
      <c r="AA69" s="58"/>
      <c r="AB69" s="58">
        <v>100.0</v>
      </c>
    </row>
    <row r="70" ht="15.75" customHeight="1">
      <c r="A70" s="77" t="s">
        <v>266</v>
      </c>
      <c r="B70" s="78" t="s">
        <v>603</v>
      </c>
      <c r="C70" s="78" t="s">
        <v>623</v>
      </c>
      <c r="D70" s="78" t="s">
        <v>624</v>
      </c>
      <c r="E70" s="78" t="s">
        <v>625</v>
      </c>
      <c r="F70" s="78" t="s">
        <v>626</v>
      </c>
      <c r="G70" s="78" t="s">
        <v>627</v>
      </c>
      <c r="H70" s="78"/>
      <c r="I70" s="78" t="s">
        <v>628</v>
      </c>
      <c r="J70" s="78" t="s">
        <v>541</v>
      </c>
      <c r="K70" s="78" t="s">
        <v>629</v>
      </c>
      <c r="L70" s="78" t="s">
        <v>183</v>
      </c>
      <c r="M70" s="78">
        <v>28.0</v>
      </c>
      <c r="N70" s="78"/>
      <c r="O70" s="78"/>
      <c r="P70" s="72">
        <v>50.0</v>
      </c>
      <c r="Q70" s="78">
        <v>49.0</v>
      </c>
      <c r="R70" s="78" t="s">
        <v>504</v>
      </c>
      <c r="S70" s="78"/>
      <c r="T70" s="78" t="s">
        <v>611</v>
      </c>
      <c r="U70" s="78" t="s">
        <v>486</v>
      </c>
      <c r="V70" s="78">
        <v>46.0</v>
      </c>
      <c r="W70" s="78"/>
      <c r="X70" s="78" t="s">
        <v>613</v>
      </c>
      <c r="Y70" s="78" t="s">
        <v>630</v>
      </c>
      <c r="Z70" s="78"/>
      <c r="AA70" s="78"/>
      <c r="AB70" s="82" t="s">
        <v>485</v>
      </c>
    </row>
    <row r="71" ht="15.75" customHeight="1">
      <c r="A71" s="77" t="s">
        <v>278</v>
      </c>
      <c r="B71" s="78" t="s">
        <v>615</v>
      </c>
      <c r="C71" s="78" t="s">
        <v>631</v>
      </c>
      <c r="D71" s="78" t="s">
        <v>632</v>
      </c>
      <c r="E71" s="78" t="s">
        <v>515</v>
      </c>
      <c r="F71" s="78" t="s">
        <v>618</v>
      </c>
      <c r="G71" s="78" t="s">
        <v>413</v>
      </c>
      <c r="H71" s="78" t="s">
        <v>517</v>
      </c>
      <c r="I71" s="78" t="s">
        <v>518</v>
      </c>
      <c r="J71" s="78" t="s">
        <v>497</v>
      </c>
      <c r="K71" s="78" t="s">
        <v>534</v>
      </c>
      <c r="L71" s="78" t="s">
        <v>633</v>
      </c>
      <c r="M71" s="78"/>
      <c r="N71" s="78"/>
      <c r="O71" s="78"/>
      <c r="P71" s="72">
        <v>5.0</v>
      </c>
      <c r="Q71" s="78"/>
      <c r="R71" s="78" t="s">
        <v>522</v>
      </c>
      <c r="S71" s="78"/>
      <c r="T71" s="78" t="s">
        <v>329</v>
      </c>
      <c r="U71" s="78" t="s">
        <v>558</v>
      </c>
      <c r="V71" s="78"/>
      <c r="W71" s="78"/>
      <c r="X71" s="85" t="s">
        <v>634</v>
      </c>
      <c r="Y71" s="81" t="s">
        <v>635</v>
      </c>
      <c r="Z71" s="81"/>
      <c r="AA71" s="81"/>
      <c r="AB71" s="82" t="s">
        <v>586</v>
      </c>
    </row>
    <row r="72" ht="15.75" customHeight="1">
      <c r="A72" s="74" t="s">
        <v>12</v>
      </c>
      <c r="B72" s="58">
        <v>5.0</v>
      </c>
      <c r="C72" s="58">
        <v>12.0</v>
      </c>
      <c r="D72" s="58">
        <v>6.0</v>
      </c>
      <c r="E72" s="58">
        <v>7.0</v>
      </c>
      <c r="F72" s="58">
        <v>8.0</v>
      </c>
      <c r="G72" s="58">
        <v>5.0</v>
      </c>
      <c r="H72" s="58">
        <v>1.0</v>
      </c>
      <c r="I72" s="58">
        <v>5.0</v>
      </c>
      <c r="J72" s="58">
        <v>0.0</v>
      </c>
      <c r="K72" s="58">
        <v>4.0</v>
      </c>
      <c r="L72" s="58">
        <v>9.0</v>
      </c>
      <c r="M72" s="58">
        <v>0.0</v>
      </c>
      <c r="N72" s="57">
        <f>SUM(O72,P72,Q72,R72)</f>
        <v>14</v>
      </c>
      <c r="O72" s="58">
        <v>3.0</v>
      </c>
      <c r="P72" s="73">
        <v>6.0</v>
      </c>
      <c r="Q72" s="58">
        <v>0.0</v>
      </c>
      <c r="R72" s="58">
        <v>5.0</v>
      </c>
      <c r="S72" s="57">
        <f>Sum(T72,U72,W72)</f>
        <v>9</v>
      </c>
      <c r="T72" s="58">
        <v>4.0</v>
      </c>
      <c r="U72" s="58">
        <v>2.0</v>
      </c>
      <c r="V72" s="58">
        <v>2.0</v>
      </c>
      <c r="W72" s="58">
        <v>3.0</v>
      </c>
      <c r="X72" s="58">
        <v>8.0</v>
      </c>
      <c r="Y72" s="58">
        <v>7.0</v>
      </c>
      <c r="Z72" s="58"/>
      <c r="AA72" s="58"/>
      <c r="AB72" s="58">
        <v>100.0</v>
      </c>
    </row>
    <row r="73" ht="15.75" customHeight="1">
      <c r="A73" s="77" t="s">
        <v>266</v>
      </c>
      <c r="B73" s="78" t="s">
        <v>603</v>
      </c>
      <c r="C73" s="78" t="s">
        <v>636</v>
      </c>
      <c r="D73" s="78" t="s">
        <v>637</v>
      </c>
      <c r="E73" s="78" t="s">
        <v>605</v>
      </c>
      <c r="F73" s="78" t="s">
        <v>626</v>
      </c>
      <c r="G73" s="78" t="s">
        <v>638</v>
      </c>
      <c r="H73" s="78"/>
      <c r="I73" s="78" t="s">
        <v>628</v>
      </c>
      <c r="J73" s="78"/>
      <c r="K73" s="78" t="s">
        <v>145</v>
      </c>
      <c r="L73" s="78" t="s">
        <v>610</v>
      </c>
      <c r="M73" s="78"/>
      <c r="N73" s="78"/>
      <c r="O73" s="78" t="s">
        <v>543</v>
      </c>
      <c r="P73" s="72" t="s">
        <v>639</v>
      </c>
      <c r="Q73" s="78"/>
      <c r="R73" s="78" t="s">
        <v>640</v>
      </c>
      <c r="S73" s="78"/>
      <c r="T73" s="78" t="s">
        <v>179</v>
      </c>
      <c r="U73" s="78"/>
      <c r="V73" s="78">
        <v>46.0</v>
      </c>
      <c r="W73" s="78" t="s">
        <v>486</v>
      </c>
      <c r="X73" s="78" t="s">
        <v>613</v>
      </c>
      <c r="Y73" s="78" t="s">
        <v>614</v>
      </c>
      <c r="Z73" s="78"/>
      <c r="AA73" s="78"/>
      <c r="AB73" s="82" t="s">
        <v>485</v>
      </c>
    </row>
    <row r="74" ht="15.75" customHeight="1">
      <c r="A74" s="77" t="s">
        <v>278</v>
      </c>
      <c r="B74" s="78" t="s">
        <v>133</v>
      </c>
      <c r="C74" s="78" t="s">
        <v>641</v>
      </c>
      <c r="D74" s="78" t="s">
        <v>275</v>
      </c>
      <c r="E74" s="78" t="s">
        <v>515</v>
      </c>
      <c r="F74" s="78" t="s">
        <v>618</v>
      </c>
      <c r="G74" s="78" t="s">
        <v>642</v>
      </c>
      <c r="H74" s="78" t="s">
        <v>517</v>
      </c>
      <c r="I74" s="78" t="s">
        <v>518</v>
      </c>
      <c r="J74" s="78"/>
      <c r="K74" s="78"/>
      <c r="L74" s="78" t="s">
        <v>633</v>
      </c>
      <c r="M74" s="78"/>
      <c r="N74" s="78"/>
      <c r="O74" s="78" t="s">
        <v>552</v>
      </c>
      <c r="P74" s="72" t="s">
        <v>394</v>
      </c>
      <c r="Q74" s="78"/>
      <c r="R74" s="78" t="s">
        <v>522</v>
      </c>
      <c r="S74" s="78"/>
      <c r="T74" s="78"/>
      <c r="U74" s="78" t="s">
        <v>643</v>
      </c>
      <c r="V74" s="78"/>
      <c r="W74" s="78" t="s">
        <v>620</v>
      </c>
      <c r="X74" s="85" t="s">
        <v>634</v>
      </c>
      <c r="Y74" s="85" t="s">
        <v>622</v>
      </c>
      <c r="Z74" s="85"/>
      <c r="AA74" s="85"/>
      <c r="AB74" s="82" t="s">
        <v>586</v>
      </c>
    </row>
    <row r="75" ht="15.75" customHeight="1">
      <c r="A75" s="77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2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82"/>
    </row>
    <row r="76" ht="15.75" customHeight="1">
      <c r="A76" s="74" t="s">
        <v>13</v>
      </c>
      <c r="B76" s="58">
        <v>8.0</v>
      </c>
      <c r="C76" s="58">
        <v>13.0</v>
      </c>
      <c r="D76" s="58">
        <v>5.0</v>
      </c>
      <c r="E76" s="58">
        <v>12.0</v>
      </c>
      <c r="F76" s="58">
        <v>7.0</v>
      </c>
      <c r="G76" s="58">
        <v>3.0</v>
      </c>
      <c r="H76" s="58">
        <v>3.0</v>
      </c>
      <c r="I76" s="58">
        <v>9.0</v>
      </c>
      <c r="J76" s="58">
        <v>2.0</v>
      </c>
      <c r="K76" s="58">
        <v>3.0</v>
      </c>
      <c r="L76" s="58">
        <v>7.0</v>
      </c>
      <c r="M76" s="58">
        <v>0.0</v>
      </c>
      <c r="N76" s="57">
        <f>SUM(O76,P76,Q76,R76)</f>
        <v>8</v>
      </c>
      <c r="O76" s="58">
        <v>4.0</v>
      </c>
      <c r="P76" s="73">
        <v>1.0</v>
      </c>
      <c r="Q76" s="58">
        <v>0.0</v>
      </c>
      <c r="R76" s="58">
        <v>3.0</v>
      </c>
      <c r="S76" s="57">
        <f>Sum(T76,U76,W76)</f>
        <v>4</v>
      </c>
      <c r="T76" s="58">
        <v>2.0</v>
      </c>
      <c r="U76" s="58">
        <v>1.0</v>
      </c>
      <c r="V76" s="58">
        <v>1.0</v>
      </c>
      <c r="W76" s="58">
        <v>1.0</v>
      </c>
      <c r="X76" s="58">
        <v>9.0</v>
      </c>
      <c r="Y76" s="58">
        <v>6.0</v>
      </c>
      <c r="Z76" s="58"/>
      <c r="AA76" s="58"/>
      <c r="AB76" s="58">
        <v>100.0</v>
      </c>
    </row>
    <row r="77" ht="15.75" customHeight="1">
      <c r="A77" s="77" t="s">
        <v>266</v>
      </c>
      <c r="B77" s="78" t="s">
        <v>644</v>
      </c>
      <c r="C77" s="78" t="s">
        <v>645</v>
      </c>
      <c r="D77" s="78" t="s">
        <v>646</v>
      </c>
      <c r="E77" s="78" t="s">
        <v>647</v>
      </c>
      <c r="F77" s="78" t="s">
        <v>648</v>
      </c>
      <c r="G77" s="78" t="s">
        <v>609</v>
      </c>
      <c r="H77" s="78" t="s">
        <v>120</v>
      </c>
      <c r="I77" s="78" t="s">
        <v>649</v>
      </c>
      <c r="J77" s="78">
        <v>42.0</v>
      </c>
      <c r="K77" s="78" t="s">
        <v>545</v>
      </c>
      <c r="L77" s="78" t="s">
        <v>650</v>
      </c>
      <c r="M77" s="78"/>
      <c r="N77" s="78"/>
      <c r="O77" s="78" t="s">
        <v>171</v>
      </c>
      <c r="P77" s="72"/>
      <c r="Q77" s="78"/>
      <c r="R77" s="78" t="s">
        <v>651</v>
      </c>
      <c r="S77" s="78"/>
      <c r="T77" s="78" t="s">
        <v>169</v>
      </c>
      <c r="U77" s="78"/>
      <c r="V77" s="78"/>
      <c r="W77" s="78"/>
      <c r="X77" s="78" t="s">
        <v>652</v>
      </c>
      <c r="Y77" s="78" t="s">
        <v>653</v>
      </c>
      <c r="Z77" s="78"/>
      <c r="AA77" s="78"/>
      <c r="AB77" s="82" t="s">
        <v>485</v>
      </c>
    </row>
    <row r="78" ht="15.75" customHeight="1">
      <c r="A78" s="77" t="s">
        <v>278</v>
      </c>
      <c r="B78" s="78" t="s">
        <v>654</v>
      </c>
      <c r="C78" s="78" t="s">
        <v>655</v>
      </c>
      <c r="D78" s="78" t="s">
        <v>643</v>
      </c>
      <c r="E78" s="78" t="s">
        <v>656</v>
      </c>
      <c r="F78" s="78" t="s">
        <v>133</v>
      </c>
      <c r="G78" s="78" t="s">
        <v>518</v>
      </c>
      <c r="H78" s="78" t="s">
        <v>497</v>
      </c>
      <c r="I78" s="78" t="s">
        <v>657</v>
      </c>
      <c r="J78" s="78"/>
      <c r="K78" s="78" t="s">
        <v>576</v>
      </c>
      <c r="L78" s="78" t="s">
        <v>658</v>
      </c>
      <c r="M78" s="78"/>
      <c r="N78" s="78"/>
      <c r="O78" s="78"/>
      <c r="P78" s="72">
        <v>1.0</v>
      </c>
      <c r="Q78" s="78"/>
      <c r="R78" s="78" t="s">
        <v>619</v>
      </c>
      <c r="S78" s="78"/>
      <c r="T78" s="78" t="s">
        <v>521</v>
      </c>
      <c r="U78" s="78" t="s">
        <v>522</v>
      </c>
      <c r="V78" s="78" t="s">
        <v>659</v>
      </c>
      <c r="W78" s="78" t="s">
        <v>660</v>
      </c>
      <c r="X78" s="78" t="s">
        <v>661</v>
      </c>
      <c r="Y78" s="78" t="s">
        <v>662</v>
      </c>
      <c r="Z78" s="78"/>
      <c r="AA78" s="78"/>
      <c r="AB78" s="82" t="s">
        <v>586</v>
      </c>
    </row>
    <row r="79" ht="15.75" customHeight="1">
      <c r="A79" s="77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2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82"/>
    </row>
    <row r="80" ht="48.0" customHeight="1">
      <c r="A80" s="74" t="s">
        <v>14</v>
      </c>
      <c r="B80" s="58">
        <v>5.0</v>
      </c>
      <c r="C80" s="58">
        <v>12.0</v>
      </c>
      <c r="D80" s="58">
        <v>5.0</v>
      </c>
      <c r="E80" s="58">
        <v>9.0</v>
      </c>
      <c r="F80" s="58">
        <v>11.0</v>
      </c>
      <c r="G80" s="58">
        <v>4.0</v>
      </c>
      <c r="H80" s="58">
        <v>0.0</v>
      </c>
      <c r="I80" s="58">
        <v>5.0</v>
      </c>
      <c r="J80" s="58">
        <v>7.0</v>
      </c>
      <c r="K80" s="58">
        <v>2.0</v>
      </c>
      <c r="L80" s="58">
        <v>9.0</v>
      </c>
      <c r="M80" s="58">
        <v>0.0</v>
      </c>
      <c r="N80" s="57">
        <f>SUM(O80,P80,Q80,R80)</f>
        <v>9</v>
      </c>
      <c r="O80" s="58">
        <v>2.0</v>
      </c>
      <c r="P80" s="73">
        <v>2.0</v>
      </c>
      <c r="Q80" s="58">
        <v>0.0</v>
      </c>
      <c r="R80" s="58">
        <v>5.0</v>
      </c>
      <c r="S80" s="58"/>
      <c r="T80" s="58">
        <v>5.0</v>
      </c>
      <c r="U80" s="58">
        <v>1.0</v>
      </c>
      <c r="V80" s="58">
        <v>2.0</v>
      </c>
      <c r="W80" s="58">
        <v>1.0</v>
      </c>
      <c r="X80" s="58">
        <v>6.0</v>
      </c>
      <c r="Y80" s="58">
        <v>9.0</v>
      </c>
      <c r="Z80" s="58"/>
      <c r="AA80" s="58"/>
      <c r="AB80" s="58">
        <v>100.0</v>
      </c>
    </row>
    <row r="81" ht="48.0" customHeight="1">
      <c r="A81" s="77" t="s">
        <v>266</v>
      </c>
      <c r="B81" s="78" t="s">
        <v>663</v>
      </c>
      <c r="C81" s="78" t="s">
        <v>664</v>
      </c>
      <c r="D81" s="78" t="s">
        <v>586</v>
      </c>
      <c r="E81" s="78" t="s">
        <v>665</v>
      </c>
      <c r="F81" s="78" t="s">
        <v>666</v>
      </c>
      <c r="G81" s="78" t="s">
        <v>105</v>
      </c>
      <c r="H81" s="78"/>
      <c r="I81" s="78" t="s">
        <v>445</v>
      </c>
      <c r="J81" s="78" t="s">
        <v>667</v>
      </c>
      <c r="K81" s="78">
        <v>35.0</v>
      </c>
      <c r="L81" s="78" t="s">
        <v>668</v>
      </c>
      <c r="M81" s="78"/>
      <c r="N81" s="78"/>
      <c r="O81" s="78" t="s">
        <v>172</v>
      </c>
      <c r="P81" s="72">
        <v>37.0</v>
      </c>
      <c r="Q81" s="78"/>
      <c r="R81" s="78" t="s">
        <v>200</v>
      </c>
      <c r="S81" s="78"/>
      <c r="T81" s="78" t="s">
        <v>181</v>
      </c>
      <c r="U81" s="78">
        <v>11.0</v>
      </c>
      <c r="V81" s="78">
        <v>28.0</v>
      </c>
      <c r="W81" s="78">
        <v>9.0</v>
      </c>
      <c r="X81" s="78" t="s">
        <v>669</v>
      </c>
      <c r="Y81" s="78" t="s">
        <v>670</v>
      </c>
      <c r="Z81" s="78"/>
      <c r="AA81" s="78"/>
      <c r="AB81" s="82" t="s">
        <v>485</v>
      </c>
    </row>
    <row r="82" ht="48.0" customHeight="1">
      <c r="A82" s="77" t="s">
        <v>278</v>
      </c>
      <c r="B82" s="78" t="s">
        <v>671</v>
      </c>
      <c r="C82" s="78" t="s">
        <v>672</v>
      </c>
      <c r="D82" s="78" t="s">
        <v>673</v>
      </c>
      <c r="E82" s="78" t="s">
        <v>165</v>
      </c>
      <c r="F82" s="78" t="s">
        <v>674</v>
      </c>
      <c r="G82" s="78"/>
      <c r="H82" s="78"/>
      <c r="I82" s="78" t="s">
        <v>515</v>
      </c>
      <c r="J82" s="78" t="s">
        <v>522</v>
      </c>
      <c r="K82" s="78"/>
      <c r="L82" s="78" t="s">
        <v>675</v>
      </c>
      <c r="M82" s="78"/>
      <c r="N82" s="78"/>
      <c r="O82" s="78"/>
      <c r="P82" s="72"/>
      <c r="Q82" s="78"/>
      <c r="R82" s="78"/>
      <c r="S82" s="78"/>
      <c r="T82" s="78"/>
      <c r="U82" s="78"/>
      <c r="V82" s="78"/>
      <c r="W82" s="78"/>
      <c r="X82" s="78" t="s">
        <v>676</v>
      </c>
      <c r="Y82" s="78" t="s">
        <v>677</v>
      </c>
      <c r="Z82" s="78"/>
      <c r="AA82" s="78"/>
      <c r="AB82" s="82" t="s">
        <v>586</v>
      </c>
    </row>
    <row r="83" ht="15.75" customHeight="1">
      <c r="A83" s="77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2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82"/>
    </row>
    <row r="84" ht="15.75" customHeight="1">
      <c r="A84" s="74" t="s">
        <v>15</v>
      </c>
      <c r="B84" s="58">
        <v>8.0</v>
      </c>
      <c r="C84" s="58">
        <v>13.0</v>
      </c>
      <c r="D84" s="58">
        <v>7.0</v>
      </c>
      <c r="E84" s="58">
        <v>8.0</v>
      </c>
      <c r="F84" s="58">
        <v>7.0</v>
      </c>
      <c r="G84" s="58">
        <v>6.0</v>
      </c>
      <c r="H84" s="58">
        <v>5.0</v>
      </c>
      <c r="I84" s="58">
        <v>7.0</v>
      </c>
      <c r="J84" s="58">
        <v>1.0</v>
      </c>
      <c r="K84" s="58">
        <v>1.0</v>
      </c>
      <c r="L84" s="58">
        <v>6.0</v>
      </c>
      <c r="M84" s="58">
        <v>1.0</v>
      </c>
      <c r="N84" s="57">
        <f>SUM(O84,P84,Q84,R84)</f>
        <v>5</v>
      </c>
      <c r="O84" s="58">
        <v>2.0</v>
      </c>
      <c r="P84" s="73">
        <v>0.0</v>
      </c>
      <c r="Q84" s="58">
        <v>2.0</v>
      </c>
      <c r="R84" s="58">
        <v>1.0</v>
      </c>
      <c r="S84" s="58"/>
      <c r="T84" s="58">
        <v>6.0</v>
      </c>
      <c r="U84" s="58">
        <v>2.0</v>
      </c>
      <c r="V84" s="58">
        <v>0.0</v>
      </c>
      <c r="W84" s="58">
        <v>2.0</v>
      </c>
      <c r="X84" s="58">
        <v>6.0</v>
      </c>
      <c r="Y84" s="58">
        <v>9.0</v>
      </c>
      <c r="Z84" s="58"/>
      <c r="AA84" s="58"/>
      <c r="AB84" s="58">
        <v>100.0</v>
      </c>
    </row>
    <row r="85" ht="15.75" customHeight="1">
      <c r="A85" s="77" t="s">
        <v>266</v>
      </c>
      <c r="B85" s="78" t="s">
        <v>678</v>
      </c>
      <c r="C85" s="78" t="s">
        <v>679</v>
      </c>
      <c r="D85" s="78" t="s">
        <v>680</v>
      </c>
      <c r="E85" s="78" t="s">
        <v>681</v>
      </c>
      <c r="F85" s="78" t="s">
        <v>682</v>
      </c>
      <c r="G85" s="78" t="s">
        <v>683</v>
      </c>
      <c r="H85" s="78" t="s">
        <v>486</v>
      </c>
      <c r="I85" s="78" t="s">
        <v>684</v>
      </c>
      <c r="J85" s="78"/>
      <c r="K85" s="78"/>
      <c r="L85" s="78" t="s">
        <v>105</v>
      </c>
      <c r="M85" s="78"/>
      <c r="N85" s="78"/>
      <c r="O85" s="78">
        <v>30.0</v>
      </c>
      <c r="P85" s="72"/>
      <c r="Q85" s="78">
        <v>29.0</v>
      </c>
      <c r="R85" s="78"/>
      <c r="S85" s="78"/>
      <c r="T85" s="78" t="s">
        <v>311</v>
      </c>
      <c r="U85" s="78">
        <v>40.0</v>
      </c>
      <c r="V85" s="78"/>
      <c r="W85" s="78">
        <v>31.0</v>
      </c>
      <c r="X85" s="78" t="s">
        <v>685</v>
      </c>
      <c r="Y85" s="86">
        <v>61.0</v>
      </c>
      <c r="Z85" s="86"/>
      <c r="AA85" s="86"/>
      <c r="AB85" s="82" t="s">
        <v>485</v>
      </c>
    </row>
    <row r="86" ht="15.75" customHeight="1">
      <c r="A86" s="77" t="s">
        <v>278</v>
      </c>
      <c r="B86" s="78" t="s">
        <v>686</v>
      </c>
      <c r="C86" s="78" t="s">
        <v>619</v>
      </c>
      <c r="D86" s="78" t="s">
        <v>687</v>
      </c>
      <c r="E86" s="78" t="s">
        <v>688</v>
      </c>
      <c r="F86" s="78" t="s">
        <v>534</v>
      </c>
      <c r="G86" s="78" t="s">
        <v>689</v>
      </c>
      <c r="H86" s="78" t="s">
        <v>690</v>
      </c>
      <c r="I86" s="78" t="s">
        <v>574</v>
      </c>
      <c r="J86" s="78" t="s">
        <v>660</v>
      </c>
      <c r="K86" s="78" t="s">
        <v>659</v>
      </c>
      <c r="L86" s="78" t="s">
        <v>691</v>
      </c>
      <c r="M86" s="78" t="s">
        <v>518</v>
      </c>
      <c r="N86" s="78"/>
      <c r="O86" s="78"/>
      <c r="P86" s="72"/>
      <c r="Q86" s="78"/>
      <c r="R86" s="78" t="s">
        <v>607</v>
      </c>
      <c r="S86" s="78"/>
      <c r="T86" s="78" t="s">
        <v>279</v>
      </c>
      <c r="U86" s="78"/>
      <c r="V86" s="78"/>
      <c r="W86" s="78"/>
      <c r="X86" s="78" t="s">
        <v>692</v>
      </c>
      <c r="Y86" s="78" t="s">
        <v>693</v>
      </c>
      <c r="Z86" s="78"/>
      <c r="AA86" s="78"/>
      <c r="AB86" s="82" t="s">
        <v>586</v>
      </c>
    </row>
    <row r="87" ht="15.75" customHeight="1">
      <c r="A87" s="77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2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82"/>
    </row>
    <row r="88" ht="15.75" customHeight="1">
      <c r="A88" s="74" t="s">
        <v>16</v>
      </c>
      <c r="B88" s="58">
        <v>7.0</v>
      </c>
      <c r="C88" s="58">
        <v>11.0</v>
      </c>
      <c r="D88" s="58">
        <v>8.0</v>
      </c>
      <c r="E88" s="58">
        <v>7.0</v>
      </c>
      <c r="F88" s="58">
        <v>7.0</v>
      </c>
      <c r="G88" s="58">
        <v>5.0</v>
      </c>
      <c r="H88" s="58">
        <v>4.0</v>
      </c>
      <c r="I88" s="58">
        <v>6.0</v>
      </c>
      <c r="J88" s="58">
        <v>2.0</v>
      </c>
      <c r="K88" s="58">
        <v>5.0</v>
      </c>
      <c r="L88" s="58">
        <v>7.0</v>
      </c>
      <c r="M88" s="58">
        <v>1.0</v>
      </c>
      <c r="N88" s="57">
        <f>SUM(O88,P88,Q88,R88)</f>
        <v>9</v>
      </c>
      <c r="O88" s="58">
        <v>2.0</v>
      </c>
      <c r="P88" s="73">
        <v>2.0</v>
      </c>
      <c r="Q88" s="58">
        <v>2.0</v>
      </c>
      <c r="R88" s="58">
        <v>3.0</v>
      </c>
      <c r="S88" s="58"/>
      <c r="T88" s="58">
        <v>4.0</v>
      </c>
      <c r="U88" s="58">
        <v>2.0</v>
      </c>
      <c r="V88" s="58">
        <v>1.0</v>
      </c>
      <c r="W88" s="58">
        <v>1.0</v>
      </c>
      <c r="X88" s="58">
        <v>9.0</v>
      </c>
      <c r="Y88" s="58">
        <v>6.0</v>
      </c>
      <c r="Z88" s="58"/>
      <c r="AA88" s="58"/>
      <c r="AB88" s="58">
        <v>100.0</v>
      </c>
    </row>
    <row r="89" ht="15.75" customHeight="1">
      <c r="A89" s="77" t="s">
        <v>266</v>
      </c>
      <c r="B89" s="78" t="s">
        <v>476</v>
      </c>
      <c r="C89" s="78" t="s">
        <v>694</v>
      </c>
      <c r="D89" s="78" t="s">
        <v>506</v>
      </c>
      <c r="E89" s="78" t="s">
        <v>695</v>
      </c>
      <c r="F89" s="78" t="s">
        <v>696</v>
      </c>
      <c r="G89" s="78" t="s">
        <v>442</v>
      </c>
      <c r="H89" s="78" t="s">
        <v>545</v>
      </c>
      <c r="I89" s="78" t="s">
        <v>128</v>
      </c>
      <c r="J89" s="84"/>
      <c r="K89" s="78" t="s">
        <v>105</v>
      </c>
      <c r="L89" s="78" t="s">
        <v>697</v>
      </c>
      <c r="M89" s="78"/>
      <c r="N89" s="78"/>
      <c r="O89" s="78">
        <v>30.0</v>
      </c>
      <c r="P89" s="87"/>
      <c r="Q89" s="78" t="s">
        <v>193</v>
      </c>
      <c r="R89" s="78" t="s">
        <v>698</v>
      </c>
      <c r="S89" s="78"/>
      <c r="T89" s="78" t="s">
        <v>183</v>
      </c>
      <c r="U89" s="78">
        <v>29.0</v>
      </c>
      <c r="V89" s="78"/>
      <c r="W89" s="78"/>
      <c r="X89" s="78" t="s">
        <v>699</v>
      </c>
      <c r="Y89" s="82">
        <v>63.0</v>
      </c>
      <c r="Z89" s="82"/>
      <c r="AA89" s="82"/>
      <c r="AB89" s="82" t="s">
        <v>485</v>
      </c>
    </row>
    <row r="90" ht="15.75" customHeight="1">
      <c r="A90" s="77" t="s">
        <v>278</v>
      </c>
      <c r="B90" s="78" t="s">
        <v>607</v>
      </c>
      <c r="C90" s="78" t="s">
        <v>534</v>
      </c>
      <c r="D90" s="78" t="s">
        <v>700</v>
      </c>
      <c r="E90" s="78" t="s">
        <v>633</v>
      </c>
      <c r="F90" s="78" t="s">
        <v>701</v>
      </c>
      <c r="G90" s="78" t="s">
        <v>164</v>
      </c>
      <c r="H90" s="78" t="s">
        <v>618</v>
      </c>
      <c r="I90" s="78"/>
      <c r="J90" s="78" t="s">
        <v>137</v>
      </c>
      <c r="K90" s="78" t="s">
        <v>499</v>
      </c>
      <c r="L90" s="78" t="s">
        <v>133</v>
      </c>
      <c r="M90" s="78" t="s">
        <v>702</v>
      </c>
      <c r="N90" s="78"/>
      <c r="O90" s="78"/>
      <c r="P90" s="72">
        <v>45385.0</v>
      </c>
      <c r="Q90" s="78"/>
      <c r="R90" s="78" t="s">
        <v>552</v>
      </c>
      <c r="S90" s="78"/>
      <c r="T90" s="78"/>
      <c r="U90" s="78"/>
      <c r="V90" s="78" t="s">
        <v>521</v>
      </c>
      <c r="W90" s="78" t="s">
        <v>583</v>
      </c>
      <c r="X90" s="78" t="s">
        <v>703</v>
      </c>
      <c r="Y90" s="78" t="s">
        <v>704</v>
      </c>
      <c r="Z90" s="78"/>
      <c r="AA90" s="78"/>
      <c r="AB90" s="82" t="s">
        <v>586</v>
      </c>
    </row>
    <row r="91" ht="15.75" customHeight="1">
      <c r="A91" s="77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2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82"/>
    </row>
    <row r="92" ht="15.75" customHeight="1">
      <c r="A92" s="88" t="s">
        <v>1</v>
      </c>
      <c r="B92" s="89">
        <f t="shared" ref="B92:G92" si="1">min(B88,B84,B80,B76, B72, B69,B66,B62,B58,B54,B50,B46,B42, B38,B34, B30, B26, B22, B18, B14)</f>
        <v>3</v>
      </c>
      <c r="C92" s="89">
        <f t="shared" si="1"/>
        <v>4</v>
      </c>
      <c r="D92" s="89">
        <f t="shared" si="1"/>
        <v>3</v>
      </c>
      <c r="E92" s="89">
        <f t="shared" si="1"/>
        <v>6</v>
      </c>
      <c r="F92" s="89">
        <f t="shared" si="1"/>
        <v>5</v>
      </c>
      <c r="G92" s="89">
        <f t="shared" si="1"/>
        <v>3</v>
      </c>
      <c r="H92" s="89">
        <f>min(H88,H84,H80,H76, H72, H69,H66,H62,H58,H54)</f>
        <v>0</v>
      </c>
      <c r="I92" s="89">
        <f>min(I88,I84,I80,I76, I72, I69,I66,I62,I58,I54,I50,I46,I42, I38,I34, I30, I26, I22, I18, I14)</f>
        <v>2</v>
      </c>
      <c r="J92" s="89">
        <f t="shared" ref="J92:L92" si="2">min(J88, J84, J80, J76, J72, J69, J66, J62, J58, J54, J50, J46, J42, J38, J34, J30, J26, J22, J18, J14)</f>
        <v>0</v>
      </c>
      <c r="K92" s="89">
        <f t="shared" si="2"/>
        <v>1</v>
      </c>
      <c r="L92" s="89">
        <f t="shared" si="2"/>
        <v>5</v>
      </c>
      <c r="M92" s="89">
        <f>min(M88,M84,M80,M76, M72, M69,M66,M62,M58,M54)</f>
        <v>0</v>
      </c>
      <c r="N92" s="89">
        <f t="shared" ref="N92:U92" si="3">min(N88, N84, N80, N76, N72, N69, N66, N62, N58, N54, N50, N46, N42, N38, N34, N30, N26, N22, N18, N14)</f>
        <v>5</v>
      </c>
      <c r="O92" s="89">
        <f t="shared" si="3"/>
        <v>0</v>
      </c>
      <c r="P92" s="90">
        <f t="shared" si="3"/>
        <v>0</v>
      </c>
      <c r="Q92" s="89">
        <f t="shared" si="3"/>
        <v>0</v>
      </c>
      <c r="R92" s="89">
        <f t="shared" si="3"/>
        <v>0</v>
      </c>
      <c r="S92" s="89">
        <f t="shared" si="3"/>
        <v>3</v>
      </c>
      <c r="T92" s="89">
        <f t="shared" si="3"/>
        <v>0</v>
      </c>
      <c r="U92" s="89">
        <f t="shared" si="3"/>
        <v>1</v>
      </c>
      <c r="V92" s="89">
        <f>min(V88,V84,V80,V76, V72, V69,V66,V62,V58,V54)</f>
        <v>0</v>
      </c>
      <c r="W92" s="89">
        <f t="shared" ref="W92:Y92" si="4">min(W88, W84, W80, W76, W72, W69, W66, W62, W58, W54, W50, W46, W42, W38, W34, W30, W26, W22, W18, W14)</f>
        <v>0</v>
      </c>
      <c r="X92" s="89">
        <f t="shared" si="4"/>
        <v>6</v>
      </c>
      <c r="Y92" s="89">
        <f t="shared" si="4"/>
        <v>2</v>
      </c>
      <c r="Z92" s="89">
        <f>min(Z26, Z22, Z18, Z14)</f>
        <v>2</v>
      </c>
      <c r="AA92" s="89">
        <f>min(AA22, AA18, AA14)</f>
        <v>2</v>
      </c>
      <c r="AB92" s="89">
        <f>min(AB88,AB84,AB80,AB76, AB72, AB69,AB66,AB62,AB58,AB54)</f>
        <v>100</v>
      </c>
    </row>
    <row r="93" ht="15.75" customHeight="1">
      <c r="A93" s="91" t="s">
        <v>2</v>
      </c>
      <c r="B93" s="92">
        <f>SUM(B88,B84,B80,B76, B72,B69,B66,B62,B58,B54,B50,B46,B42, B38,B34, B30, B26, B22, B18, B14)/COUNTA(B88,B84,B80,B76, B72,B69,B66,B62,B58,B54,B50,B46,B42, B38,B34, B30, B26, B22, B18, B14)</f>
        <v>7.55</v>
      </c>
      <c r="C93" s="92">
        <f t="shared" ref="C93:G93" si="5">SUM(C88,C84,C80,C76, C72, C69,C66,C62,C58,C54,C50,C46,C42, C38,C34, C30, C26, C22, C18, C14)/COUNTA(C88,C84,C80,C76, C72, C69,C66,C62,C58,C54,C50,C46,C42, C38,C34, C30, C26, C22, C18, C14)</f>
        <v>9.35</v>
      </c>
      <c r="D93" s="92">
        <f t="shared" si="5"/>
        <v>5.85</v>
      </c>
      <c r="E93" s="92">
        <f t="shared" si="5"/>
        <v>8.25</v>
      </c>
      <c r="F93" s="92">
        <f t="shared" si="5"/>
        <v>7.210526316</v>
      </c>
      <c r="G93" s="92">
        <f t="shared" si="5"/>
        <v>4.95</v>
      </c>
      <c r="H93" s="92">
        <f>SUM(H88,H84,H80,H76, H72, H69,H66,H62,H58,H54)/COUNTA(H88,H84,H80,H76,H72,H69,H66,H62,H58,H54)</f>
        <v>2.6</v>
      </c>
      <c r="I93" s="92">
        <f>SUM(I88,I84,I80,I76, I72, I69,I66,I62,I58,I54,I50,I46,I42, I38,I34, I30, I26, I22, I18, I14)/COUNTA(I88,I84,I80,I76, I72, I69,I66,I62,I58,I54,I50,I46,I42, I38,I34, I30, I26, I22, I18, I14)</f>
        <v>6.35</v>
      </c>
      <c r="J93" s="92">
        <f t="shared" ref="J93:L93" si="6">SUM(J88, J84, J80, J76, J72, J69, J66, J62, J58, J54, J50, J46, J42, J38, J34, J30, J26, J22, J18, J14)/COUNTA(J88, J84, J80, J76, J72, J69, J66, J62, J58, J54, J50, J46, J42, J38, J34, J30, J26, J22, J18, J14)</f>
        <v>4.65</v>
      </c>
      <c r="K93" s="92">
        <f t="shared" si="6"/>
        <v>4.2</v>
      </c>
      <c r="L93" s="92">
        <f t="shared" si="6"/>
        <v>7.75</v>
      </c>
      <c r="M93" s="92">
        <f>SUM(M88,M84,M80,M76, M72, M69,M66,M62,M58,M54)/COUNTA(M88,M84,M80,M76,M72,M69,M66,M62,M58,M54)</f>
        <v>0.8</v>
      </c>
      <c r="N93" s="92">
        <f t="shared" ref="N93:U93" si="7">SUM(N88, N84, N80, N76, N72, N69, N66, N62, N58, N54, N50, N46, N42, N38, N34, N30, N26, N22, N18, N14)/COUNTA(N88, N84, N80, N76, N72, N69, N66, N62, N58, N54, N50, N46, N42, N38, N34, N30, N26, N22, N18, N14)</f>
        <v>9.35</v>
      </c>
      <c r="O93" s="92">
        <f t="shared" si="7"/>
        <v>1.9</v>
      </c>
      <c r="P93" s="93">
        <f t="shared" si="7"/>
        <v>3.35</v>
      </c>
      <c r="Q93" s="92">
        <f t="shared" si="7"/>
        <v>1.6</v>
      </c>
      <c r="R93" s="92">
        <f t="shared" si="7"/>
        <v>2.631578947</v>
      </c>
      <c r="S93" s="92">
        <f t="shared" si="7"/>
        <v>7</v>
      </c>
      <c r="T93" s="92">
        <f t="shared" si="7"/>
        <v>3.1</v>
      </c>
      <c r="U93" s="92">
        <f t="shared" si="7"/>
        <v>2.55</v>
      </c>
      <c r="V93" s="92">
        <f>SUM(V88,V84,V80,V76, V72, V69,V66,V62,V58,V54)/COUNTA(V88,V84,V80,V76,V72,V69,V66,V62,V58,V54)</f>
        <v>1.2</v>
      </c>
      <c r="W93" s="92">
        <f t="shared" ref="W93:Y93" si="8">SUM(W88, W84, W80, W76, W72, W69, W66, W62, W58, W54, W50, W46, W42, W38, W34, W30, W26, W22, W18, W14)/COUNTA(W88, W84, W80, W76, W72, W69, W66, W62, W58, W54, W50, W46, W42, W38, W34, W30, W26, W22, W18, W14)</f>
        <v>1.5</v>
      </c>
      <c r="X93" s="92">
        <f t="shared" si="8"/>
        <v>8.05</v>
      </c>
      <c r="Y93" s="92">
        <f t="shared" si="8"/>
        <v>6.1</v>
      </c>
      <c r="Z93" s="92">
        <f>SUM(Z26, Z22, Z18, Z14)/COUNTA(Z26, Z22, Z18, Z14)</f>
        <v>2.25</v>
      </c>
      <c r="AA93" s="92">
        <f>SUM(AA22, AA18, AA14)/COUNTA(AA22, AA18, AA14)</f>
        <v>2.666666667</v>
      </c>
      <c r="AB93" s="92">
        <f>SUM(AB88,AB84,AB80,AB76, AB72, AB69,AB66,AB62,AB58,AB54)/COUNTA(AB88,AB84,AB80,AB76,AB72,AB69,AB66,AB62,AB58,AB54)</f>
        <v>100</v>
      </c>
    </row>
    <row r="94" ht="15.75" customHeight="1">
      <c r="A94" s="88" t="s">
        <v>3</v>
      </c>
      <c r="B94" s="89">
        <f t="shared" ref="B94:G94" si="9">MAX(B88,B84,B80,B76, B72, B69,B66,B62,B58,B54,B50,B46,B42, B38,B34, B30, B26, B22, B18, B14)</f>
        <v>12</v>
      </c>
      <c r="C94" s="89">
        <f t="shared" si="9"/>
        <v>15</v>
      </c>
      <c r="D94" s="89">
        <f t="shared" si="9"/>
        <v>10</v>
      </c>
      <c r="E94" s="89">
        <f t="shared" si="9"/>
        <v>12</v>
      </c>
      <c r="F94" s="89">
        <f t="shared" si="9"/>
        <v>11</v>
      </c>
      <c r="G94" s="89">
        <f t="shared" si="9"/>
        <v>7</v>
      </c>
      <c r="H94" s="89">
        <f>MAX(H88,H84,H80,H76, H72, H69,H66,H62,H58,H54)</f>
        <v>5</v>
      </c>
      <c r="I94" s="89">
        <f>MAX(I88,I84,I80,I76, I72, I69,I66,I62,I58,I54,I50,I46,I42, I38,I34, I30, I26, I22, I18, I14)</f>
        <v>11</v>
      </c>
      <c r="J94" s="89">
        <f t="shared" ref="J94:L94" si="10">MAX(J88, J84, J80, J76, J72, J69, J66, J62, J58, J54, J50, J46, J42, J38, J34, J30, J26, J22, J18, J14)</f>
        <v>10</v>
      </c>
      <c r="K94" s="89">
        <f t="shared" si="10"/>
        <v>7</v>
      </c>
      <c r="L94" s="89">
        <f t="shared" si="10"/>
        <v>10</v>
      </c>
      <c r="M94" s="89">
        <f>MAX(M88,M84,M80,M76, M72, M69,M66,M62,M58,M54)</f>
        <v>2</v>
      </c>
      <c r="N94" s="89">
        <f t="shared" ref="N94:U94" si="11">MAX(N88, N84, N80, N76, N72, N69, N66, N62, N58, N54, N50, N46, N42, N38, N34, N30, N26, N22, N18, N14)</f>
        <v>19</v>
      </c>
      <c r="O94" s="89">
        <f t="shared" si="11"/>
        <v>4</v>
      </c>
      <c r="P94" s="90">
        <f t="shared" si="11"/>
        <v>12</v>
      </c>
      <c r="Q94" s="89">
        <f t="shared" si="11"/>
        <v>5</v>
      </c>
      <c r="R94" s="89">
        <f t="shared" si="11"/>
        <v>7</v>
      </c>
      <c r="S94" s="89">
        <f t="shared" si="11"/>
        <v>10</v>
      </c>
      <c r="T94" s="89">
        <f t="shared" si="11"/>
        <v>6</v>
      </c>
      <c r="U94" s="89">
        <f t="shared" si="11"/>
        <v>5</v>
      </c>
      <c r="V94" s="89">
        <f>MAX(V88,V84,V80,V76, V72, V69,V66,V62,V58,V54)</f>
        <v>2</v>
      </c>
      <c r="W94" s="89">
        <f t="shared" ref="W94:Y94" si="12">MAX(W88, W84, W80, W76, W72, W69, W66, W62, W58, W54, W50, W46, W42, W38, W34, W30, W26, W22, W18, W14)</f>
        <v>5</v>
      </c>
      <c r="X94" s="89">
        <f t="shared" si="12"/>
        <v>13</v>
      </c>
      <c r="Y94" s="89">
        <f t="shared" si="12"/>
        <v>9</v>
      </c>
      <c r="Z94" s="89">
        <f>MAX(Z26, Z22, Z18, Z14)</f>
        <v>3</v>
      </c>
      <c r="AA94" s="89">
        <f>MAX(AA22, AA18, AA14)</f>
        <v>3</v>
      </c>
      <c r="AB94" s="89">
        <f>MAX(AB88,AB84,AB80,AB76, AB72, AB69,AB66,AB62,AB58,AB54)</f>
        <v>100</v>
      </c>
    </row>
    <row r="95" ht="15.75" customHeight="1">
      <c r="A95" s="94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0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</row>
    <row r="96" ht="15.75" customHeight="1">
      <c r="A96" s="94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0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</row>
    <row r="97" ht="15.75" customHeight="1">
      <c r="A97" s="94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0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</row>
    <row r="98" ht="15.75" customHeight="1">
      <c r="A98" s="94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0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</row>
    <row r="99" ht="15.75" customHeight="1">
      <c r="A99" s="94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0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</row>
    <row r="100" ht="15.75" customHeight="1">
      <c r="A100" s="94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0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</row>
    <row r="101" ht="15.75" customHeight="1">
      <c r="A101" s="94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0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</row>
    <row r="102" ht="15.75" customHeight="1">
      <c r="A102" s="94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0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</row>
    <row r="103" ht="15.75" customHeight="1">
      <c r="A103" s="94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0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</row>
    <row r="104" ht="15.75" customHeight="1">
      <c r="A104" s="94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0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</row>
    <row r="105" ht="15.75" customHeight="1">
      <c r="A105" s="94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0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</row>
    <row r="106" ht="15.75" customHeight="1">
      <c r="A106" s="94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0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</row>
    <row r="107" ht="15.75" customHeight="1">
      <c r="A107" s="94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0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</row>
    <row r="108" ht="15.75" customHeight="1">
      <c r="A108" s="94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0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</row>
    <row r="109" ht="15.75" customHeight="1">
      <c r="A109" s="94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0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</row>
    <row r="110" ht="15.75" customHeight="1">
      <c r="A110" s="94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0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</row>
    <row r="111" ht="15.75" customHeight="1">
      <c r="A111" s="94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0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</row>
    <row r="112" ht="15.75" customHeight="1">
      <c r="A112" s="94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0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</row>
    <row r="113" ht="15.75" customHeight="1">
      <c r="A113" s="94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0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</row>
    <row r="114" ht="15.75" customHeight="1">
      <c r="A114" s="94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0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</row>
    <row r="115" ht="15.75" customHeight="1">
      <c r="A115" s="94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0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</row>
    <row r="116" ht="15.75" customHeight="1">
      <c r="A116" s="94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0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</row>
    <row r="117" ht="15.75" customHeight="1">
      <c r="A117" s="94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0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</row>
    <row r="118" ht="15.75" customHeight="1">
      <c r="A118" s="94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0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</row>
    <row r="119" ht="15.75" customHeight="1">
      <c r="A119" s="94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0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</row>
    <row r="120" ht="15.75" customHeight="1">
      <c r="A120" s="94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0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</row>
    <row r="121" ht="15.75" customHeight="1">
      <c r="A121" s="94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0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</row>
    <row r="122" ht="15.75" customHeight="1">
      <c r="A122" s="94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0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</row>
    <row r="123" ht="15.75" customHeight="1">
      <c r="A123" s="94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0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</row>
    <row r="124" ht="15.75" customHeight="1">
      <c r="A124" s="94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0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</row>
    <row r="125" ht="15.75" customHeight="1">
      <c r="A125" s="94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0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</row>
    <row r="126" ht="15.75" customHeight="1">
      <c r="A126" s="94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0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</row>
    <row r="127" ht="15.75" customHeight="1">
      <c r="A127" s="94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0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</row>
    <row r="128" ht="15.75" customHeight="1">
      <c r="A128" s="94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0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</row>
    <row r="129" ht="15.75" customHeight="1">
      <c r="A129" s="94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0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</row>
    <row r="130" ht="15.75" customHeight="1">
      <c r="A130" s="94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0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</row>
    <row r="131" ht="15.75" customHeight="1">
      <c r="A131" s="94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0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</row>
    <row r="132" ht="15.75" customHeight="1">
      <c r="A132" s="94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0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</row>
    <row r="133" ht="15.75" customHeight="1">
      <c r="A133" s="94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0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</row>
    <row r="134" ht="15.75" customHeight="1">
      <c r="A134" s="94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0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</row>
    <row r="135" ht="15.75" customHeight="1">
      <c r="A135" s="94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0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</row>
    <row r="136" ht="15.75" customHeight="1">
      <c r="A136" s="94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0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</row>
    <row r="137" ht="15.75" customHeight="1">
      <c r="A137" s="94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0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</row>
    <row r="138" ht="15.75" customHeight="1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0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</row>
    <row r="139" ht="15.75" customHeight="1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0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</row>
    <row r="140" ht="15.75" customHeight="1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0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</row>
    <row r="141" ht="15.75" customHeight="1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0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</row>
    <row r="142" ht="15.75" customHeight="1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0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</row>
    <row r="143" ht="15.75" customHeight="1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0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</row>
    <row r="144" ht="15.75" customHeight="1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0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</row>
    <row r="145" ht="15.75" customHeight="1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0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</row>
    <row r="146" ht="15.75" customHeight="1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0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</row>
    <row r="147" ht="15.75" customHeight="1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0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</row>
    <row r="148" ht="15.75" customHeight="1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0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</row>
    <row r="149" ht="15.75" customHeight="1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0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</row>
    <row r="150" ht="15.75" customHeight="1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0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</row>
    <row r="151" ht="15.75" customHeight="1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0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</row>
    <row r="152" ht="15.75" customHeight="1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0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</row>
    <row r="153" ht="15.75" customHeight="1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0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</row>
    <row r="154" ht="15.75" customHeight="1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0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</row>
    <row r="155" ht="15.75" customHeight="1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0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</row>
    <row r="156" ht="15.75" customHeight="1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0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</row>
    <row r="157" ht="15.75" customHeight="1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0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</row>
    <row r="158" ht="15.75" customHeight="1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0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</row>
    <row r="159" ht="15.75" customHeight="1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0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</row>
    <row r="160" ht="15.75" customHeight="1">
      <c r="A160" s="94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0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</row>
    <row r="161" ht="15.75" customHeight="1">
      <c r="A161" s="94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0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</row>
    <row r="162" ht="15.75" customHeight="1">
      <c r="A162" s="94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0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</row>
    <row r="163" ht="15.75" customHeight="1">
      <c r="A163" s="94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0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</row>
    <row r="164" ht="15.75" customHeight="1">
      <c r="A164" s="94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0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</row>
    <row r="165" ht="15.75" customHeight="1">
      <c r="A165" s="94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0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</row>
    <row r="166" ht="15.75" customHeight="1">
      <c r="A166" s="94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0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</row>
    <row r="167" ht="15.75" customHeight="1">
      <c r="A167" s="94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0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</row>
    <row r="168" ht="15.75" customHeight="1">
      <c r="A168" s="94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0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</row>
    <row r="169" ht="15.75" customHeight="1">
      <c r="A169" s="94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0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</row>
    <row r="170" ht="15.75" customHeight="1">
      <c r="A170" s="94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0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</row>
    <row r="171" ht="15.75" customHeight="1">
      <c r="A171" s="94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0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</row>
    <row r="172" ht="15.75" customHeight="1">
      <c r="A172" s="94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0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</row>
    <row r="173" ht="15.75" customHeight="1">
      <c r="A173" s="94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0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</row>
    <row r="174" ht="15.75" customHeight="1">
      <c r="A174" s="94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0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</row>
    <row r="175" ht="15.75" customHeight="1">
      <c r="A175" s="94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0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</row>
    <row r="176" ht="15.75" customHeight="1">
      <c r="A176" s="94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0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</row>
    <row r="177" ht="15.75" customHeight="1">
      <c r="A177" s="94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0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</row>
    <row r="178" ht="15.75" customHeight="1">
      <c r="A178" s="94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0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</row>
    <row r="179" ht="15.75" customHeight="1">
      <c r="A179" s="94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0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</row>
    <row r="180" ht="15.75" customHeight="1">
      <c r="A180" s="94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0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</row>
    <row r="181" ht="15.75" customHeight="1">
      <c r="A181" s="94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0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</row>
    <row r="182" ht="15.75" customHeight="1">
      <c r="A182" s="94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0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</row>
    <row r="183" ht="15.75" customHeight="1">
      <c r="A183" s="94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0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</row>
    <row r="184" ht="15.75" customHeight="1">
      <c r="A184" s="94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0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</row>
    <row r="185" ht="15.75" customHeight="1">
      <c r="A185" s="94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0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</row>
    <row r="186" ht="15.75" customHeight="1">
      <c r="A186" s="94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0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</row>
    <row r="187" ht="15.75" customHeight="1">
      <c r="A187" s="94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0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</row>
    <row r="188" ht="15.75" customHeight="1">
      <c r="A188" s="94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0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</row>
    <row r="189" ht="15.75" customHeight="1">
      <c r="A189" s="94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0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</row>
    <row r="190" ht="15.75" customHeight="1">
      <c r="A190" s="94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0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</row>
    <row r="191" ht="15.75" customHeight="1">
      <c r="A191" s="94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0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</row>
    <row r="192" ht="15.75" customHeight="1">
      <c r="A192" s="94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0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</row>
    <row r="193" ht="15.75" customHeight="1">
      <c r="A193" s="94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0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</row>
    <row r="194" ht="15.75" customHeight="1">
      <c r="A194" s="94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0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</row>
    <row r="195" ht="15.75" customHeight="1">
      <c r="A195" s="94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0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</row>
    <row r="196" ht="15.75" customHeight="1">
      <c r="A196" s="94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0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</row>
    <row r="197" ht="15.75" customHeight="1">
      <c r="A197" s="94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0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</row>
    <row r="198" ht="15.75" customHeight="1">
      <c r="A198" s="94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0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</row>
    <row r="199" ht="15.75" customHeight="1">
      <c r="A199" s="94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0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</row>
    <row r="200" ht="15.75" customHeight="1">
      <c r="A200" s="94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0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</row>
    <row r="201" ht="15.75" customHeight="1">
      <c r="A201" s="94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0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</row>
    <row r="202" ht="15.75" customHeight="1">
      <c r="A202" s="94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0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</row>
    <row r="203" ht="15.75" customHeight="1">
      <c r="A203" s="94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0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</row>
    <row r="204" ht="15.75" customHeight="1">
      <c r="A204" s="94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0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</row>
    <row r="205" ht="15.75" customHeight="1">
      <c r="A205" s="94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0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</row>
    <row r="206" ht="15.75" customHeight="1">
      <c r="A206" s="94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0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</row>
    <row r="207" ht="15.75" customHeight="1">
      <c r="A207" s="94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0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</row>
    <row r="208" ht="15.75" customHeight="1">
      <c r="A208" s="94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0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</row>
    <row r="209" ht="15.75" customHeight="1">
      <c r="A209" s="94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0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</row>
    <row r="210" ht="15.75" customHeight="1">
      <c r="A210" s="94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0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</row>
    <row r="211" ht="15.75" customHeight="1">
      <c r="A211" s="94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0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</row>
    <row r="212" ht="15.75" customHeight="1">
      <c r="A212" s="94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0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</row>
    <row r="213" ht="15.75" customHeight="1">
      <c r="A213" s="94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0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</row>
    <row r="214" ht="15.75" customHeight="1">
      <c r="A214" s="94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0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</row>
    <row r="215" ht="15.75" customHeight="1">
      <c r="A215" s="94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0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</row>
    <row r="216" ht="15.75" customHeight="1">
      <c r="A216" s="94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0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</row>
    <row r="217" ht="15.75" customHeight="1">
      <c r="A217" s="94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0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</row>
    <row r="218" ht="15.75" customHeight="1">
      <c r="A218" s="94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0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</row>
    <row r="219" ht="15.75" customHeight="1">
      <c r="A219" s="94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0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</row>
    <row r="220" ht="15.75" customHeight="1">
      <c r="A220" s="94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0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</row>
    <row r="221" ht="15.75" customHeight="1">
      <c r="A221" s="94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0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</row>
    <row r="222" ht="15.75" customHeight="1">
      <c r="A222" s="94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0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</row>
    <row r="223" ht="15.75" customHeight="1">
      <c r="A223" s="94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0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</row>
    <row r="224" ht="15.75" customHeight="1">
      <c r="A224" s="94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0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</row>
    <row r="225" ht="15.75" customHeight="1">
      <c r="A225" s="94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0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</row>
    <row r="226" ht="15.75" customHeight="1">
      <c r="A226" s="94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0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</row>
    <row r="227" ht="15.75" customHeight="1">
      <c r="A227" s="94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0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</row>
    <row r="228" ht="15.75" customHeight="1">
      <c r="A228" s="94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0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</row>
    <row r="229" ht="15.75" customHeight="1">
      <c r="A229" s="94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0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</row>
    <row r="230" ht="15.75" customHeight="1">
      <c r="A230" s="94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0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</row>
    <row r="231" ht="15.75" customHeight="1">
      <c r="A231" s="94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0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</row>
    <row r="232" ht="15.75" customHeight="1">
      <c r="A232" s="94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0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</row>
    <row r="233" ht="15.75" customHeight="1">
      <c r="A233" s="94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0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</row>
    <row r="234" ht="15.75" customHeight="1">
      <c r="A234" s="94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0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</row>
    <row r="235" ht="15.75" customHeight="1">
      <c r="A235" s="94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0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</row>
    <row r="236" ht="15.75" customHeight="1">
      <c r="A236" s="94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0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</row>
    <row r="237" ht="15.75" customHeight="1">
      <c r="A237" s="94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0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</row>
    <row r="238" ht="15.75" customHeight="1">
      <c r="A238" s="94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0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</row>
    <row r="239" ht="15.75" customHeight="1">
      <c r="A239" s="94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0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</row>
    <row r="240" ht="15.75" customHeight="1">
      <c r="A240" s="94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0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</row>
    <row r="241" ht="15.75" customHeight="1">
      <c r="A241" s="94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0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</row>
    <row r="242" ht="15.75" customHeight="1">
      <c r="A242" s="94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0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</row>
    <row r="243" ht="15.75" customHeight="1">
      <c r="A243" s="94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0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</row>
    <row r="244" ht="15.75" customHeight="1">
      <c r="A244" s="94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0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</row>
    <row r="245" ht="15.75" customHeight="1">
      <c r="A245" s="94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0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</row>
    <row r="246" ht="15.75" customHeight="1">
      <c r="A246" s="94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0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</row>
    <row r="247" ht="15.75" customHeight="1">
      <c r="A247" s="94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0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</row>
    <row r="248" ht="15.75" customHeight="1">
      <c r="A248" s="94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0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</row>
    <row r="249" ht="15.75" customHeight="1">
      <c r="A249" s="94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0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</row>
    <row r="250" ht="15.75" customHeight="1">
      <c r="A250" s="94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0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</row>
    <row r="251" ht="15.75" customHeight="1">
      <c r="A251" s="94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0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</row>
    <row r="252" ht="15.75" customHeight="1">
      <c r="A252" s="94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0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</row>
    <row r="253" ht="15.75" customHeight="1">
      <c r="A253" s="94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0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</row>
    <row r="254" ht="15.75" customHeight="1">
      <c r="A254" s="94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0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</row>
    <row r="255" ht="15.75" customHeight="1">
      <c r="A255" s="94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0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</row>
    <row r="256" ht="15.75" customHeight="1">
      <c r="A256" s="94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0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</row>
    <row r="257" ht="15.75" customHeight="1">
      <c r="A257" s="94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0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</row>
    <row r="258" ht="15.75" customHeight="1">
      <c r="A258" s="94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0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</row>
    <row r="259" ht="15.75" customHeight="1">
      <c r="A259" s="94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0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</row>
    <row r="260" ht="15.75" customHeight="1">
      <c r="A260" s="94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0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</row>
    <row r="261" ht="15.75" customHeight="1">
      <c r="A261" s="94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0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</row>
    <row r="262" ht="15.75" customHeight="1">
      <c r="A262" s="94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0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</row>
    <row r="263" ht="15.75" customHeight="1">
      <c r="A263" s="94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0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</row>
    <row r="264" ht="15.75" customHeight="1">
      <c r="A264" s="94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0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</row>
    <row r="265" ht="15.75" customHeight="1">
      <c r="A265" s="94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0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</row>
    <row r="266" ht="15.75" customHeight="1">
      <c r="A266" s="94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0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</row>
    <row r="267" ht="15.75" customHeight="1">
      <c r="A267" s="94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0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</row>
    <row r="268" ht="15.75" customHeight="1">
      <c r="A268" s="94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0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</row>
    <row r="269" ht="15.75" customHeight="1">
      <c r="A269" s="94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0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</row>
    <row r="270" ht="15.75" customHeight="1">
      <c r="A270" s="94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0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</row>
    <row r="271" ht="15.75" customHeight="1">
      <c r="A271" s="94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0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</row>
    <row r="272" ht="15.75" customHeight="1">
      <c r="A272" s="94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0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</row>
    <row r="273" ht="15.75" customHeight="1">
      <c r="A273" s="94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0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</row>
    <row r="274" ht="15.75" customHeight="1">
      <c r="A274" s="94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0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</row>
    <row r="275" ht="15.75" customHeight="1">
      <c r="A275" s="94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0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</row>
    <row r="276" ht="15.75" customHeight="1">
      <c r="A276" s="94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0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</row>
    <row r="277" ht="15.75" customHeight="1">
      <c r="A277" s="94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0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</row>
    <row r="278" ht="15.75" customHeight="1">
      <c r="A278" s="94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0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</row>
    <row r="279" ht="15.75" customHeight="1">
      <c r="A279" s="94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0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</row>
    <row r="280" ht="15.75" customHeight="1">
      <c r="A280" s="94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0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</row>
    <row r="281" ht="15.75" customHeight="1">
      <c r="A281" s="94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0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</row>
    <row r="282" ht="15.75" customHeight="1">
      <c r="A282" s="94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0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</row>
    <row r="283" ht="15.75" customHeight="1">
      <c r="A283" s="94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0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</row>
    <row r="284" ht="15.75" customHeight="1">
      <c r="A284" s="94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0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</row>
    <row r="285" ht="15.75" customHeight="1">
      <c r="A285" s="94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0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</row>
    <row r="286" ht="15.75" customHeight="1">
      <c r="A286" s="94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0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</row>
    <row r="287" ht="15.75" customHeight="1">
      <c r="A287" s="94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0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</row>
    <row r="288" ht="15.75" customHeight="1">
      <c r="A288" s="94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0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</row>
    <row r="289" ht="15.75" customHeight="1">
      <c r="A289" s="94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0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</row>
    <row r="290" ht="15.75" customHeight="1">
      <c r="A290" s="94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0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</row>
    <row r="291" ht="15.75" customHeight="1">
      <c r="A291" s="94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0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</row>
    <row r="292" ht="15.75" customHeight="1">
      <c r="A292" s="94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0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</row>
    <row r="293" ht="15.75" customHeight="1">
      <c r="A293" s="94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0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</row>
    <row r="294" ht="15.75" customHeight="1">
      <c r="A294" s="94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0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</row>
    <row r="295" ht="15.75" customHeight="1">
      <c r="A295" s="94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0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</row>
    <row r="296" ht="15.75" customHeight="1">
      <c r="A296" s="94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0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</row>
    <row r="297" ht="15.75" customHeight="1">
      <c r="A297" s="94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0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</row>
    <row r="298" ht="15.75" customHeight="1">
      <c r="A298" s="94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0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</row>
    <row r="299" ht="15.75" customHeight="1">
      <c r="A299" s="94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0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</row>
    <row r="300" ht="15.75" customHeight="1">
      <c r="A300" s="94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0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</row>
    <row r="301" ht="15.75" customHeight="1">
      <c r="A301" s="94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0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</row>
    <row r="302" ht="15.75" customHeight="1">
      <c r="A302" s="94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0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</row>
    <row r="303" ht="15.75" customHeight="1">
      <c r="A303" s="94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0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</row>
    <row r="304" ht="15.75" customHeight="1">
      <c r="A304" s="94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0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</row>
    <row r="305" ht="15.75" customHeight="1">
      <c r="A305" s="94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0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</row>
    <row r="306" ht="15.75" customHeight="1">
      <c r="A306" s="94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0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</row>
    <row r="307" ht="15.75" customHeight="1">
      <c r="A307" s="94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0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</row>
    <row r="308" ht="15.75" customHeight="1">
      <c r="A308" s="94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0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</row>
    <row r="309" ht="15.75" customHeight="1">
      <c r="A309" s="94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0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</row>
    <row r="310" ht="15.75" customHeight="1">
      <c r="A310" s="94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0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</row>
    <row r="311" ht="15.75" customHeight="1">
      <c r="A311" s="94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0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</row>
    <row r="312" ht="15.75" customHeight="1">
      <c r="A312" s="94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0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</row>
    <row r="313" ht="15.75" customHeight="1">
      <c r="A313" s="94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0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</row>
    <row r="314" ht="15.75" customHeight="1">
      <c r="A314" s="94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0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</row>
    <row r="315" ht="15.75" customHeight="1">
      <c r="A315" s="94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0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</row>
    <row r="316" ht="15.75" customHeight="1">
      <c r="A316" s="94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0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</row>
    <row r="317" ht="15.75" customHeight="1">
      <c r="A317" s="94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0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</row>
    <row r="318" ht="15.75" customHeight="1">
      <c r="A318" s="94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0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</row>
    <row r="319" ht="15.75" customHeight="1">
      <c r="A319" s="94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0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</row>
    <row r="320" ht="15.75" customHeight="1">
      <c r="A320" s="94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0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</row>
    <row r="321" ht="15.75" customHeight="1">
      <c r="A321" s="94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0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</row>
    <row r="322" ht="15.75" customHeight="1">
      <c r="A322" s="94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0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</row>
    <row r="323" ht="15.75" customHeight="1">
      <c r="A323" s="94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0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</row>
    <row r="324" ht="15.75" customHeight="1">
      <c r="A324" s="94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0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</row>
    <row r="325" ht="15.75" customHeight="1">
      <c r="A325" s="94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0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</row>
    <row r="326" ht="15.75" customHeight="1">
      <c r="A326" s="94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0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</row>
    <row r="327" ht="15.75" customHeight="1">
      <c r="A327" s="94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0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</row>
    <row r="328" ht="15.75" customHeight="1">
      <c r="A328" s="94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0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</row>
    <row r="329" ht="15.75" customHeight="1">
      <c r="A329" s="94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0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</row>
    <row r="330" ht="15.75" customHeight="1">
      <c r="A330" s="94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0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</row>
    <row r="331" ht="15.75" customHeight="1">
      <c r="A331" s="94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0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</row>
    <row r="332" ht="15.75" customHeight="1">
      <c r="A332" s="94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0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</row>
    <row r="333" ht="15.75" customHeight="1">
      <c r="A333" s="94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0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</row>
    <row r="334" ht="15.75" customHeight="1">
      <c r="A334" s="94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0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</row>
    <row r="335" ht="15.75" customHeight="1">
      <c r="A335" s="94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0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</row>
    <row r="336" ht="15.75" customHeight="1">
      <c r="A336" s="94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0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</row>
    <row r="337" ht="15.75" customHeight="1">
      <c r="A337" s="94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0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</row>
    <row r="338" ht="15.75" customHeight="1">
      <c r="A338" s="94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0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</row>
    <row r="339" ht="15.75" customHeight="1">
      <c r="A339" s="94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0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</row>
    <row r="340" ht="15.75" customHeight="1">
      <c r="A340" s="94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0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</row>
    <row r="341" ht="15.75" customHeight="1">
      <c r="A341" s="94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0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</row>
    <row r="342" ht="15.75" customHeight="1">
      <c r="A342" s="94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0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</row>
    <row r="343" ht="15.75" customHeight="1">
      <c r="A343" s="94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0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</row>
    <row r="344" ht="15.75" customHeight="1">
      <c r="A344" s="94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0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</row>
    <row r="345" ht="15.75" customHeight="1">
      <c r="A345" s="94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0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</row>
    <row r="346" ht="15.75" customHeight="1">
      <c r="A346" s="94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0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</row>
    <row r="347" ht="15.75" customHeight="1">
      <c r="A347" s="94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0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</row>
    <row r="348" ht="15.75" customHeight="1">
      <c r="A348" s="94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0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</row>
    <row r="349" ht="15.75" customHeight="1">
      <c r="A349" s="94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0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</row>
    <row r="350" ht="15.75" customHeight="1">
      <c r="A350" s="94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0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</row>
    <row r="351" ht="15.75" customHeight="1">
      <c r="A351" s="94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0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</row>
    <row r="352" ht="15.75" customHeight="1">
      <c r="A352" s="94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0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</row>
    <row r="353" ht="15.75" customHeight="1">
      <c r="A353" s="94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0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</row>
    <row r="354" ht="15.75" customHeight="1">
      <c r="A354" s="94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0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</row>
    <row r="355" ht="15.75" customHeight="1">
      <c r="A355" s="94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0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</row>
    <row r="356" ht="15.75" customHeight="1">
      <c r="A356" s="94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0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</row>
    <row r="357" ht="15.75" customHeight="1">
      <c r="A357" s="94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0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</row>
    <row r="358" ht="15.75" customHeight="1">
      <c r="A358" s="94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0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</row>
    <row r="359" ht="15.75" customHeight="1">
      <c r="A359" s="94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0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</row>
    <row r="360" ht="15.75" customHeight="1">
      <c r="A360" s="94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0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</row>
    <row r="361" ht="15.75" customHeight="1">
      <c r="A361" s="94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0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</row>
    <row r="362" ht="15.75" customHeight="1">
      <c r="A362" s="94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0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</row>
    <row r="363" ht="15.75" customHeight="1">
      <c r="A363" s="94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0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</row>
    <row r="364" ht="15.75" customHeight="1">
      <c r="A364" s="94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0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</row>
    <row r="365" ht="15.75" customHeight="1">
      <c r="A365" s="94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0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</row>
    <row r="366" ht="15.75" customHeight="1">
      <c r="A366" s="94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0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</row>
    <row r="367" ht="15.75" customHeight="1">
      <c r="A367" s="94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0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</row>
    <row r="368" ht="15.75" customHeight="1">
      <c r="A368" s="94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0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</row>
    <row r="369" ht="15.75" customHeight="1">
      <c r="A369" s="94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0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</row>
    <row r="370" ht="15.75" customHeight="1">
      <c r="A370" s="94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0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</row>
    <row r="371" ht="15.75" customHeight="1">
      <c r="A371" s="94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0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</row>
    <row r="372" ht="15.75" customHeight="1">
      <c r="A372" s="94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0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</row>
    <row r="373" ht="15.75" customHeight="1">
      <c r="A373" s="94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0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</row>
    <row r="374" ht="15.75" customHeight="1">
      <c r="A374" s="94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0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</row>
    <row r="375" ht="15.75" customHeight="1">
      <c r="A375" s="94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0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</row>
    <row r="376" ht="15.75" customHeight="1">
      <c r="A376" s="94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0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</row>
    <row r="377" ht="15.75" customHeight="1">
      <c r="A377" s="94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0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</row>
    <row r="378" ht="15.75" customHeight="1">
      <c r="A378" s="94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0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</row>
    <row r="379" ht="15.75" customHeight="1">
      <c r="A379" s="94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0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</row>
    <row r="380" ht="15.75" customHeight="1">
      <c r="A380" s="94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0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</row>
    <row r="381" ht="15.75" customHeight="1">
      <c r="A381" s="94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0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</row>
    <row r="382" ht="15.75" customHeight="1">
      <c r="A382" s="94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0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</row>
    <row r="383" ht="15.75" customHeight="1">
      <c r="A383" s="94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0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</row>
    <row r="384" ht="15.75" customHeight="1">
      <c r="A384" s="94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0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</row>
    <row r="385" ht="15.75" customHeight="1">
      <c r="A385" s="94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0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</row>
    <row r="386" ht="15.75" customHeight="1">
      <c r="A386" s="94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0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</row>
    <row r="387" ht="15.75" customHeight="1">
      <c r="A387" s="94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0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</row>
    <row r="388" ht="15.75" customHeight="1">
      <c r="A388" s="94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0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</row>
    <row r="389" ht="15.75" customHeight="1">
      <c r="A389" s="94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0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</row>
    <row r="390" ht="15.75" customHeight="1">
      <c r="A390" s="94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0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</row>
    <row r="391" ht="15.75" customHeight="1">
      <c r="A391" s="94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0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</row>
    <row r="392" ht="15.75" customHeight="1">
      <c r="A392" s="94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0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</row>
    <row r="393" ht="15.75" customHeight="1">
      <c r="A393" s="94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0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</row>
    <row r="394" ht="15.75" customHeight="1">
      <c r="A394" s="94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0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</row>
    <row r="395" ht="15.75" customHeight="1">
      <c r="A395" s="94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0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</row>
    <row r="396" ht="15.75" customHeight="1">
      <c r="A396" s="94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0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</row>
    <row r="397" ht="15.75" customHeight="1">
      <c r="A397" s="94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0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</row>
    <row r="398" ht="15.75" customHeight="1">
      <c r="A398" s="94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0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</row>
    <row r="399" ht="15.75" customHeight="1">
      <c r="A399" s="94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0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</row>
    <row r="400" ht="15.75" customHeight="1">
      <c r="A400" s="94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0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</row>
    <row r="401" ht="15.75" customHeight="1">
      <c r="A401" s="94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0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</row>
    <row r="402" ht="15.75" customHeight="1">
      <c r="A402" s="94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0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</row>
    <row r="403" ht="15.75" customHeight="1">
      <c r="A403" s="94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0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</row>
    <row r="404" ht="15.75" customHeight="1">
      <c r="A404" s="94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0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</row>
    <row r="405" ht="15.75" customHeight="1">
      <c r="A405" s="94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0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</row>
    <row r="406" ht="15.75" customHeight="1">
      <c r="A406" s="94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0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</row>
    <row r="407" ht="15.75" customHeight="1">
      <c r="A407" s="94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0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</row>
    <row r="408" ht="15.75" customHeight="1">
      <c r="A408" s="94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0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</row>
    <row r="409" ht="15.75" customHeight="1">
      <c r="A409" s="94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0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</row>
    <row r="410" ht="15.75" customHeight="1">
      <c r="A410" s="94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0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</row>
    <row r="411" ht="15.75" customHeight="1">
      <c r="A411" s="94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0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</row>
    <row r="412" ht="15.75" customHeight="1">
      <c r="A412" s="94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0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</row>
    <row r="413" ht="15.75" customHeight="1">
      <c r="A413" s="94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0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</row>
    <row r="414" ht="15.75" customHeight="1">
      <c r="A414" s="94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0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</row>
    <row r="415" ht="15.75" customHeight="1">
      <c r="A415" s="94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0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</row>
    <row r="416" ht="15.75" customHeight="1">
      <c r="A416" s="94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0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</row>
    <row r="417" ht="15.75" customHeight="1">
      <c r="A417" s="94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0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</row>
    <row r="418" ht="15.75" customHeight="1">
      <c r="A418" s="94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0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</row>
    <row r="419" ht="15.75" customHeight="1">
      <c r="A419" s="94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0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</row>
    <row r="420" ht="15.75" customHeight="1">
      <c r="A420" s="94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0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</row>
    <row r="421" ht="15.75" customHeight="1">
      <c r="A421" s="94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0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</row>
    <row r="422" ht="15.75" customHeight="1">
      <c r="A422" s="94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0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</row>
    <row r="423" ht="15.75" customHeight="1">
      <c r="A423" s="94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0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</row>
    <row r="424" ht="15.75" customHeight="1">
      <c r="A424" s="94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0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</row>
    <row r="425" ht="15.75" customHeight="1">
      <c r="A425" s="94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0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</row>
    <row r="426" ht="15.75" customHeight="1">
      <c r="A426" s="94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0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</row>
    <row r="427" ht="15.75" customHeight="1">
      <c r="A427" s="94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0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</row>
    <row r="428" ht="15.75" customHeight="1">
      <c r="A428" s="94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0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</row>
    <row r="429" ht="15.75" customHeight="1">
      <c r="A429" s="94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0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</row>
    <row r="430" ht="15.75" customHeight="1">
      <c r="A430" s="94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0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</row>
    <row r="431" ht="15.75" customHeight="1">
      <c r="A431" s="94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0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</row>
    <row r="432" ht="15.75" customHeight="1">
      <c r="A432" s="94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0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</row>
    <row r="433" ht="15.75" customHeight="1">
      <c r="A433" s="94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0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</row>
    <row r="434" ht="15.75" customHeight="1">
      <c r="A434" s="94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0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</row>
    <row r="435" ht="15.75" customHeight="1">
      <c r="A435" s="94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0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</row>
    <row r="436" ht="15.75" customHeight="1">
      <c r="A436" s="94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0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</row>
    <row r="437" ht="15.75" customHeight="1">
      <c r="A437" s="94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0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</row>
    <row r="438" ht="15.75" customHeight="1">
      <c r="A438" s="94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0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</row>
    <row r="439" ht="15.75" customHeight="1">
      <c r="A439" s="94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0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</row>
    <row r="440" ht="15.75" customHeight="1">
      <c r="A440" s="94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0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</row>
    <row r="441" ht="15.75" customHeight="1">
      <c r="A441" s="94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0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</row>
    <row r="442" ht="15.75" customHeight="1">
      <c r="A442" s="94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0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</row>
    <row r="443" ht="15.75" customHeight="1">
      <c r="A443" s="94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0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</row>
    <row r="444" ht="15.75" customHeight="1">
      <c r="A444" s="94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0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</row>
    <row r="445" ht="15.75" customHeight="1">
      <c r="A445" s="94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0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</row>
    <row r="446" ht="15.75" customHeight="1">
      <c r="A446" s="94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0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</row>
    <row r="447" ht="15.75" customHeight="1">
      <c r="A447" s="94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0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</row>
    <row r="448" ht="15.75" customHeight="1">
      <c r="A448" s="94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0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</row>
    <row r="449" ht="15.75" customHeight="1">
      <c r="A449" s="94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0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</row>
    <row r="450" ht="15.75" customHeight="1">
      <c r="A450" s="94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0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</row>
    <row r="451" ht="15.75" customHeight="1">
      <c r="A451" s="94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0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</row>
    <row r="452" ht="15.75" customHeight="1">
      <c r="A452" s="94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0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</row>
    <row r="453" ht="15.75" customHeight="1">
      <c r="A453" s="94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0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</row>
    <row r="454" ht="15.75" customHeight="1">
      <c r="A454" s="94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0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</row>
    <row r="455" ht="15.75" customHeight="1">
      <c r="A455" s="94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0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</row>
    <row r="456" ht="15.75" customHeight="1">
      <c r="A456" s="94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0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</row>
    <row r="457" ht="15.75" customHeight="1">
      <c r="A457" s="94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0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</row>
    <row r="458" ht="15.75" customHeight="1">
      <c r="A458" s="94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0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</row>
    <row r="459" ht="15.75" customHeight="1">
      <c r="A459" s="94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0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</row>
    <row r="460" ht="15.75" customHeight="1">
      <c r="A460" s="94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0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</row>
    <row r="461" ht="15.75" customHeight="1">
      <c r="A461" s="94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0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</row>
    <row r="462" ht="15.75" customHeight="1">
      <c r="A462" s="94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0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</row>
    <row r="463" ht="15.75" customHeight="1">
      <c r="A463" s="94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0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</row>
    <row r="464" ht="15.75" customHeight="1">
      <c r="A464" s="94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0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</row>
    <row r="465" ht="15.75" customHeight="1">
      <c r="A465" s="94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0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</row>
    <row r="466" ht="15.75" customHeight="1">
      <c r="A466" s="94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0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</row>
    <row r="467" ht="15.75" customHeight="1">
      <c r="A467" s="94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0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</row>
    <row r="468" ht="15.75" customHeight="1">
      <c r="A468" s="94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0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</row>
    <row r="469" ht="15.75" customHeight="1">
      <c r="A469" s="94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0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</row>
    <row r="470" ht="15.75" customHeight="1">
      <c r="A470" s="94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0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</row>
    <row r="471" ht="15.75" customHeight="1">
      <c r="A471" s="94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0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</row>
    <row r="472" ht="15.75" customHeight="1">
      <c r="A472" s="94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0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</row>
    <row r="473" ht="15.75" customHeight="1">
      <c r="A473" s="94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0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</row>
    <row r="474" ht="15.75" customHeight="1">
      <c r="A474" s="94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0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</row>
    <row r="475" ht="15.75" customHeight="1">
      <c r="A475" s="94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0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</row>
    <row r="476" ht="15.75" customHeight="1">
      <c r="A476" s="94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0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</row>
    <row r="477" ht="15.75" customHeight="1">
      <c r="A477" s="94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0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</row>
    <row r="478" ht="15.75" customHeight="1">
      <c r="A478" s="94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0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</row>
    <row r="479" ht="15.75" customHeight="1">
      <c r="A479" s="94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0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</row>
    <row r="480" ht="15.75" customHeight="1">
      <c r="A480" s="94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0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</row>
    <row r="481" ht="15.75" customHeight="1">
      <c r="A481" s="94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0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</row>
    <row r="482" ht="15.75" customHeight="1">
      <c r="A482" s="94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0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</row>
    <row r="483" ht="15.75" customHeight="1">
      <c r="A483" s="94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0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</row>
    <row r="484" ht="15.75" customHeight="1">
      <c r="A484" s="94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0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</row>
    <row r="485" ht="15.75" customHeight="1">
      <c r="A485" s="94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0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</row>
    <row r="486" ht="15.75" customHeight="1">
      <c r="A486" s="94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0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</row>
    <row r="487" ht="15.75" customHeight="1">
      <c r="A487" s="94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0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</row>
    <row r="488" ht="15.75" customHeight="1">
      <c r="A488" s="94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0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</row>
    <row r="489" ht="15.75" customHeight="1">
      <c r="A489" s="94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0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</row>
    <row r="490" ht="15.75" customHeight="1">
      <c r="A490" s="94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0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</row>
    <row r="491" ht="15.75" customHeight="1">
      <c r="A491" s="94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0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</row>
    <row r="492" ht="15.75" customHeight="1">
      <c r="A492" s="94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0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</row>
    <row r="493" ht="15.75" customHeight="1">
      <c r="A493" s="94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0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</row>
    <row r="494" ht="15.75" customHeight="1">
      <c r="A494" s="94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0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</row>
    <row r="495" ht="15.75" customHeight="1">
      <c r="A495" s="94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0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</row>
    <row r="496" ht="15.75" customHeight="1">
      <c r="A496" s="94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0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</row>
    <row r="497" ht="15.75" customHeight="1">
      <c r="A497" s="94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0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</row>
    <row r="498" ht="15.75" customHeight="1">
      <c r="A498" s="94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0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</row>
    <row r="499" ht="15.75" customHeight="1">
      <c r="A499" s="94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0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</row>
    <row r="500" ht="15.75" customHeight="1">
      <c r="A500" s="94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0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</row>
    <row r="501" ht="15.75" customHeight="1">
      <c r="A501" s="94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0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</row>
    <row r="502" ht="15.75" customHeight="1">
      <c r="A502" s="94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0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</row>
    <row r="503" ht="15.75" customHeight="1">
      <c r="A503" s="94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0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</row>
    <row r="504" ht="15.75" customHeight="1">
      <c r="A504" s="94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0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</row>
    <row r="505" ht="15.75" customHeight="1">
      <c r="A505" s="94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0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</row>
    <row r="506" ht="15.75" customHeight="1">
      <c r="A506" s="94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0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</row>
    <row r="507" ht="15.75" customHeight="1">
      <c r="A507" s="94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0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</row>
    <row r="508" ht="15.75" customHeight="1">
      <c r="A508" s="94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0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</row>
    <row r="509" ht="15.75" customHeight="1">
      <c r="A509" s="94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0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</row>
    <row r="510" ht="15.75" customHeight="1">
      <c r="A510" s="94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0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</row>
    <row r="511" ht="15.75" customHeight="1">
      <c r="A511" s="94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0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</row>
    <row r="512" ht="15.75" customHeight="1">
      <c r="A512" s="94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0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</row>
    <row r="513" ht="15.75" customHeight="1">
      <c r="A513" s="94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0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</row>
    <row r="514" ht="15.75" customHeight="1">
      <c r="A514" s="94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0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</row>
    <row r="515" ht="15.75" customHeight="1">
      <c r="A515" s="94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0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</row>
    <row r="516" ht="15.75" customHeight="1">
      <c r="A516" s="94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0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</row>
    <row r="517" ht="15.75" customHeight="1">
      <c r="A517" s="94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0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</row>
    <row r="518" ht="15.75" customHeight="1">
      <c r="A518" s="94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0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</row>
    <row r="519" ht="15.75" customHeight="1">
      <c r="A519" s="94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0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</row>
    <row r="520" ht="15.75" customHeight="1">
      <c r="A520" s="94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0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</row>
    <row r="521" ht="15.75" customHeight="1">
      <c r="A521" s="94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0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</row>
    <row r="522" ht="15.75" customHeight="1">
      <c r="A522" s="94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0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</row>
    <row r="523" ht="15.75" customHeight="1">
      <c r="A523" s="94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0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</row>
    <row r="524" ht="15.75" customHeight="1">
      <c r="A524" s="94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0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</row>
    <row r="525" ht="15.75" customHeight="1">
      <c r="A525" s="94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0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</row>
    <row r="526" ht="15.75" customHeight="1">
      <c r="A526" s="94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0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</row>
    <row r="527" ht="15.75" customHeight="1">
      <c r="A527" s="94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0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</row>
    <row r="528" ht="15.75" customHeight="1">
      <c r="A528" s="94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0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</row>
    <row r="529" ht="15.75" customHeight="1">
      <c r="A529" s="94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0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</row>
    <row r="530" ht="15.75" customHeight="1">
      <c r="A530" s="94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0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</row>
    <row r="531" ht="15.75" customHeight="1">
      <c r="A531" s="94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0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</row>
    <row r="532" ht="15.75" customHeight="1">
      <c r="A532" s="94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0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</row>
    <row r="533" ht="15.75" customHeight="1">
      <c r="A533" s="94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0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</row>
    <row r="534" ht="15.75" customHeight="1">
      <c r="A534" s="94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0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</row>
    <row r="535" ht="15.75" customHeight="1">
      <c r="A535" s="94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0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</row>
    <row r="536" ht="15.75" customHeight="1">
      <c r="A536" s="94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0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</row>
    <row r="537" ht="15.75" customHeight="1">
      <c r="A537" s="94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0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</row>
    <row r="538" ht="15.75" customHeight="1">
      <c r="A538" s="94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0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</row>
    <row r="539" ht="15.75" customHeight="1">
      <c r="A539" s="94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0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</row>
    <row r="540" ht="15.75" customHeight="1">
      <c r="A540" s="94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0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</row>
    <row r="541" ht="15.75" customHeight="1">
      <c r="A541" s="94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0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</row>
    <row r="542" ht="15.75" customHeight="1">
      <c r="A542" s="94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0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</row>
    <row r="543" ht="15.75" customHeight="1">
      <c r="A543" s="94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0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</row>
    <row r="544" ht="15.75" customHeight="1">
      <c r="A544" s="94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0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</row>
    <row r="545" ht="15.75" customHeight="1">
      <c r="A545" s="94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0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</row>
    <row r="546" ht="15.75" customHeight="1">
      <c r="A546" s="94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0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</row>
    <row r="547" ht="15.75" customHeight="1">
      <c r="A547" s="94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0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</row>
    <row r="548" ht="15.75" customHeight="1">
      <c r="A548" s="94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0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</row>
    <row r="549" ht="15.75" customHeight="1">
      <c r="A549" s="94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0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</row>
    <row r="550" ht="15.75" customHeight="1">
      <c r="A550" s="94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0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</row>
    <row r="551" ht="15.75" customHeight="1">
      <c r="A551" s="94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0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</row>
    <row r="552" ht="15.75" customHeight="1">
      <c r="A552" s="94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0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</row>
    <row r="553" ht="15.75" customHeight="1">
      <c r="A553" s="94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0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</row>
    <row r="554" ht="15.75" customHeight="1">
      <c r="A554" s="94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0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</row>
    <row r="555" ht="15.75" customHeight="1">
      <c r="A555" s="94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0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</row>
    <row r="556" ht="15.75" customHeight="1">
      <c r="A556" s="94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0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</row>
    <row r="557" ht="15.75" customHeight="1">
      <c r="A557" s="94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0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</row>
    <row r="558" ht="15.75" customHeight="1">
      <c r="A558" s="94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0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</row>
    <row r="559" ht="15.75" customHeight="1">
      <c r="A559" s="94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0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</row>
    <row r="560" ht="15.75" customHeight="1">
      <c r="A560" s="94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0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</row>
    <row r="561" ht="15.75" customHeight="1">
      <c r="A561" s="94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0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</row>
    <row r="562" ht="15.75" customHeight="1">
      <c r="A562" s="94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0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</row>
    <row r="563" ht="15.75" customHeight="1">
      <c r="A563" s="94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0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</row>
    <row r="564" ht="15.75" customHeight="1">
      <c r="A564" s="94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0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</row>
    <row r="565" ht="15.75" customHeight="1">
      <c r="A565" s="94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0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</row>
    <row r="566" ht="15.75" customHeight="1">
      <c r="A566" s="94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0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</row>
    <row r="567" ht="15.75" customHeight="1">
      <c r="A567" s="94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0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</row>
    <row r="568" ht="15.75" customHeight="1">
      <c r="A568" s="94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0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</row>
    <row r="569" ht="15.75" customHeight="1">
      <c r="A569" s="94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0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</row>
    <row r="570" ht="15.75" customHeight="1">
      <c r="A570" s="94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0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</row>
    <row r="571" ht="15.75" customHeight="1">
      <c r="A571" s="94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0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</row>
    <row r="572" ht="15.75" customHeight="1">
      <c r="A572" s="94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0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</row>
    <row r="573" ht="15.75" customHeight="1">
      <c r="A573" s="94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0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</row>
    <row r="574" ht="15.75" customHeight="1">
      <c r="A574" s="94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0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</row>
    <row r="575" ht="15.75" customHeight="1">
      <c r="A575" s="94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0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</row>
    <row r="576" ht="15.75" customHeight="1">
      <c r="A576" s="94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0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</row>
    <row r="577" ht="15.75" customHeight="1">
      <c r="A577" s="94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0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</row>
    <row r="578" ht="15.75" customHeight="1">
      <c r="A578" s="94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0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</row>
    <row r="579" ht="15.75" customHeight="1">
      <c r="A579" s="94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0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</row>
    <row r="580" ht="15.75" customHeight="1">
      <c r="A580" s="94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0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</row>
    <row r="581" ht="15.75" customHeight="1">
      <c r="A581" s="94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0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</row>
    <row r="582" ht="15.75" customHeight="1">
      <c r="A582" s="94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0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</row>
    <row r="583" ht="15.75" customHeight="1">
      <c r="A583" s="94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0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</row>
    <row r="584" ht="15.75" customHeight="1">
      <c r="A584" s="94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0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</row>
    <row r="585" ht="15.75" customHeight="1">
      <c r="A585" s="94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0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</row>
    <row r="586" ht="15.75" customHeight="1">
      <c r="A586" s="94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0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</row>
    <row r="587" ht="15.75" customHeight="1">
      <c r="A587" s="94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0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</row>
    <row r="588" ht="15.75" customHeight="1">
      <c r="A588" s="94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0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</row>
    <row r="589" ht="15.75" customHeight="1">
      <c r="A589" s="94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0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</row>
    <row r="590" ht="15.75" customHeight="1">
      <c r="A590" s="94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0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</row>
    <row r="591" ht="15.75" customHeight="1">
      <c r="A591" s="94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0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</row>
    <row r="592" ht="15.75" customHeight="1">
      <c r="A592" s="94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0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</row>
    <row r="593" ht="15.75" customHeight="1">
      <c r="A593" s="94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0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</row>
    <row r="594" ht="15.75" customHeight="1">
      <c r="A594" s="94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0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</row>
    <row r="595" ht="15.75" customHeight="1">
      <c r="A595" s="94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0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</row>
    <row r="596" ht="15.75" customHeight="1">
      <c r="A596" s="94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0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</row>
    <row r="597" ht="15.75" customHeight="1">
      <c r="A597" s="94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0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</row>
    <row r="598" ht="15.75" customHeight="1">
      <c r="A598" s="94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0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</row>
    <row r="599" ht="15.75" customHeight="1">
      <c r="A599" s="94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0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</row>
    <row r="600" ht="15.75" customHeight="1">
      <c r="A600" s="94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0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</row>
    <row r="601" ht="15.75" customHeight="1">
      <c r="A601" s="94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0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</row>
    <row r="602" ht="15.75" customHeight="1">
      <c r="A602" s="94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0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</row>
    <row r="603" ht="15.75" customHeight="1">
      <c r="A603" s="94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0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</row>
    <row r="604" ht="15.75" customHeight="1">
      <c r="A604" s="94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0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</row>
    <row r="605" ht="15.75" customHeight="1">
      <c r="A605" s="94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0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</row>
    <row r="606" ht="15.75" customHeight="1">
      <c r="A606" s="94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0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</row>
    <row r="607" ht="15.75" customHeight="1">
      <c r="A607" s="94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0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</row>
    <row r="608" ht="15.75" customHeight="1">
      <c r="A608" s="94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0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</row>
    <row r="609" ht="15.75" customHeight="1">
      <c r="A609" s="94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0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</row>
    <row r="610" ht="15.75" customHeight="1">
      <c r="A610" s="94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0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</row>
    <row r="611" ht="15.75" customHeight="1">
      <c r="A611" s="94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0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</row>
    <row r="612" ht="15.75" customHeight="1">
      <c r="A612" s="94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0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</row>
    <row r="613" ht="15.75" customHeight="1">
      <c r="A613" s="94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0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</row>
    <row r="614" ht="15.75" customHeight="1">
      <c r="A614" s="94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0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</row>
    <row r="615" ht="15.75" customHeight="1">
      <c r="A615" s="94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0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</row>
    <row r="616" ht="15.75" customHeight="1">
      <c r="A616" s="94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0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</row>
    <row r="617" ht="15.75" customHeight="1">
      <c r="A617" s="94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0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</row>
    <row r="618" ht="15.75" customHeight="1">
      <c r="A618" s="94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0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</row>
    <row r="619" ht="15.75" customHeight="1">
      <c r="A619" s="94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0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</row>
    <row r="620" ht="15.75" customHeight="1">
      <c r="A620" s="94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0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</row>
    <row r="621" ht="15.75" customHeight="1">
      <c r="A621" s="94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0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</row>
    <row r="622" ht="15.75" customHeight="1">
      <c r="A622" s="94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0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</row>
    <row r="623" ht="15.75" customHeight="1">
      <c r="A623" s="94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0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</row>
    <row r="624" ht="15.75" customHeight="1">
      <c r="A624" s="94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0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</row>
    <row r="625" ht="15.75" customHeight="1">
      <c r="A625" s="94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0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</row>
    <row r="626" ht="15.75" customHeight="1">
      <c r="A626" s="94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0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</row>
    <row r="627" ht="15.75" customHeight="1">
      <c r="A627" s="94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0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</row>
    <row r="628" ht="15.75" customHeight="1">
      <c r="A628" s="94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0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</row>
    <row r="629" ht="15.75" customHeight="1">
      <c r="A629" s="94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0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</row>
    <row r="630" ht="15.75" customHeight="1">
      <c r="A630" s="94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0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</row>
    <row r="631" ht="15.75" customHeight="1">
      <c r="A631" s="94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0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</row>
    <row r="632" ht="15.75" customHeight="1">
      <c r="A632" s="94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0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</row>
    <row r="633" ht="15.75" customHeight="1">
      <c r="A633" s="94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0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</row>
    <row r="634" ht="15.75" customHeight="1">
      <c r="A634" s="94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0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</row>
    <row r="635" ht="15.75" customHeight="1">
      <c r="A635" s="94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0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</row>
    <row r="636" ht="15.75" customHeight="1">
      <c r="A636" s="94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0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</row>
    <row r="637" ht="15.75" customHeight="1">
      <c r="A637" s="94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0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</row>
    <row r="638" ht="15.75" customHeight="1">
      <c r="A638" s="94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0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</row>
    <row r="639" ht="15.75" customHeight="1">
      <c r="A639" s="94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0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</row>
    <row r="640" ht="15.75" customHeight="1">
      <c r="A640" s="94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0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</row>
    <row r="641" ht="15.75" customHeight="1">
      <c r="A641" s="94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0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</row>
    <row r="642" ht="15.75" customHeight="1">
      <c r="A642" s="94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0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</row>
    <row r="643" ht="15.75" customHeight="1">
      <c r="A643" s="94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0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</row>
    <row r="644" ht="15.75" customHeight="1">
      <c r="A644" s="94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0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</row>
    <row r="645" ht="15.75" customHeight="1">
      <c r="A645" s="94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0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</row>
    <row r="646" ht="15.75" customHeight="1">
      <c r="A646" s="94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0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</row>
    <row r="647" ht="15.75" customHeight="1">
      <c r="A647" s="94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0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</row>
    <row r="648" ht="15.75" customHeight="1">
      <c r="A648" s="94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0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</row>
    <row r="649" ht="15.75" customHeight="1">
      <c r="A649" s="94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0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</row>
    <row r="650" ht="15.75" customHeight="1">
      <c r="A650" s="94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0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</row>
    <row r="651" ht="15.75" customHeight="1">
      <c r="A651" s="94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0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</row>
    <row r="652" ht="15.75" customHeight="1">
      <c r="A652" s="94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0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</row>
    <row r="653" ht="15.75" customHeight="1">
      <c r="A653" s="94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0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</row>
    <row r="654" ht="15.75" customHeight="1">
      <c r="A654" s="94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0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</row>
    <row r="655" ht="15.75" customHeight="1">
      <c r="A655" s="94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0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</row>
    <row r="656" ht="15.75" customHeight="1">
      <c r="A656" s="94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0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</row>
    <row r="657" ht="15.75" customHeight="1">
      <c r="A657" s="94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0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</row>
    <row r="658" ht="15.75" customHeight="1">
      <c r="A658" s="94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0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</row>
    <row r="659" ht="15.75" customHeight="1">
      <c r="A659" s="94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0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  <c r="AB659" s="95"/>
    </row>
    <row r="660" ht="15.75" customHeight="1">
      <c r="A660" s="94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0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  <c r="AB660" s="95"/>
    </row>
    <row r="661" ht="15.75" customHeight="1">
      <c r="A661" s="94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0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  <c r="AB661" s="95"/>
    </row>
    <row r="662" ht="15.75" customHeight="1">
      <c r="A662" s="94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0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</row>
    <row r="663" ht="15.75" customHeight="1">
      <c r="A663" s="94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0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  <c r="AB663" s="95"/>
    </row>
    <row r="664" ht="15.75" customHeight="1">
      <c r="A664" s="94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0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  <c r="AB664" s="95"/>
    </row>
    <row r="665" ht="15.75" customHeight="1">
      <c r="A665" s="94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0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  <c r="AB665" s="95"/>
    </row>
    <row r="666" ht="15.75" customHeight="1">
      <c r="A666" s="94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0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  <c r="AB666" s="95"/>
    </row>
    <row r="667" ht="15.75" customHeight="1">
      <c r="A667" s="94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0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  <c r="AB667" s="95"/>
    </row>
    <row r="668" ht="15.75" customHeight="1">
      <c r="A668" s="94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0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  <c r="AB668" s="95"/>
    </row>
    <row r="669" ht="15.75" customHeight="1">
      <c r="A669" s="94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0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  <c r="AB669" s="95"/>
    </row>
    <row r="670" ht="15.75" customHeight="1">
      <c r="A670" s="94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0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  <c r="AB670" s="95"/>
    </row>
    <row r="671" ht="15.75" customHeight="1">
      <c r="A671" s="94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0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  <c r="AB671" s="95"/>
    </row>
    <row r="672" ht="15.75" customHeight="1">
      <c r="A672" s="94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0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  <c r="AB672" s="95"/>
    </row>
    <row r="673" ht="15.75" customHeight="1">
      <c r="A673" s="94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0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  <c r="AB673" s="95"/>
    </row>
    <row r="674" ht="15.75" customHeight="1">
      <c r="A674" s="94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0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  <c r="AB674" s="95"/>
    </row>
    <row r="675" ht="15.75" customHeight="1">
      <c r="A675" s="94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0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  <c r="AB675" s="95"/>
    </row>
    <row r="676" ht="15.75" customHeight="1">
      <c r="A676" s="94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0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  <c r="AB676" s="95"/>
    </row>
    <row r="677" ht="15.75" customHeight="1">
      <c r="A677" s="94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0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  <c r="AB677" s="95"/>
    </row>
    <row r="678" ht="15.75" customHeight="1">
      <c r="A678" s="94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0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  <c r="AB678" s="95"/>
    </row>
    <row r="679" ht="15.75" customHeight="1">
      <c r="A679" s="94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0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  <c r="AB679" s="95"/>
    </row>
    <row r="680" ht="15.75" customHeight="1">
      <c r="A680" s="94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0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  <c r="AB680" s="95"/>
    </row>
    <row r="681" ht="15.75" customHeight="1">
      <c r="A681" s="94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0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  <c r="AB681" s="95"/>
    </row>
    <row r="682" ht="15.75" customHeight="1">
      <c r="A682" s="94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0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  <c r="AB682" s="95"/>
    </row>
    <row r="683" ht="15.75" customHeight="1">
      <c r="A683" s="94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0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  <c r="AB683" s="95"/>
    </row>
    <row r="684" ht="15.75" customHeight="1">
      <c r="A684" s="94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0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  <c r="AB684" s="95"/>
    </row>
    <row r="685" ht="15.75" customHeight="1">
      <c r="A685" s="94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0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  <c r="AB685" s="95"/>
    </row>
    <row r="686" ht="15.75" customHeight="1">
      <c r="A686" s="94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0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  <c r="AB686" s="95"/>
    </row>
    <row r="687" ht="15.75" customHeight="1">
      <c r="A687" s="94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0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  <c r="AB687" s="95"/>
    </row>
    <row r="688" ht="15.75" customHeight="1">
      <c r="A688" s="94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0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  <c r="AB688" s="95"/>
    </row>
    <row r="689" ht="15.75" customHeight="1">
      <c r="A689" s="94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0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  <c r="AB689" s="95"/>
    </row>
    <row r="690" ht="15.75" customHeight="1">
      <c r="A690" s="94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0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  <c r="AB690" s="95"/>
    </row>
    <row r="691" ht="15.75" customHeight="1">
      <c r="A691" s="94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0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  <c r="AB691" s="95"/>
    </row>
    <row r="692" ht="15.75" customHeight="1">
      <c r="A692" s="94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0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  <c r="AB692" s="95"/>
    </row>
    <row r="693" ht="15.75" customHeight="1">
      <c r="A693" s="94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0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  <c r="AB693" s="95"/>
    </row>
    <row r="694" ht="15.75" customHeight="1">
      <c r="A694" s="94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0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  <c r="AB694" s="95"/>
    </row>
    <row r="695" ht="15.75" customHeight="1">
      <c r="A695" s="94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0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  <c r="AB695" s="95"/>
    </row>
    <row r="696" ht="15.75" customHeight="1">
      <c r="A696" s="94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0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  <c r="AB696" s="95"/>
    </row>
    <row r="697" ht="15.75" customHeight="1">
      <c r="A697" s="94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0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  <c r="AB697" s="95"/>
    </row>
    <row r="698" ht="15.75" customHeight="1">
      <c r="A698" s="94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0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  <c r="AB698" s="95"/>
    </row>
    <row r="699" ht="15.75" customHeight="1">
      <c r="A699" s="94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0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  <c r="AB699" s="95"/>
    </row>
    <row r="700" ht="15.75" customHeight="1">
      <c r="A700" s="94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0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  <c r="AB700" s="95"/>
    </row>
    <row r="701" ht="15.75" customHeight="1">
      <c r="A701" s="94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0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  <c r="AB701" s="95"/>
    </row>
    <row r="702" ht="15.75" customHeight="1">
      <c r="A702" s="94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0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  <c r="AB702" s="95"/>
    </row>
    <row r="703" ht="15.75" customHeight="1">
      <c r="A703" s="94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0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  <c r="AB703" s="95"/>
    </row>
    <row r="704" ht="15.75" customHeight="1">
      <c r="A704" s="94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0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  <c r="AB704" s="95"/>
    </row>
    <row r="705" ht="15.75" customHeight="1">
      <c r="A705" s="94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0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  <c r="AB705" s="95"/>
    </row>
    <row r="706" ht="15.75" customHeight="1">
      <c r="A706" s="94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0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  <c r="AB706" s="95"/>
    </row>
    <row r="707" ht="15.75" customHeight="1">
      <c r="A707" s="94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0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  <c r="AB707" s="95"/>
    </row>
    <row r="708" ht="15.75" customHeight="1">
      <c r="A708" s="94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0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  <c r="AB708" s="95"/>
    </row>
    <row r="709" ht="15.75" customHeight="1">
      <c r="A709" s="94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0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  <c r="AB709" s="95"/>
    </row>
    <row r="710" ht="15.75" customHeight="1">
      <c r="A710" s="94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0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  <c r="AB710" s="95"/>
    </row>
    <row r="711" ht="15.75" customHeight="1">
      <c r="A711" s="94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0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  <c r="AB711" s="95"/>
    </row>
    <row r="712" ht="15.75" customHeight="1">
      <c r="A712" s="94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0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  <c r="AB712" s="95"/>
    </row>
    <row r="713" ht="15.75" customHeight="1">
      <c r="A713" s="94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0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  <c r="AB713" s="95"/>
    </row>
    <row r="714" ht="15.75" customHeight="1">
      <c r="A714" s="94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0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  <c r="AB714" s="95"/>
    </row>
    <row r="715" ht="15.75" customHeight="1">
      <c r="A715" s="94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0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  <c r="AB715" s="95"/>
    </row>
    <row r="716" ht="15.75" customHeight="1">
      <c r="A716" s="94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0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  <c r="AB716" s="95"/>
    </row>
    <row r="717" ht="15.75" customHeight="1">
      <c r="A717" s="94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0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  <c r="AB717" s="95"/>
    </row>
    <row r="718" ht="15.75" customHeight="1">
      <c r="A718" s="94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0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</row>
    <row r="719" ht="15.75" customHeight="1">
      <c r="A719" s="94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0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  <c r="AB719" s="95"/>
    </row>
    <row r="720" ht="15.75" customHeight="1">
      <c r="A720" s="94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0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  <c r="AB720" s="95"/>
    </row>
    <row r="721" ht="15.75" customHeight="1">
      <c r="A721" s="94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0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  <c r="AB721" s="95"/>
    </row>
    <row r="722" ht="15.75" customHeight="1">
      <c r="A722" s="94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0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  <c r="AB722" s="95"/>
    </row>
    <row r="723" ht="15.75" customHeight="1">
      <c r="A723" s="94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0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  <c r="AB723" s="95"/>
    </row>
    <row r="724" ht="15.75" customHeight="1">
      <c r="A724" s="94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0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  <c r="AB724" s="95"/>
    </row>
    <row r="725" ht="15.75" customHeight="1">
      <c r="A725" s="94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0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  <c r="AB725" s="95"/>
    </row>
    <row r="726" ht="15.75" customHeight="1">
      <c r="A726" s="94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0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  <c r="AB726" s="95"/>
    </row>
    <row r="727" ht="15.75" customHeight="1">
      <c r="A727" s="94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0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  <c r="AB727" s="95"/>
    </row>
    <row r="728" ht="15.75" customHeight="1">
      <c r="A728" s="94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0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  <c r="AB728" s="95"/>
    </row>
    <row r="729" ht="15.75" customHeight="1">
      <c r="A729" s="94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0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  <c r="AB729" s="95"/>
    </row>
    <row r="730" ht="15.75" customHeight="1">
      <c r="A730" s="94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0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  <c r="AB730" s="95"/>
    </row>
    <row r="731" ht="15.75" customHeight="1">
      <c r="A731" s="94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0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  <c r="AB731" s="95"/>
    </row>
    <row r="732" ht="15.75" customHeight="1">
      <c r="A732" s="94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0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  <c r="AB732" s="95"/>
    </row>
    <row r="733" ht="15.75" customHeight="1">
      <c r="A733" s="94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0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  <c r="AB733" s="95"/>
    </row>
    <row r="734" ht="15.75" customHeight="1">
      <c r="A734" s="94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0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  <c r="AB734" s="95"/>
    </row>
    <row r="735" ht="15.75" customHeight="1">
      <c r="A735" s="94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0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  <c r="AB735" s="95"/>
    </row>
    <row r="736" ht="15.75" customHeight="1">
      <c r="A736" s="94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0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  <c r="AB736" s="95"/>
    </row>
    <row r="737" ht="15.75" customHeight="1">
      <c r="A737" s="94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0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  <c r="AB737" s="95"/>
    </row>
    <row r="738" ht="15.75" customHeight="1">
      <c r="A738" s="94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0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  <c r="AB738" s="95"/>
    </row>
    <row r="739" ht="15.75" customHeight="1">
      <c r="A739" s="94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0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  <c r="AB739" s="95"/>
    </row>
    <row r="740" ht="15.75" customHeight="1">
      <c r="A740" s="94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0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  <c r="AB740" s="95"/>
    </row>
    <row r="741" ht="15.75" customHeight="1">
      <c r="A741" s="94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0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  <c r="AB741" s="95"/>
    </row>
    <row r="742" ht="15.75" customHeight="1">
      <c r="A742" s="94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0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  <c r="AB742" s="95"/>
    </row>
    <row r="743" ht="15.75" customHeight="1">
      <c r="A743" s="94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0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  <c r="AB743" s="95"/>
    </row>
    <row r="744" ht="15.75" customHeight="1">
      <c r="A744" s="94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0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  <c r="AB744" s="95"/>
    </row>
    <row r="745" ht="15.75" customHeight="1">
      <c r="A745" s="94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0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  <c r="AB745" s="95"/>
    </row>
    <row r="746" ht="15.75" customHeight="1">
      <c r="A746" s="94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0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  <c r="AB746" s="95"/>
    </row>
    <row r="747" ht="15.75" customHeight="1">
      <c r="A747" s="94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0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  <c r="AB747" s="95"/>
    </row>
    <row r="748" ht="15.75" customHeight="1">
      <c r="A748" s="94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0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  <c r="AB748" s="95"/>
    </row>
    <row r="749" ht="15.75" customHeight="1">
      <c r="A749" s="94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0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  <c r="AB749" s="95"/>
    </row>
    <row r="750" ht="15.75" customHeight="1">
      <c r="A750" s="94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0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  <c r="AB750" s="95"/>
    </row>
    <row r="751" ht="15.75" customHeight="1">
      <c r="A751" s="94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0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  <c r="AB751" s="95"/>
    </row>
    <row r="752" ht="15.75" customHeight="1">
      <c r="A752" s="94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0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  <c r="AB752" s="95"/>
    </row>
    <row r="753" ht="15.75" customHeight="1">
      <c r="A753" s="94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0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  <c r="AB753" s="95"/>
    </row>
    <row r="754" ht="15.75" customHeight="1">
      <c r="A754" s="94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0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  <c r="AB754" s="95"/>
    </row>
    <row r="755" ht="15.75" customHeight="1">
      <c r="A755" s="94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0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  <c r="AB755" s="95"/>
    </row>
    <row r="756" ht="15.75" customHeight="1">
      <c r="A756" s="94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0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  <c r="AB756" s="95"/>
    </row>
    <row r="757" ht="15.75" customHeight="1">
      <c r="A757" s="94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0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  <c r="AB757" s="95"/>
    </row>
    <row r="758" ht="15.75" customHeight="1">
      <c r="A758" s="94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0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  <c r="AB758" s="95"/>
    </row>
    <row r="759" ht="15.75" customHeight="1">
      <c r="A759" s="94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0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  <c r="AB759" s="95"/>
    </row>
    <row r="760" ht="15.75" customHeight="1">
      <c r="A760" s="94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0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  <c r="AB760" s="95"/>
    </row>
    <row r="761" ht="15.75" customHeight="1">
      <c r="A761" s="94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0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  <c r="AB761" s="95"/>
    </row>
    <row r="762" ht="15.75" customHeight="1">
      <c r="A762" s="94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0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  <c r="AB762" s="95"/>
    </row>
    <row r="763" ht="15.75" customHeight="1">
      <c r="A763" s="94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0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  <c r="AB763" s="95"/>
    </row>
    <row r="764" ht="15.75" customHeight="1">
      <c r="A764" s="94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0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  <c r="AB764" s="95"/>
    </row>
    <row r="765" ht="15.75" customHeight="1">
      <c r="A765" s="94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0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</row>
    <row r="766" ht="15.75" customHeight="1">
      <c r="A766" s="94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0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  <c r="AB766" s="95"/>
    </row>
    <row r="767" ht="15.75" customHeight="1">
      <c r="A767" s="94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0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  <c r="AB767" s="95"/>
    </row>
    <row r="768" ht="15.75" customHeight="1">
      <c r="A768" s="94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0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  <c r="AB768" s="95"/>
    </row>
    <row r="769" ht="15.75" customHeight="1">
      <c r="A769" s="94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0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  <c r="AB769" s="95"/>
    </row>
    <row r="770" ht="15.75" customHeight="1">
      <c r="A770" s="94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0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  <c r="AB770" s="95"/>
    </row>
    <row r="771" ht="15.75" customHeight="1">
      <c r="A771" s="94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0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  <c r="AB771" s="95"/>
    </row>
    <row r="772" ht="15.75" customHeight="1">
      <c r="A772" s="94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0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  <c r="AB772" s="95"/>
    </row>
    <row r="773" ht="15.75" customHeight="1">
      <c r="A773" s="94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0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  <c r="AB773" s="95"/>
    </row>
    <row r="774" ht="15.75" customHeight="1">
      <c r="A774" s="94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0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  <c r="AB774" s="95"/>
    </row>
    <row r="775" ht="15.75" customHeight="1">
      <c r="A775" s="94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0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  <c r="AB775" s="95"/>
    </row>
    <row r="776" ht="15.75" customHeight="1">
      <c r="A776" s="94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0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  <c r="AB776" s="95"/>
    </row>
    <row r="777" ht="15.75" customHeight="1">
      <c r="A777" s="94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0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  <c r="AB777" s="95"/>
    </row>
    <row r="778" ht="15.75" customHeight="1">
      <c r="A778" s="94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0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  <c r="AB778" s="95"/>
    </row>
    <row r="779" ht="15.75" customHeight="1">
      <c r="A779" s="94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0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  <c r="AB779" s="95"/>
    </row>
    <row r="780" ht="15.75" customHeight="1">
      <c r="A780" s="94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0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  <c r="AB780" s="95"/>
    </row>
    <row r="781" ht="15.75" customHeight="1">
      <c r="A781" s="94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0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  <c r="AB781" s="95"/>
    </row>
    <row r="782" ht="15.75" customHeight="1">
      <c r="A782" s="94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0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  <c r="AB782" s="95"/>
    </row>
    <row r="783" ht="15.75" customHeight="1">
      <c r="A783" s="94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0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  <c r="AB783" s="95"/>
    </row>
    <row r="784" ht="15.75" customHeight="1">
      <c r="A784" s="94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0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  <c r="AB784" s="95"/>
    </row>
    <row r="785" ht="15.75" customHeight="1">
      <c r="A785" s="94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0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  <c r="AB785" s="95"/>
    </row>
    <row r="786" ht="15.75" customHeight="1">
      <c r="A786" s="94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0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  <c r="AB786" s="95"/>
    </row>
    <row r="787" ht="15.75" customHeight="1">
      <c r="A787" s="94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0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  <c r="AB787" s="95"/>
    </row>
    <row r="788" ht="15.75" customHeight="1">
      <c r="A788" s="94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0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  <c r="AB788" s="95"/>
    </row>
    <row r="789" ht="15.75" customHeight="1">
      <c r="A789" s="94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0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  <c r="AB789" s="95"/>
    </row>
    <row r="790" ht="15.75" customHeight="1">
      <c r="A790" s="94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0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  <c r="AB790" s="95"/>
    </row>
    <row r="791" ht="15.75" customHeight="1">
      <c r="A791" s="94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0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  <c r="AB791" s="95"/>
    </row>
    <row r="792" ht="15.75" customHeight="1">
      <c r="A792" s="94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0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  <c r="AB792" s="95"/>
    </row>
    <row r="793" ht="15.75" customHeight="1">
      <c r="A793" s="94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0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  <c r="AB793" s="95"/>
    </row>
    <row r="794" ht="15.75" customHeight="1">
      <c r="A794" s="94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0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  <c r="AB794" s="95"/>
    </row>
    <row r="795" ht="15.75" customHeight="1">
      <c r="A795" s="94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0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  <c r="AB795" s="95"/>
    </row>
    <row r="796" ht="15.75" customHeight="1">
      <c r="A796" s="94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0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  <c r="AB796" s="95"/>
    </row>
    <row r="797" ht="15.75" customHeight="1">
      <c r="A797" s="94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0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  <c r="AB797" s="95"/>
    </row>
    <row r="798" ht="15.75" customHeight="1">
      <c r="A798" s="94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0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  <c r="AB798" s="95"/>
    </row>
    <row r="799" ht="15.75" customHeight="1">
      <c r="A799" s="94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0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  <c r="AB799" s="95"/>
    </row>
    <row r="800" ht="15.75" customHeight="1">
      <c r="A800" s="94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0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  <c r="AB800" s="95"/>
    </row>
    <row r="801" ht="15.75" customHeight="1">
      <c r="A801" s="94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0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  <c r="AB801" s="95"/>
    </row>
    <row r="802" ht="15.75" customHeight="1">
      <c r="A802" s="94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0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  <c r="AB802" s="95"/>
    </row>
    <row r="803" ht="15.75" customHeight="1">
      <c r="A803" s="94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0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  <c r="AB803" s="95"/>
    </row>
    <row r="804" ht="15.75" customHeight="1">
      <c r="A804" s="94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0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  <c r="AB804" s="95"/>
    </row>
    <row r="805" ht="15.75" customHeight="1">
      <c r="A805" s="94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0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  <c r="AB805" s="95"/>
    </row>
    <row r="806" ht="15.75" customHeight="1">
      <c r="A806" s="94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0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  <c r="AB806" s="95"/>
    </row>
    <row r="807" ht="15.75" customHeight="1">
      <c r="A807" s="94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0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  <c r="AB807" s="95"/>
    </row>
    <row r="808" ht="15.75" customHeight="1">
      <c r="A808" s="94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0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  <c r="AB808" s="95"/>
    </row>
    <row r="809" ht="15.75" customHeight="1">
      <c r="A809" s="94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0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  <c r="AB809" s="95"/>
    </row>
    <row r="810" ht="15.75" customHeight="1">
      <c r="A810" s="94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0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  <c r="AB810" s="95"/>
    </row>
    <row r="811" ht="15.75" customHeight="1">
      <c r="A811" s="94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0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  <c r="AB811" s="95"/>
    </row>
    <row r="812" ht="15.75" customHeight="1">
      <c r="A812" s="94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0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  <c r="AB812" s="95"/>
    </row>
    <row r="813" ht="15.75" customHeight="1">
      <c r="A813" s="94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0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  <c r="AB813" s="95"/>
    </row>
    <row r="814" ht="15.75" customHeight="1">
      <c r="A814" s="94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0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  <c r="AB814" s="95"/>
    </row>
    <row r="815" ht="15.75" customHeight="1">
      <c r="A815" s="94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0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  <c r="AB815" s="95"/>
    </row>
    <row r="816" ht="15.75" customHeight="1">
      <c r="A816" s="94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0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  <c r="AB816" s="95"/>
    </row>
    <row r="817" ht="15.75" customHeight="1">
      <c r="A817" s="94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0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  <c r="AB817" s="95"/>
    </row>
    <row r="818" ht="15.75" customHeight="1">
      <c r="A818" s="94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0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  <c r="AB818" s="95"/>
    </row>
    <row r="819" ht="15.75" customHeight="1">
      <c r="A819" s="94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0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  <c r="AB819" s="95"/>
    </row>
    <row r="820" ht="15.75" customHeight="1">
      <c r="A820" s="94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0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  <c r="AB820" s="95"/>
    </row>
    <row r="821" ht="15.75" customHeight="1">
      <c r="A821" s="94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0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  <c r="AB821" s="95"/>
    </row>
    <row r="822" ht="15.75" customHeight="1">
      <c r="A822" s="94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0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  <c r="AB822" s="95"/>
    </row>
    <row r="823" ht="15.75" customHeight="1">
      <c r="A823" s="94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0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  <c r="AB823" s="95"/>
    </row>
    <row r="824" ht="15.75" customHeight="1">
      <c r="A824" s="94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0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  <c r="AB824" s="95"/>
    </row>
    <row r="825" ht="15.75" customHeight="1">
      <c r="A825" s="94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0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  <c r="AB825" s="95"/>
    </row>
    <row r="826" ht="15.75" customHeight="1">
      <c r="A826" s="94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0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  <c r="AB826" s="95"/>
    </row>
    <row r="827" ht="15.75" customHeight="1">
      <c r="A827" s="94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0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  <c r="AB827" s="95"/>
    </row>
    <row r="828" ht="15.75" customHeight="1">
      <c r="A828" s="94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0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  <c r="AB828" s="95"/>
    </row>
    <row r="829" ht="15.75" customHeight="1">
      <c r="A829" s="94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0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  <c r="AB829" s="95"/>
    </row>
    <row r="830" ht="15.75" customHeight="1">
      <c r="A830" s="94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0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  <c r="AB830" s="95"/>
    </row>
    <row r="831" ht="15.75" customHeight="1">
      <c r="A831" s="94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0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  <c r="AB831" s="95"/>
    </row>
    <row r="832" ht="15.75" customHeight="1">
      <c r="A832" s="94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0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  <c r="AB832" s="95"/>
    </row>
    <row r="833" ht="15.75" customHeight="1">
      <c r="A833" s="94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0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  <c r="AB833" s="95"/>
    </row>
    <row r="834" ht="15.75" customHeight="1">
      <c r="A834" s="94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0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  <c r="AB834" s="95"/>
    </row>
    <row r="835" ht="15.75" customHeight="1">
      <c r="A835" s="94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0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  <c r="AB835" s="95"/>
    </row>
    <row r="836" ht="15.75" customHeight="1">
      <c r="A836" s="94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0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  <c r="AB836" s="95"/>
    </row>
    <row r="837" ht="15.75" customHeight="1">
      <c r="A837" s="94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0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  <c r="AB837" s="95"/>
    </row>
    <row r="838" ht="15.75" customHeight="1">
      <c r="A838" s="94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0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  <c r="AB838" s="95"/>
    </row>
    <row r="839" ht="15.75" customHeight="1">
      <c r="A839" s="94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0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  <c r="AB839" s="95"/>
    </row>
    <row r="840" ht="15.75" customHeight="1">
      <c r="A840" s="94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0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  <c r="AB840" s="95"/>
    </row>
    <row r="841" ht="15.75" customHeight="1">
      <c r="A841" s="94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0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  <c r="AB841" s="95"/>
    </row>
    <row r="842" ht="15.75" customHeight="1">
      <c r="A842" s="94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0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  <c r="AB842" s="95"/>
    </row>
    <row r="843" ht="15.75" customHeight="1">
      <c r="A843" s="94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0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  <c r="AB843" s="95"/>
    </row>
    <row r="844" ht="15.75" customHeight="1">
      <c r="A844" s="94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0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  <c r="AB844" s="95"/>
    </row>
    <row r="845" ht="15.75" customHeight="1">
      <c r="A845" s="94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0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  <c r="AB845" s="95"/>
    </row>
    <row r="846" ht="15.75" customHeight="1">
      <c r="A846" s="94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0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  <c r="AB846" s="95"/>
    </row>
    <row r="847" ht="15.75" customHeight="1">
      <c r="A847" s="94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0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  <c r="AB847" s="95"/>
    </row>
    <row r="848" ht="15.75" customHeight="1">
      <c r="A848" s="94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0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  <c r="AB848" s="95"/>
    </row>
    <row r="849" ht="15.75" customHeight="1">
      <c r="A849" s="94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0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  <c r="AB849" s="95"/>
    </row>
    <row r="850" ht="15.75" customHeight="1">
      <c r="A850" s="94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0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  <c r="AB850" s="95"/>
    </row>
    <row r="851" ht="15.75" customHeight="1">
      <c r="A851" s="94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0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  <c r="AB851" s="95"/>
    </row>
    <row r="852" ht="15.75" customHeight="1">
      <c r="A852" s="94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0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  <c r="AB852" s="95"/>
    </row>
    <row r="853" ht="15.75" customHeight="1">
      <c r="A853" s="94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0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  <c r="AB853" s="95"/>
    </row>
    <row r="854" ht="15.75" customHeight="1">
      <c r="A854" s="94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0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  <c r="AB854" s="95"/>
    </row>
    <row r="855" ht="15.75" customHeight="1">
      <c r="A855" s="94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0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  <c r="AB855" s="95"/>
    </row>
    <row r="856" ht="15.75" customHeight="1">
      <c r="A856" s="94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0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  <c r="AB856" s="95"/>
    </row>
    <row r="857" ht="15.75" customHeight="1">
      <c r="A857" s="94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0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  <c r="AB857" s="95"/>
    </row>
    <row r="858" ht="15.75" customHeight="1">
      <c r="A858" s="94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0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  <c r="AB858" s="95"/>
    </row>
    <row r="859" ht="15.75" customHeight="1">
      <c r="A859" s="94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0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  <c r="AB859" s="95"/>
    </row>
    <row r="860" ht="15.75" customHeight="1">
      <c r="A860" s="94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0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  <c r="AB860" s="95"/>
    </row>
    <row r="861" ht="15.75" customHeight="1">
      <c r="A861" s="94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0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  <c r="AB861" s="95"/>
    </row>
    <row r="862" ht="15.75" customHeight="1">
      <c r="A862" s="94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0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  <c r="AB862" s="95"/>
    </row>
    <row r="863" ht="15.75" customHeight="1">
      <c r="A863" s="94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0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  <c r="AB863" s="95"/>
    </row>
    <row r="864" ht="15.75" customHeight="1">
      <c r="A864" s="94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0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  <c r="AB864" s="95"/>
    </row>
    <row r="865" ht="15.75" customHeight="1">
      <c r="A865" s="94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0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  <c r="AB865" s="95"/>
    </row>
    <row r="866" ht="15.75" customHeight="1">
      <c r="A866" s="94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0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  <c r="AB866" s="95"/>
    </row>
    <row r="867" ht="15.75" customHeight="1">
      <c r="A867" s="94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0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  <c r="AB867" s="95"/>
    </row>
    <row r="868" ht="15.75" customHeight="1">
      <c r="A868" s="94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0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  <c r="AB868" s="95"/>
    </row>
    <row r="869" ht="15.75" customHeight="1">
      <c r="A869" s="94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0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  <c r="AB869" s="95"/>
    </row>
    <row r="870" ht="15.75" customHeight="1">
      <c r="A870" s="94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0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  <c r="AB870" s="95"/>
    </row>
    <row r="871" ht="15.75" customHeight="1">
      <c r="A871" s="94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0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  <c r="AB871" s="95"/>
    </row>
    <row r="872" ht="15.75" customHeight="1">
      <c r="A872" s="94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0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  <c r="AB872" s="95"/>
    </row>
    <row r="873" ht="15.75" customHeight="1">
      <c r="A873" s="94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0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  <c r="AB873" s="95"/>
    </row>
    <row r="874" ht="15.75" customHeight="1">
      <c r="A874" s="94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0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  <c r="AB874" s="95"/>
    </row>
    <row r="875" ht="15.75" customHeight="1">
      <c r="A875" s="94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0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  <c r="AB875" s="95"/>
    </row>
    <row r="876" ht="15.75" customHeight="1">
      <c r="A876" s="94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0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  <c r="AB876" s="95"/>
    </row>
    <row r="877" ht="15.75" customHeight="1">
      <c r="A877" s="94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0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  <c r="AB877" s="95"/>
    </row>
    <row r="878" ht="15.75" customHeight="1">
      <c r="A878" s="94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0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  <c r="AB878" s="95"/>
    </row>
    <row r="879" ht="15.75" customHeight="1">
      <c r="A879" s="94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0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  <c r="AB879" s="95"/>
    </row>
    <row r="880" ht="15.75" customHeight="1">
      <c r="A880" s="94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0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  <c r="AB880" s="95"/>
    </row>
    <row r="881" ht="15.75" customHeight="1">
      <c r="A881" s="94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0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  <c r="AB881" s="95"/>
    </row>
    <row r="882" ht="15.75" customHeight="1">
      <c r="A882" s="94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0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  <c r="AB882" s="95"/>
    </row>
    <row r="883" ht="15.75" customHeight="1">
      <c r="A883" s="94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0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  <c r="AB883" s="95"/>
    </row>
    <row r="884" ht="15.75" customHeight="1">
      <c r="A884" s="94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0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  <c r="AB884" s="95"/>
    </row>
    <row r="885" ht="15.75" customHeight="1">
      <c r="A885" s="94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0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  <c r="AB885" s="95"/>
    </row>
    <row r="886" ht="15.75" customHeight="1">
      <c r="A886" s="94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0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  <c r="AB886" s="95"/>
    </row>
    <row r="887" ht="15.75" customHeight="1">
      <c r="A887" s="94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0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  <c r="AB887" s="95"/>
    </row>
    <row r="888" ht="15.75" customHeight="1">
      <c r="A888" s="94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0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  <c r="AB888" s="95"/>
    </row>
    <row r="889" ht="15.75" customHeight="1">
      <c r="A889" s="94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0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  <c r="AB889" s="95"/>
    </row>
    <row r="890" ht="15.75" customHeight="1">
      <c r="A890" s="94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0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  <c r="AB890" s="95"/>
    </row>
    <row r="891" ht="15.75" customHeight="1">
      <c r="A891" s="94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0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  <c r="AB891" s="95"/>
    </row>
    <row r="892" ht="15.75" customHeight="1">
      <c r="A892" s="94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0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  <c r="AB892" s="95"/>
    </row>
    <row r="893" ht="15.75" customHeight="1">
      <c r="A893" s="94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0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  <c r="AB893" s="95"/>
    </row>
    <row r="894" ht="15.75" customHeight="1">
      <c r="A894" s="94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0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  <c r="AB894" s="95"/>
    </row>
    <row r="895" ht="15.75" customHeight="1">
      <c r="A895" s="94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0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  <c r="AB895" s="95"/>
    </row>
    <row r="896" ht="15.75" customHeight="1">
      <c r="A896" s="94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0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  <c r="AB896" s="95"/>
    </row>
    <row r="897" ht="15.75" customHeight="1">
      <c r="A897" s="94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0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  <c r="AB897" s="95"/>
    </row>
    <row r="898" ht="15.75" customHeight="1">
      <c r="A898" s="94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0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  <c r="AB898" s="95"/>
    </row>
    <row r="899" ht="15.75" customHeight="1">
      <c r="A899" s="94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0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  <c r="AB899" s="95"/>
    </row>
    <row r="900" ht="15.75" customHeight="1">
      <c r="A900" s="94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0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  <c r="AB900" s="95"/>
    </row>
    <row r="901" ht="15.75" customHeight="1">
      <c r="A901" s="94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0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  <c r="AB901" s="95"/>
    </row>
    <row r="902" ht="15.75" customHeight="1">
      <c r="A902" s="94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0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  <c r="AB902" s="95"/>
    </row>
    <row r="903" ht="15.75" customHeight="1">
      <c r="A903" s="94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0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  <c r="AB903" s="95"/>
    </row>
    <row r="904" ht="15.75" customHeight="1">
      <c r="A904" s="94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0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  <c r="AB904" s="95"/>
    </row>
    <row r="905" ht="15.75" customHeight="1">
      <c r="A905" s="94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0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  <c r="AB905" s="95"/>
    </row>
    <row r="906" ht="15.75" customHeight="1">
      <c r="A906" s="94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0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  <c r="AB906" s="95"/>
    </row>
    <row r="907" ht="15.75" customHeight="1">
      <c r="A907" s="94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0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  <c r="AB907" s="95"/>
    </row>
    <row r="908" ht="15.75" customHeight="1">
      <c r="A908" s="94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0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  <c r="AB908" s="95"/>
    </row>
    <row r="909" ht="15.75" customHeight="1">
      <c r="A909" s="94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0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  <c r="AB909" s="95"/>
    </row>
    <row r="910" ht="15.75" customHeight="1">
      <c r="A910" s="94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0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  <c r="AB910" s="95"/>
    </row>
    <row r="911" ht="15.75" customHeight="1">
      <c r="A911" s="94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0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  <c r="AB911" s="95"/>
    </row>
    <row r="912" ht="15.75" customHeight="1">
      <c r="A912" s="94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0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  <c r="AB912" s="95"/>
    </row>
    <row r="913" ht="15.75" customHeight="1">
      <c r="A913" s="94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0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  <c r="AB913" s="95"/>
    </row>
    <row r="914" ht="15.75" customHeight="1">
      <c r="A914" s="94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0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  <c r="AB914" s="95"/>
    </row>
    <row r="915" ht="15.75" customHeight="1">
      <c r="A915" s="94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0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  <c r="AB915" s="95"/>
    </row>
    <row r="916" ht="15.75" customHeight="1">
      <c r="A916" s="94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0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  <c r="AB916" s="95"/>
    </row>
    <row r="917" ht="15.75" customHeight="1">
      <c r="A917" s="94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0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  <c r="AB917" s="95"/>
    </row>
    <row r="918" ht="15.75" customHeight="1">
      <c r="A918" s="94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0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  <c r="AB918" s="95"/>
    </row>
    <row r="919" ht="15.75" customHeight="1">
      <c r="A919" s="94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0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  <c r="AB919" s="95"/>
    </row>
    <row r="920" ht="15.75" customHeight="1">
      <c r="A920" s="94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0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  <c r="AB920" s="95"/>
    </row>
    <row r="921" ht="15.75" customHeight="1">
      <c r="A921" s="94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0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  <c r="AB921" s="95"/>
    </row>
    <row r="922" ht="15.75" customHeight="1">
      <c r="A922" s="94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0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  <c r="AB922" s="95"/>
    </row>
    <row r="923" ht="15.75" customHeight="1">
      <c r="A923" s="94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0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  <c r="AB923" s="95"/>
    </row>
    <row r="924" ht="15.75" customHeight="1">
      <c r="A924" s="94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0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  <c r="AB924" s="95"/>
    </row>
    <row r="925" ht="15.75" customHeight="1">
      <c r="A925" s="94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0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  <c r="AB925" s="95"/>
    </row>
    <row r="926" ht="15.75" customHeight="1">
      <c r="A926" s="94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0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  <c r="AB926" s="95"/>
    </row>
    <row r="927" ht="15.75" customHeight="1">
      <c r="A927" s="94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0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  <c r="AB927" s="95"/>
    </row>
    <row r="928" ht="15.75" customHeight="1">
      <c r="A928" s="94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0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  <c r="AB928" s="95"/>
    </row>
    <row r="929" ht="15.75" customHeight="1">
      <c r="A929" s="94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0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  <c r="AB929" s="95"/>
    </row>
    <row r="930" ht="15.75" customHeight="1">
      <c r="A930" s="94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0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  <c r="AB930" s="95"/>
    </row>
    <row r="931" ht="15.75" customHeight="1">
      <c r="A931" s="94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0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  <c r="AB931" s="95"/>
    </row>
    <row r="932" ht="15.75" customHeight="1">
      <c r="A932" s="94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0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  <c r="AB932" s="95"/>
    </row>
    <row r="933" ht="15.75" customHeight="1">
      <c r="A933" s="94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0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  <c r="AB933" s="95"/>
    </row>
    <row r="934" ht="15.75" customHeight="1">
      <c r="A934" s="94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0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  <c r="AB934" s="95"/>
    </row>
    <row r="935" ht="15.75" customHeight="1">
      <c r="A935" s="94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0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  <c r="AB935" s="95"/>
    </row>
    <row r="936" ht="15.75" customHeight="1">
      <c r="A936" s="94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0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  <c r="AB936" s="95"/>
    </row>
    <row r="937" ht="15.75" customHeight="1">
      <c r="A937" s="94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0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  <c r="AB937" s="95"/>
    </row>
    <row r="938" ht="15.75" customHeight="1">
      <c r="A938" s="94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0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  <c r="AB938" s="95"/>
    </row>
    <row r="939" ht="15.75" customHeight="1">
      <c r="A939" s="94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0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  <c r="AB939" s="95"/>
    </row>
    <row r="940" ht="15.75" customHeight="1">
      <c r="A940" s="94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0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  <c r="AB940" s="95"/>
    </row>
    <row r="941" ht="15.75" customHeight="1">
      <c r="A941" s="94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0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  <c r="AB941" s="95"/>
    </row>
    <row r="942" ht="15.75" customHeight="1">
      <c r="A942" s="94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0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  <c r="AB942" s="95"/>
    </row>
    <row r="943" ht="15.75" customHeight="1">
      <c r="A943" s="94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0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  <c r="AB943" s="95"/>
    </row>
    <row r="944" ht="15.75" customHeight="1">
      <c r="A944" s="94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0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  <c r="AB944" s="95"/>
    </row>
    <row r="945" ht="15.75" customHeight="1">
      <c r="A945" s="94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0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  <c r="AB945" s="95"/>
    </row>
    <row r="946" ht="15.75" customHeight="1">
      <c r="A946" s="94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0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  <c r="AB946" s="95"/>
    </row>
    <row r="947" ht="15.75" customHeight="1">
      <c r="A947" s="94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0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  <c r="AB947" s="95"/>
    </row>
    <row r="948" ht="15.75" customHeight="1">
      <c r="A948" s="94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0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  <c r="AB948" s="95"/>
    </row>
    <row r="949" ht="15.75" customHeight="1">
      <c r="A949" s="94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0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  <c r="AB949" s="95"/>
    </row>
    <row r="950" ht="15.75" customHeight="1">
      <c r="A950" s="94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0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  <c r="AB950" s="95"/>
    </row>
    <row r="951" ht="15.75" customHeight="1">
      <c r="A951" s="94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0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  <c r="AB951" s="95"/>
    </row>
    <row r="952" ht="15.75" customHeight="1">
      <c r="A952" s="94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0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  <c r="AB952" s="95"/>
    </row>
    <row r="953" ht="15.75" customHeight="1">
      <c r="A953" s="94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0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  <c r="AB953" s="95"/>
    </row>
    <row r="954" ht="15.75" customHeight="1">
      <c r="A954" s="94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0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  <c r="AB954" s="95"/>
    </row>
    <row r="955" ht="15.75" customHeight="1">
      <c r="A955" s="94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0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  <c r="AB955" s="95"/>
    </row>
    <row r="956" ht="15.75" customHeight="1">
      <c r="A956" s="94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0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  <c r="AB956" s="95"/>
    </row>
    <row r="957" ht="15.75" customHeight="1">
      <c r="A957" s="94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0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  <c r="AB957" s="95"/>
    </row>
    <row r="958" ht="15.75" customHeight="1">
      <c r="A958" s="94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0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  <c r="AB958" s="95"/>
    </row>
    <row r="959" ht="15.75" customHeight="1">
      <c r="A959" s="94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0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  <c r="AB959" s="95"/>
    </row>
    <row r="960" ht="15.75" customHeight="1">
      <c r="A960" s="94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0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  <c r="AB960" s="95"/>
    </row>
    <row r="961" ht="15.75" customHeight="1">
      <c r="A961" s="94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0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  <c r="AB961" s="95"/>
    </row>
    <row r="962" ht="15.75" customHeight="1">
      <c r="A962" s="94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0"/>
      <c r="Q962" s="95"/>
      <c r="R962" s="95"/>
      <c r="S962" s="95"/>
      <c r="T962" s="95"/>
      <c r="U962" s="95"/>
      <c r="V962" s="95"/>
      <c r="W962" s="95"/>
      <c r="X962" s="95"/>
      <c r="Y962" s="95"/>
      <c r="Z962" s="95"/>
      <c r="AA962" s="95"/>
      <c r="AB962" s="95"/>
    </row>
    <row r="963" ht="15.75" customHeight="1">
      <c r="A963" s="94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0"/>
      <c r="Q963" s="95"/>
      <c r="R963" s="95"/>
      <c r="S963" s="95"/>
      <c r="T963" s="95"/>
      <c r="U963" s="95"/>
      <c r="V963" s="95"/>
      <c r="W963" s="95"/>
      <c r="X963" s="95"/>
      <c r="Y963" s="95"/>
      <c r="Z963" s="95"/>
      <c r="AA963" s="95"/>
      <c r="AB963" s="95"/>
    </row>
    <row r="964" ht="15.75" customHeight="1">
      <c r="A964" s="94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0"/>
      <c r="Q964" s="95"/>
      <c r="R964" s="95"/>
      <c r="S964" s="95"/>
      <c r="T964" s="95"/>
      <c r="U964" s="95"/>
      <c r="V964" s="95"/>
      <c r="W964" s="95"/>
      <c r="X964" s="95"/>
      <c r="Y964" s="95"/>
      <c r="Z964" s="95"/>
      <c r="AA964" s="95"/>
      <c r="AB964" s="95"/>
    </row>
    <row r="965" ht="15.75" customHeight="1">
      <c r="A965" s="94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0"/>
      <c r="Q965" s="95"/>
      <c r="R965" s="95"/>
      <c r="S965" s="95"/>
      <c r="T965" s="95"/>
      <c r="U965" s="95"/>
      <c r="V965" s="95"/>
      <c r="W965" s="95"/>
      <c r="X965" s="95"/>
      <c r="Y965" s="95"/>
      <c r="Z965" s="95"/>
      <c r="AA965" s="95"/>
      <c r="AB965" s="95"/>
    </row>
    <row r="966" ht="15.75" customHeight="1">
      <c r="A966" s="94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0"/>
      <c r="Q966" s="95"/>
      <c r="R966" s="95"/>
      <c r="S966" s="95"/>
      <c r="T966" s="95"/>
      <c r="U966" s="95"/>
      <c r="V966" s="95"/>
      <c r="W966" s="95"/>
      <c r="X966" s="95"/>
      <c r="Y966" s="95"/>
      <c r="Z966" s="95"/>
      <c r="AA966" s="95"/>
      <c r="AB966" s="95"/>
    </row>
    <row r="967" ht="15.75" customHeight="1">
      <c r="A967" s="94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0"/>
      <c r="Q967" s="95"/>
      <c r="R967" s="95"/>
      <c r="S967" s="95"/>
      <c r="T967" s="95"/>
      <c r="U967" s="95"/>
      <c r="V967" s="95"/>
      <c r="W967" s="95"/>
      <c r="X967" s="95"/>
      <c r="Y967" s="95"/>
      <c r="Z967" s="95"/>
      <c r="AA967" s="95"/>
      <c r="AB967" s="95"/>
    </row>
    <row r="968" ht="15.75" customHeight="1">
      <c r="A968" s="94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0"/>
      <c r="Q968" s="95"/>
      <c r="R968" s="95"/>
      <c r="S968" s="95"/>
      <c r="T968" s="95"/>
      <c r="U968" s="95"/>
      <c r="V968" s="95"/>
      <c r="W968" s="95"/>
      <c r="X968" s="95"/>
      <c r="Y968" s="95"/>
      <c r="Z968" s="95"/>
      <c r="AA968" s="95"/>
      <c r="AB968" s="95"/>
    </row>
    <row r="969" ht="15.75" customHeight="1">
      <c r="A969" s="94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0"/>
      <c r="Q969" s="95"/>
      <c r="R969" s="95"/>
      <c r="S969" s="95"/>
      <c r="T969" s="95"/>
      <c r="U969" s="95"/>
      <c r="V969" s="95"/>
      <c r="W969" s="95"/>
      <c r="X969" s="95"/>
      <c r="Y969" s="95"/>
      <c r="Z969" s="95"/>
      <c r="AA969" s="95"/>
      <c r="AB969" s="95"/>
    </row>
    <row r="970" ht="15.75" customHeight="1">
      <c r="A970" s="94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0"/>
      <c r="Q970" s="95"/>
      <c r="R970" s="95"/>
      <c r="S970" s="95"/>
      <c r="T970" s="95"/>
      <c r="U970" s="95"/>
      <c r="V970" s="95"/>
      <c r="W970" s="95"/>
      <c r="X970" s="95"/>
      <c r="Y970" s="95"/>
      <c r="Z970" s="95"/>
      <c r="AA970" s="95"/>
      <c r="AB970" s="95"/>
    </row>
    <row r="971" ht="15.75" customHeight="1">
      <c r="A971" s="94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0"/>
      <c r="Q971" s="95"/>
      <c r="R971" s="95"/>
      <c r="S971" s="95"/>
      <c r="T971" s="95"/>
      <c r="U971" s="95"/>
      <c r="V971" s="95"/>
      <c r="W971" s="95"/>
      <c r="X971" s="95"/>
      <c r="Y971" s="95"/>
      <c r="Z971" s="95"/>
      <c r="AA971" s="95"/>
      <c r="AB971" s="95"/>
    </row>
    <row r="972" ht="15.75" customHeight="1">
      <c r="A972" s="94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0"/>
      <c r="Q972" s="95"/>
      <c r="R972" s="95"/>
      <c r="S972" s="95"/>
      <c r="T972" s="95"/>
      <c r="U972" s="95"/>
      <c r="V972" s="95"/>
      <c r="W972" s="95"/>
      <c r="X972" s="95"/>
      <c r="Y972" s="95"/>
      <c r="Z972" s="95"/>
      <c r="AA972" s="95"/>
      <c r="AB972" s="95"/>
    </row>
    <row r="973" ht="15.75" customHeight="1">
      <c r="A973" s="94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0"/>
      <c r="Q973" s="95"/>
      <c r="R973" s="95"/>
      <c r="S973" s="95"/>
      <c r="T973" s="95"/>
      <c r="U973" s="95"/>
      <c r="V973" s="95"/>
      <c r="W973" s="95"/>
      <c r="X973" s="95"/>
      <c r="Y973" s="95"/>
      <c r="Z973" s="95"/>
      <c r="AA973" s="95"/>
      <c r="AB973" s="95"/>
    </row>
    <row r="974" ht="15.75" customHeight="1">
      <c r="A974" s="94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0"/>
      <c r="Q974" s="95"/>
      <c r="R974" s="95"/>
      <c r="S974" s="95"/>
      <c r="T974" s="95"/>
      <c r="U974" s="95"/>
      <c r="V974" s="95"/>
      <c r="W974" s="95"/>
      <c r="X974" s="95"/>
      <c r="Y974" s="95"/>
      <c r="Z974" s="95"/>
      <c r="AA974" s="95"/>
      <c r="AB974" s="95"/>
    </row>
    <row r="975" ht="15.75" customHeight="1">
      <c r="A975" s="94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0"/>
      <c r="Q975" s="95"/>
      <c r="R975" s="95"/>
      <c r="S975" s="95"/>
      <c r="T975" s="95"/>
      <c r="U975" s="95"/>
      <c r="V975" s="95"/>
      <c r="W975" s="95"/>
      <c r="X975" s="95"/>
      <c r="Y975" s="95"/>
      <c r="Z975" s="95"/>
      <c r="AA975" s="95"/>
      <c r="AB975" s="95"/>
    </row>
    <row r="976" ht="15.75" customHeight="1">
      <c r="A976" s="94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0"/>
      <c r="Q976" s="95"/>
      <c r="R976" s="95"/>
      <c r="S976" s="95"/>
      <c r="T976" s="95"/>
      <c r="U976" s="95"/>
      <c r="V976" s="95"/>
      <c r="W976" s="95"/>
      <c r="X976" s="95"/>
      <c r="Y976" s="95"/>
      <c r="Z976" s="95"/>
      <c r="AA976" s="95"/>
      <c r="AB976" s="95"/>
    </row>
    <row r="977" ht="15.75" customHeight="1">
      <c r="A977" s="94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0"/>
      <c r="Q977" s="95"/>
      <c r="R977" s="95"/>
      <c r="S977" s="95"/>
      <c r="T977" s="95"/>
      <c r="U977" s="95"/>
      <c r="V977" s="95"/>
      <c r="W977" s="95"/>
      <c r="X977" s="95"/>
      <c r="Y977" s="95"/>
      <c r="Z977" s="95"/>
      <c r="AA977" s="95"/>
      <c r="AB977" s="95"/>
    </row>
    <row r="978" ht="15.75" customHeight="1">
      <c r="A978" s="94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0"/>
      <c r="Q978" s="95"/>
      <c r="R978" s="95"/>
      <c r="S978" s="95"/>
      <c r="T978" s="95"/>
      <c r="U978" s="95"/>
      <c r="V978" s="95"/>
      <c r="W978" s="95"/>
      <c r="X978" s="95"/>
      <c r="Y978" s="95"/>
      <c r="Z978" s="95"/>
      <c r="AA978" s="95"/>
      <c r="AB978" s="95"/>
    </row>
    <row r="979" ht="15.75" customHeight="1">
      <c r="A979" s="94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0"/>
      <c r="Q979" s="95"/>
      <c r="R979" s="95"/>
      <c r="S979" s="95"/>
      <c r="T979" s="95"/>
      <c r="U979" s="95"/>
      <c r="V979" s="95"/>
      <c r="W979" s="95"/>
      <c r="X979" s="95"/>
      <c r="Y979" s="95"/>
      <c r="Z979" s="95"/>
      <c r="AA979" s="95"/>
      <c r="AB979" s="95"/>
    </row>
    <row r="980" ht="15.75" customHeight="1">
      <c r="A980" s="94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0"/>
      <c r="Q980" s="95"/>
      <c r="R980" s="95"/>
      <c r="S980" s="95"/>
      <c r="T980" s="95"/>
      <c r="U980" s="95"/>
      <c r="V980" s="95"/>
      <c r="W980" s="95"/>
      <c r="X980" s="95"/>
      <c r="Y980" s="95"/>
      <c r="Z980" s="95"/>
      <c r="AA980" s="95"/>
      <c r="AB980" s="95"/>
    </row>
    <row r="981" ht="15.75" customHeight="1">
      <c r="A981" s="94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0"/>
      <c r="Q981" s="95"/>
      <c r="R981" s="95"/>
      <c r="S981" s="95"/>
      <c r="T981" s="95"/>
      <c r="U981" s="95"/>
      <c r="V981" s="95"/>
      <c r="W981" s="95"/>
      <c r="X981" s="95"/>
      <c r="Y981" s="95"/>
      <c r="Z981" s="95"/>
      <c r="AA981" s="95"/>
      <c r="AB981" s="95"/>
    </row>
    <row r="982" ht="15.75" customHeight="1">
      <c r="A982" s="94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0"/>
      <c r="Q982" s="95"/>
      <c r="R982" s="95"/>
      <c r="S982" s="95"/>
      <c r="T982" s="95"/>
      <c r="U982" s="95"/>
      <c r="V982" s="95"/>
      <c r="W982" s="95"/>
      <c r="X982" s="95"/>
      <c r="Y982" s="95"/>
      <c r="Z982" s="95"/>
      <c r="AA982" s="95"/>
      <c r="AB982" s="95"/>
    </row>
    <row r="983" ht="15.75" customHeight="1">
      <c r="A983" s="94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0"/>
      <c r="Q983" s="95"/>
      <c r="R983" s="95"/>
      <c r="S983" s="95"/>
      <c r="T983" s="95"/>
      <c r="U983" s="95"/>
      <c r="V983" s="95"/>
      <c r="W983" s="95"/>
      <c r="X983" s="95"/>
      <c r="Y983" s="95"/>
      <c r="Z983" s="95"/>
      <c r="AA983" s="95"/>
      <c r="AB983" s="95"/>
    </row>
    <row r="984" ht="15.75" customHeight="1">
      <c r="A984" s="94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0"/>
      <c r="Q984" s="95"/>
      <c r="R984" s="95"/>
      <c r="S984" s="95"/>
      <c r="T984" s="95"/>
      <c r="U984" s="95"/>
      <c r="V984" s="95"/>
      <c r="W984" s="95"/>
      <c r="X984" s="95"/>
      <c r="Y984" s="95"/>
      <c r="Z984" s="95"/>
      <c r="AA984" s="95"/>
      <c r="AB984" s="95"/>
    </row>
    <row r="985" ht="15.75" customHeight="1">
      <c r="A985" s="94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0"/>
      <c r="Q985" s="95"/>
      <c r="R985" s="95"/>
      <c r="S985" s="95"/>
      <c r="T985" s="95"/>
      <c r="U985" s="95"/>
      <c r="V985" s="95"/>
      <c r="W985" s="95"/>
      <c r="X985" s="95"/>
      <c r="Y985" s="95"/>
      <c r="Z985" s="95"/>
      <c r="AA985" s="95"/>
      <c r="AB985" s="95"/>
    </row>
    <row r="986" ht="15.75" customHeight="1">
      <c r="A986" s="94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0"/>
      <c r="Q986" s="95"/>
      <c r="R986" s="95"/>
      <c r="S986" s="95"/>
      <c r="T986" s="95"/>
      <c r="U986" s="95"/>
      <c r="V986" s="95"/>
      <c r="W986" s="95"/>
      <c r="X986" s="95"/>
      <c r="Y986" s="95"/>
      <c r="Z986" s="95"/>
      <c r="AA986" s="95"/>
      <c r="AB986" s="95"/>
    </row>
    <row r="987" ht="15.75" customHeight="1">
      <c r="A987" s="94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0"/>
      <c r="Q987" s="95"/>
      <c r="R987" s="95"/>
      <c r="S987" s="95"/>
      <c r="T987" s="95"/>
      <c r="U987" s="95"/>
      <c r="V987" s="95"/>
      <c r="W987" s="95"/>
      <c r="X987" s="95"/>
      <c r="Y987" s="95"/>
      <c r="Z987" s="95"/>
      <c r="AA987" s="95"/>
      <c r="AB987" s="95"/>
    </row>
    <row r="988" ht="15.75" customHeight="1">
      <c r="A988" s="94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0"/>
      <c r="Q988" s="95"/>
      <c r="R988" s="95"/>
      <c r="S988" s="95"/>
      <c r="T988" s="95"/>
      <c r="U988" s="95"/>
      <c r="V988" s="95"/>
      <c r="W988" s="95"/>
      <c r="X988" s="95"/>
      <c r="Y988" s="95"/>
      <c r="Z988" s="95"/>
      <c r="AA988" s="95"/>
      <c r="AB988" s="95"/>
    </row>
    <row r="989" ht="15.75" customHeight="1">
      <c r="A989" s="94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0"/>
      <c r="Q989" s="95"/>
      <c r="R989" s="95"/>
      <c r="S989" s="95"/>
      <c r="T989" s="95"/>
      <c r="U989" s="95"/>
      <c r="V989" s="95"/>
      <c r="W989" s="95"/>
      <c r="X989" s="95"/>
      <c r="Y989" s="95"/>
      <c r="Z989" s="95"/>
      <c r="AA989" s="95"/>
      <c r="AB989" s="95"/>
    </row>
    <row r="990" ht="15.75" customHeight="1">
      <c r="A990" s="94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0"/>
      <c r="Q990" s="95"/>
      <c r="R990" s="95"/>
      <c r="S990" s="95"/>
      <c r="T990" s="95"/>
      <c r="U990" s="95"/>
      <c r="V990" s="95"/>
      <c r="W990" s="95"/>
      <c r="X990" s="95"/>
      <c r="Y990" s="95"/>
      <c r="Z990" s="95"/>
      <c r="AA990" s="95"/>
      <c r="AB990" s="95"/>
    </row>
    <row r="991" ht="15.75" customHeight="1">
      <c r="A991" s="94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0"/>
      <c r="Q991" s="95"/>
      <c r="R991" s="95"/>
      <c r="S991" s="95"/>
      <c r="T991" s="95"/>
      <c r="U991" s="95"/>
      <c r="V991" s="95"/>
      <c r="W991" s="95"/>
      <c r="X991" s="95"/>
      <c r="Y991" s="95"/>
      <c r="Z991" s="95"/>
      <c r="AA991" s="95"/>
      <c r="AB991" s="95"/>
    </row>
    <row r="992" ht="15.75" customHeight="1">
      <c r="A992" s="94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0"/>
      <c r="Q992" s="95"/>
      <c r="R992" s="95"/>
      <c r="S992" s="95"/>
      <c r="T992" s="95"/>
      <c r="U992" s="95"/>
      <c r="V992" s="95"/>
      <c r="W992" s="95"/>
      <c r="X992" s="95"/>
      <c r="Y992" s="95"/>
      <c r="Z992" s="95"/>
      <c r="AA992" s="95"/>
      <c r="AB992" s="95"/>
    </row>
    <row r="993" ht="15.75" customHeight="1">
      <c r="A993" s="94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0"/>
      <c r="Q993" s="95"/>
      <c r="R993" s="95"/>
      <c r="S993" s="95"/>
      <c r="T993" s="95"/>
      <c r="U993" s="95"/>
      <c r="V993" s="95"/>
      <c r="W993" s="95"/>
      <c r="X993" s="95"/>
      <c r="Y993" s="95"/>
      <c r="Z993" s="95"/>
      <c r="AA993" s="95"/>
      <c r="AB993" s="95"/>
    </row>
    <row r="994" ht="15.75" customHeight="1">
      <c r="A994" s="94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0"/>
      <c r="Q994" s="95"/>
      <c r="R994" s="95"/>
      <c r="S994" s="95"/>
      <c r="T994" s="95"/>
      <c r="U994" s="95"/>
      <c r="V994" s="95"/>
      <c r="W994" s="95"/>
      <c r="X994" s="95"/>
      <c r="Y994" s="95"/>
      <c r="Z994" s="95"/>
      <c r="AA994" s="95"/>
      <c r="AB994" s="95"/>
    </row>
    <row r="995" ht="15.75" customHeight="1">
      <c r="A995" s="94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0"/>
      <c r="Q995" s="95"/>
      <c r="R995" s="95"/>
      <c r="S995" s="95"/>
      <c r="T995" s="95"/>
      <c r="U995" s="95"/>
      <c r="V995" s="95"/>
      <c r="W995" s="95"/>
      <c r="X995" s="95"/>
      <c r="Y995" s="95"/>
      <c r="Z995" s="95"/>
      <c r="AA995" s="95"/>
      <c r="AB995" s="95"/>
    </row>
    <row r="996" ht="15.75" customHeight="1">
      <c r="A996" s="94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0"/>
      <c r="Q996" s="95"/>
      <c r="R996" s="95"/>
      <c r="S996" s="95"/>
      <c r="T996" s="95"/>
      <c r="U996" s="95"/>
      <c r="V996" s="95"/>
      <c r="W996" s="95"/>
      <c r="X996" s="95"/>
      <c r="Y996" s="95"/>
      <c r="Z996" s="95"/>
      <c r="AA996" s="95"/>
      <c r="AB996" s="95"/>
    </row>
    <row r="997" ht="15.75" customHeight="1">
      <c r="A997" s="94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0"/>
      <c r="Q997" s="95"/>
      <c r="R997" s="95"/>
      <c r="S997" s="95"/>
      <c r="T997" s="95"/>
      <c r="U997" s="95"/>
      <c r="V997" s="95"/>
      <c r="W997" s="95"/>
      <c r="X997" s="95"/>
      <c r="Y997" s="95"/>
      <c r="Z997" s="95"/>
      <c r="AA997" s="95"/>
      <c r="AB997" s="95"/>
    </row>
    <row r="998" ht="15.75" customHeight="1">
      <c r="A998" s="94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0"/>
      <c r="Q998" s="95"/>
      <c r="R998" s="95"/>
      <c r="S998" s="95"/>
      <c r="T998" s="95"/>
      <c r="U998" s="95"/>
      <c r="V998" s="95"/>
      <c r="W998" s="95"/>
      <c r="X998" s="95"/>
      <c r="Y998" s="95"/>
      <c r="Z998" s="95"/>
      <c r="AA998" s="95"/>
      <c r="AB998" s="95"/>
    </row>
    <row r="999" ht="15.75" customHeight="1">
      <c r="A999" s="94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0"/>
      <c r="Q999" s="95"/>
      <c r="R999" s="95"/>
      <c r="S999" s="95"/>
      <c r="T999" s="95"/>
      <c r="U999" s="95"/>
      <c r="V999" s="95"/>
      <c r="W999" s="95"/>
      <c r="X999" s="95"/>
      <c r="Y999" s="95"/>
      <c r="Z999" s="95"/>
      <c r="AA999" s="95"/>
      <c r="AB999" s="95"/>
    </row>
    <row r="1000" ht="15.75" customHeight="1">
      <c r="A1000" s="94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0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  <c r="AA1000" s="95"/>
      <c r="AB1000" s="95"/>
    </row>
    <row r="1001" ht="15.75" customHeight="1">
      <c r="A1001" s="94"/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0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  <c r="AA1001" s="95"/>
      <c r="AB1001" s="95"/>
    </row>
    <row r="1002" ht="15.75" customHeight="1">
      <c r="A1002" s="94"/>
      <c r="B1002" s="95"/>
      <c r="C1002" s="95"/>
      <c r="D1002" s="95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0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  <c r="AA1002" s="95"/>
      <c r="AB1002" s="95"/>
    </row>
    <row r="1003" ht="15.75" customHeight="1">
      <c r="A1003" s="94"/>
      <c r="B1003" s="95"/>
      <c r="C1003" s="95"/>
      <c r="D1003" s="95"/>
      <c r="E1003" s="95"/>
      <c r="F1003" s="95"/>
      <c r="G1003" s="95"/>
      <c r="H1003" s="95"/>
      <c r="I1003" s="95"/>
      <c r="J1003" s="95"/>
      <c r="K1003" s="95"/>
      <c r="L1003" s="95"/>
      <c r="M1003" s="95"/>
      <c r="N1003" s="95"/>
      <c r="O1003" s="95"/>
      <c r="P1003" s="90"/>
      <c r="Q1003" s="95"/>
      <c r="R1003" s="95"/>
      <c r="S1003" s="95"/>
      <c r="T1003" s="95"/>
      <c r="U1003" s="95"/>
      <c r="V1003" s="95"/>
      <c r="W1003" s="95"/>
      <c r="X1003" s="95"/>
      <c r="Y1003" s="95"/>
      <c r="Z1003" s="95"/>
      <c r="AA1003" s="95"/>
      <c r="AB1003" s="95"/>
    </row>
    <row r="1004" ht="15.75" customHeight="1">
      <c r="A1004" s="94"/>
      <c r="B1004" s="95"/>
      <c r="C1004" s="95"/>
      <c r="D1004" s="95"/>
      <c r="E1004" s="95"/>
      <c r="F1004" s="95"/>
      <c r="G1004" s="95"/>
      <c r="H1004" s="95"/>
      <c r="I1004" s="95"/>
      <c r="J1004" s="95"/>
      <c r="K1004" s="95"/>
      <c r="L1004" s="95"/>
      <c r="M1004" s="95"/>
      <c r="N1004" s="95"/>
      <c r="O1004" s="95"/>
      <c r="P1004" s="90"/>
      <c r="Q1004" s="95"/>
      <c r="R1004" s="95"/>
      <c r="S1004" s="95"/>
      <c r="T1004" s="95"/>
      <c r="U1004" s="95"/>
      <c r="V1004" s="95"/>
      <c r="W1004" s="95"/>
      <c r="X1004" s="95"/>
      <c r="Y1004" s="95"/>
      <c r="Z1004" s="95"/>
      <c r="AA1004" s="95"/>
      <c r="AB1004" s="95"/>
    </row>
    <row r="1005" ht="15.75" customHeight="1">
      <c r="A1005" s="94"/>
      <c r="B1005" s="95"/>
      <c r="C1005" s="95"/>
      <c r="D1005" s="95"/>
      <c r="E1005" s="95"/>
      <c r="F1005" s="95"/>
      <c r="G1005" s="95"/>
      <c r="H1005" s="95"/>
      <c r="I1005" s="95"/>
      <c r="J1005" s="95"/>
      <c r="K1005" s="95"/>
      <c r="L1005" s="95"/>
      <c r="M1005" s="95"/>
      <c r="N1005" s="95"/>
      <c r="O1005" s="95"/>
      <c r="P1005" s="90"/>
      <c r="Q1005" s="95"/>
      <c r="R1005" s="95"/>
      <c r="S1005" s="95"/>
      <c r="T1005" s="95"/>
      <c r="U1005" s="95"/>
      <c r="V1005" s="95"/>
      <c r="W1005" s="95"/>
      <c r="X1005" s="95"/>
      <c r="Y1005" s="95"/>
      <c r="Z1005" s="95"/>
      <c r="AA1005" s="95"/>
      <c r="AB1005" s="95"/>
    </row>
    <row r="1006" ht="15.75" customHeight="1">
      <c r="A1006" s="94"/>
      <c r="B1006" s="95"/>
      <c r="C1006" s="95"/>
      <c r="D1006" s="95"/>
      <c r="E1006" s="95"/>
      <c r="F1006" s="95"/>
      <c r="G1006" s="95"/>
      <c r="H1006" s="95"/>
      <c r="I1006" s="95"/>
      <c r="J1006" s="95"/>
      <c r="K1006" s="95"/>
      <c r="L1006" s="95"/>
      <c r="M1006" s="95"/>
      <c r="N1006" s="95"/>
      <c r="O1006" s="95"/>
      <c r="P1006" s="90"/>
      <c r="Q1006" s="95"/>
      <c r="R1006" s="95"/>
      <c r="S1006" s="95"/>
      <c r="T1006" s="95"/>
      <c r="U1006" s="95"/>
      <c r="V1006" s="95"/>
      <c r="W1006" s="95"/>
      <c r="X1006" s="95"/>
      <c r="Y1006" s="95"/>
      <c r="Z1006" s="95"/>
      <c r="AA1006" s="95"/>
      <c r="AB1006" s="95"/>
    </row>
    <row r="1007" ht="15.75" customHeight="1">
      <c r="A1007" s="94"/>
      <c r="B1007" s="95"/>
      <c r="C1007" s="95"/>
      <c r="D1007" s="95"/>
      <c r="E1007" s="95"/>
      <c r="F1007" s="95"/>
      <c r="G1007" s="95"/>
      <c r="H1007" s="95"/>
      <c r="I1007" s="95"/>
      <c r="J1007" s="95"/>
      <c r="K1007" s="95"/>
      <c r="L1007" s="95"/>
      <c r="M1007" s="95"/>
      <c r="N1007" s="95"/>
      <c r="O1007" s="95"/>
      <c r="P1007" s="90"/>
      <c r="Q1007" s="95"/>
      <c r="R1007" s="95"/>
      <c r="S1007" s="95"/>
      <c r="T1007" s="95"/>
      <c r="U1007" s="95"/>
      <c r="V1007" s="95"/>
      <c r="W1007" s="95"/>
      <c r="X1007" s="95"/>
      <c r="Y1007" s="95"/>
      <c r="Z1007" s="95"/>
      <c r="AA1007" s="95"/>
      <c r="AB1007" s="95"/>
    </row>
    <row r="1008" ht="15.75" customHeight="1">
      <c r="A1008" s="94"/>
      <c r="B1008" s="95"/>
      <c r="C1008" s="95"/>
      <c r="D1008" s="95"/>
      <c r="E1008" s="95"/>
      <c r="F1008" s="95"/>
      <c r="G1008" s="95"/>
      <c r="H1008" s="95"/>
      <c r="I1008" s="95"/>
      <c r="J1008" s="95"/>
      <c r="K1008" s="95"/>
      <c r="L1008" s="95"/>
      <c r="M1008" s="95"/>
      <c r="N1008" s="95"/>
      <c r="O1008" s="95"/>
      <c r="P1008" s="90"/>
      <c r="Q1008" s="95"/>
      <c r="R1008" s="95"/>
      <c r="S1008" s="95"/>
      <c r="T1008" s="95"/>
      <c r="U1008" s="95"/>
      <c r="V1008" s="95"/>
      <c r="W1008" s="95"/>
      <c r="X1008" s="95"/>
      <c r="Y1008" s="95"/>
      <c r="Z1008" s="95"/>
      <c r="AA1008" s="95"/>
      <c r="AB1008" s="95"/>
    </row>
    <row r="1009" ht="15.75" customHeight="1">
      <c r="A1009" s="94"/>
      <c r="B1009" s="95"/>
      <c r="C1009" s="95"/>
      <c r="D1009" s="95"/>
      <c r="E1009" s="95"/>
      <c r="F1009" s="95"/>
      <c r="G1009" s="95"/>
      <c r="H1009" s="95"/>
      <c r="I1009" s="95"/>
      <c r="J1009" s="95"/>
      <c r="K1009" s="95"/>
      <c r="L1009" s="95"/>
      <c r="M1009" s="95"/>
      <c r="N1009" s="95"/>
      <c r="O1009" s="95"/>
      <c r="P1009" s="90"/>
      <c r="Q1009" s="95"/>
      <c r="R1009" s="95"/>
      <c r="S1009" s="95"/>
      <c r="T1009" s="95"/>
      <c r="U1009" s="95"/>
      <c r="V1009" s="95"/>
      <c r="W1009" s="95"/>
      <c r="X1009" s="95"/>
      <c r="Y1009" s="95"/>
      <c r="Z1009" s="95"/>
      <c r="AA1009" s="95"/>
      <c r="AB1009" s="95"/>
    </row>
    <row r="1010" ht="15.75" customHeight="1">
      <c r="A1010" s="94"/>
      <c r="B1010" s="95"/>
      <c r="C1010" s="95"/>
      <c r="D1010" s="95"/>
      <c r="E1010" s="95"/>
      <c r="F1010" s="95"/>
      <c r="G1010" s="95"/>
      <c r="H1010" s="95"/>
      <c r="I1010" s="95"/>
      <c r="J1010" s="95"/>
      <c r="K1010" s="95"/>
      <c r="L1010" s="95"/>
      <c r="M1010" s="95"/>
      <c r="N1010" s="95"/>
      <c r="O1010" s="95"/>
      <c r="P1010" s="90"/>
      <c r="Q1010" s="95"/>
      <c r="R1010" s="95"/>
      <c r="S1010" s="95"/>
      <c r="T1010" s="95"/>
      <c r="U1010" s="95"/>
      <c r="V1010" s="95"/>
      <c r="W1010" s="95"/>
      <c r="X1010" s="95"/>
      <c r="Y1010" s="95"/>
      <c r="Z1010" s="95"/>
      <c r="AA1010" s="95"/>
      <c r="AB1010" s="95"/>
    </row>
    <row r="1011" ht="15.75" customHeight="1">
      <c r="A1011" s="94"/>
      <c r="B1011" s="95"/>
      <c r="C1011" s="95"/>
      <c r="D1011" s="95"/>
      <c r="E1011" s="95"/>
      <c r="F1011" s="95"/>
      <c r="G1011" s="95"/>
      <c r="H1011" s="95"/>
      <c r="I1011" s="95"/>
      <c r="J1011" s="95"/>
      <c r="K1011" s="95"/>
      <c r="L1011" s="95"/>
      <c r="M1011" s="95"/>
      <c r="N1011" s="95"/>
      <c r="O1011" s="95"/>
      <c r="P1011" s="90"/>
      <c r="Q1011" s="95"/>
      <c r="R1011" s="95"/>
      <c r="S1011" s="95"/>
      <c r="T1011" s="95"/>
      <c r="U1011" s="95"/>
      <c r="V1011" s="95"/>
      <c r="W1011" s="95"/>
      <c r="X1011" s="95"/>
      <c r="Y1011" s="95"/>
      <c r="Z1011" s="95"/>
      <c r="AA1011" s="95"/>
      <c r="AB1011" s="95"/>
    </row>
    <row r="1012" ht="15.75" customHeight="1">
      <c r="A1012" s="94"/>
      <c r="B1012" s="95"/>
      <c r="C1012" s="95"/>
      <c r="D1012" s="95"/>
      <c r="E1012" s="95"/>
      <c r="F1012" s="95"/>
      <c r="G1012" s="95"/>
      <c r="H1012" s="95"/>
      <c r="I1012" s="95"/>
      <c r="J1012" s="95"/>
      <c r="K1012" s="95"/>
      <c r="L1012" s="95"/>
      <c r="M1012" s="95"/>
      <c r="N1012" s="95"/>
      <c r="O1012" s="95"/>
      <c r="P1012" s="90"/>
      <c r="Q1012" s="95"/>
      <c r="R1012" s="95"/>
      <c r="S1012" s="95"/>
      <c r="T1012" s="95"/>
      <c r="U1012" s="95"/>
      <c r="V1012" s="95"/>
      <c r="W1012" s="95"/>
      <c r="X1012" s="95"/>
      <c r="Y1012" s="95"/>
      <c r="Z1012" s="95"/>
      <c r="AA1012" s="95"/>
      <c r="AB1012" s="95"/>
    </row>
    <row r="1013" ht="15.75" customHeight="1">
      <c r="A1013" s="94"/>
      <c r="B1013" s="95"/>
      <c r="C1013" s="95"/>
      <c r="D1013" s="95"/>
      <c r="E1013" s="95"/>
      <c r="F1013" s="95"/>
      <c r="G1013" s="95"/>
      <c r="H1013" s="95"/>
      <c r="I1013" s="95"/>
      <c r="J1013" s="95"/>
      <c r="K1013" s="95"/>
      <c r="L1013" s="95"/>
      <c r="M1013" s="95"/>
      <c r="N1013" s="95"/>
      <c r="O1013" s="95"/>
      <c r="P1013" s="90"/>
      <c r="Q1013" s="95"/>
      <c r="R1013" s="95"/>
      <c r="S1013" s="95"/>
      <c r="T1013" s="95"/>
      <c r="U1013" s="95"/>
      <c r="V1013" s="95"/>
      <c r="W1013" s="95"/>
      <c r="X1013" s="95"/>
      <c r="Y1013" s="95"/>
      <c r="Z1013" s="95"/>
      <c r="AA1013" s="95"/>
      <c r="AB1013" s="95"/>
    </row>
    <row r="1014" ht="15.75" customHeight="1">
      <c r="A1014" s="94"/>
      <c r="B1014" s="95"/>
      <c r="C1014" s="95"/>
      <c r="D1014" s="95"/>
      <c r="E1014" s="95"/>
      <c r="F1014" s="95"/>
      <c r="G1014" s="95"/>
      <c r="H1014" s="95"/>
      <c r="I1014" s="95"/>
      <c r="J1014" s="95"/>
      <c r="K1014" s="95"/>
      <c r="L1014" s="95"/>
      <c r="M1014" s="95"/>
      <c r="N1014" s="95"/>
      <c r="O1014" s="95"/>
      <c r="P1014" s="90"/>
      <c r="Q1014" s="95"/>
      <c r="R1014" s="95"/>
      <c r="S1014" s="95"/>
      <c r="T1014" s="95"/>
      <c r="U1014" s="95"/>
      <c r="V1014" s="95"/>
      <c r="W1014" s="95"/>
      <c r="X1014" s="95"/>
      <c r="Y1014" s="95"/>
      <c r="Z1014" s="95"/>
      <c r="AA1014" s="95"/>
      <c r="AB1014" s="95"/>
    </row>
    <row r="1015" ht="15.75" customHeight="1">
      <c r="A1015" s="94"/>
      <c r="B1015" s="95"/>
      <c r="C1015" s="95"/>
      <c r="D1015" s="95"/>
      <c r="E1015" s="95"/>
      <c r="F1015" s="95"/>
      <c r="G1015" s="95"/>
      <c r="H1015" s="95"/>
      <c r="I1015" s="95"/>
      <c r="J1015" s="95"/>
      <c r="K1015" s="95"/>
      <c r="L1015" s="95"/>
      <c r="M1015" s="95"/>
      <c r="N1015" s="95"/>
      <c r="O1015" s="95"/>
      <c r="P1015" s="90"/>
      <c r="Q1015" s="95"/>
      <c r="R1015" s="95"/>
      <c r="S1015" s="95"/>
      <c r="T1015" s="95"/>
      <c r="U1015" s="95"/>
      <c r="V1015" s="95"/>
      <c r="W1015" s="95"/>
      <c r="X1015" s="95"/>
      <c r="Y1015" s="95"/>
      <c r="Z1015" s="95"/>
      <c r="AA1015" s="95"/>
      <c r="AB1015" s="95"/>
    </row>
    <row r="1016" ht="15.75" customHeight="1">
      <c r="A1016" s="94"/>
      <c r="B1016" s="95"/>
      <c r="C1016" s="95"/>
      <c r="D1016" s="95"/>
      <c r="E1016" s="95"/>
      <c r="F1016" s="95"/>
      <c r="G1016" s="95"/>
      <c r="H1016" s="95"/>
      <c r="I1016" s="95"/>
      <c r="J1016" s="95"/>
      <c r="K1016" s="95"/>
      <c r="L1016" s="95"/>
      <c r="M1016" s="95"/>
      <c r="N1016" s="95"/>
      <c r="O1016" s="95"/>
      <c r="P1016" s="90"/>
      <c r="Q1016" s="95"/>
      <c r="R1016" s="95"/>
      <c r="S1016" s="95"/>
      <c r="T1016" s="95"/>
      <c r="U1016" s="95"/>
      <c r="V1016" s="95"/>
      <c r="W1016" s="95"/>
      <c r="X1016" s="95"/>
      <c r="Y1016" s="95"/>
      <c r="Z1016" s="95"/>
      <c r="AA1016" s="95"/>
      <c r="AB1016" s="95"/>
    </row>
    <row r="1017" ht="15.75" customHeight="1">
      <c r="A1017" s="94"/>
      <c r="B1017" s="95"/>
      <c r="C1017" s="95"/>
      <c r="D1017" s="95"/>
      <c r="E1017" s="95"/>
      <c r="F1017" s="95"/>
      <c r="G1017" s="95"/>
      <c r="H1017" s="95"/>
      <c r="I1017" s="95"/>
      <c r="J1017" s="95"/>
      <c r="K1017" s="95"/>
      <c r="L1017" s="95"/>
      <c r="M1017" s="95"/>
      <c r="N1017" s="95"/>
      <c r="O1017" s="95"/>
      <c r="P1017" s="90"/>
      <c r="Q1017" s="95"/>
      <c r="R1017" s="95"/>
      <c r="S1017" s="95"/>
      <c r="T1017" s="95"/>
      <c r="U1017" s="95"/>
      <c r="V1017" s="95"/>
      <c r="W1017" s="95"/>
      <c r="X1017" s="95"/>
      <c r="Y1017" s="95"/>
      <c r="Z1017" s="95"/>
      <c r="AA1017" s="95"/>
      <c r="AB1017" s="95"/>
    </row>
    <row r="1018" ht="15.75" customHeight="1">
      <c r="A1018" s="94"/>
      <c r="B1018" s="95"/>
      <c r="C1018" s="95"/>
      <c r="D1018" s="95"/>
      <c r="E1018" s="95"/>
      <c r="F1018" s="95"/>
      <c r="G1018" s="95"/>
      <c r="H1018" s="95"/>
      <c r="I1018" s="95"/>
      <c r="J1018" s="95"/>
      <c r="K1018" s="95"/>
      <c r="L1018" s="95"/>
      <c r="M1018" s="95"/>
      <c r="N1018" s="95"/>
      <c r="O1018" s="95"/>
      <c r="P1018" s="90"/>
      <c r="Q1018" s="95"/>
      <c r="R1018" s="95"/>
      <c r="S1018" s="95"/>
      <c r="T1018" s="95"/>
      <c r="U1018" s="95"/>
      <c r="V1018" s="95"/>
      <c r="W1018" s="95"/>
      <c r="X1018" s="95"/>
      <c r="Y1018" s="95"/>
      <c r="Z1018" s="95"/>
      <c r="AA1018" s="95"/>
      <c r="AB1018" s="95"/>
    </row>
    <row r="1019" ht="15.75" customHeight="1">
      <c r="A1019" s="94"/>
      <c r="B1019" s="95"/>
      <c r="C1019" s="95"/>
      <c r="D1019" s="95"/>
      <c r="E1019" s="95"/>
      <c r="F1019" s="95"/>
      <c r="G1019" s="95"/>
      <c r="H1019" s="95"/>
      <c r="I1019" s="95"/>
      <c r="J1019" s="95"/>
      <c r="K1019" s="95"/>
      <c r="L1019" s="95"/>
      <c r="M1019" s="95"/>
      <c r="N1019" s="95"/>
      <c r="O1019" s="95"/>
      <c r="P1019" s="90"/>
      <c r="Q1019" s="95"/>
      <c r="R1019" s="95"/>
      <c r="S1019" s="95"/>
      <c r="T1019" s="95"/>
      <c r="U1019" s="95"/>
      <c r="V1019" s="95"/>
      <c r="W1019" s="95"/>
      <c r="X1019" s="95"/>
      <c r="Y1019" s="95"/>
      <c r="Z1019" s="95"/>
      <c r="AA1019" s="95"/>
      <c r="AB1019" s="95"/>
    </row>
    <row r="1020" ht="15.75" customHeight="1">
      <c r="A1020" s="94"/>
      <c r="B1020" s="95"/>
      <c r="C1020" s="95"/>
      <c r="D1020" s="95"/>
      <c r="E1020" s="95"/>
      <c r="F1020" s="95"/>
      <c r="G1020" s="95"/>
      <c r="H1020" s="95"/>
      <c r="I1020" s="95"/>
      <c r="J1020" s="95"/>
      <c r="K1020" s="95"/>
      <c r="L1020" s="95"/>
      <c r="M1020" s="95"/>
      <c r="N1020" s="95"/>
      <c r="O1020" s="95"/>
      <c r="P1020" s="90"/>
      <c r="Q1020" s="95"/>
      <c r="R1020" s="95"/>
      <c r="S1020" s="95"/>
      <c r="T1020" s="95"/>
      <c r="U1020" s="95"/>
      <c r="V1020" s="95"/>
      <c r="W1020" s="95"/>
      <c r="X1020" s="95"/>
      <c r="Y1020" s="95"/>
      <c r="Z1020" s="95"/>
      <c r="AA1020" s="95"/>
      <c r="AB1020" s="95"/>
    </row>
    <row r="1021" ht="15.75" customHeight="1">
      <c r="A1021" s="94"/>
      <c r="B1021" s="95"/>
      <c r="C1021" s="95"/>
      <c r="D1021" s="95"/>
      <c r="E1021" s="95"/>
      <c r="F1021" s="95"/>
      <c r="G1021" s="95"/>
      <c r="H1021" s="95"/>
      <c r="I1021" s="95"/>
      <c r="J1021" s="95"/>
      <c r="K1021" s="95"/>
      <c r="L1021" s="95"/>
      <c r="M1021" s="95"/>
      <c r="N1021" s="95"/>
      <c r="O1021" s="95"/>
      <c r="P1021" s="90"/>
      <c r="Q1021" s="95"/>
      <c r="R1021" s="95"/>
      <c r="S1021" s="95"/>
      <c r="T1021" s="95"/>
      <c r="U1021" s="95"/>
      <c r="V1021" s="95"/>
      <c r="W1021" s="95"/>
      <c r="X1021" s="95"/>
      <c r="Y1021" s="95"/>
      <c r="Z1021" s="95"/>
      <c r="AA1021" s="95"/>
      <c r="AB1021" s="95"/>
    </row>
    <row r="1022" ht="15.75" customHeight="1">
      <c r="A1022" s="94"/>
      <c r="B1022" s="95"/>
      <c r="C1022" s="95"/>
      <c r="D1022" s="95"/>
      <c r="E1022" s="95"/>
      <c r="F1022" s="95"/>
      <c r="G1022" s="95"/>
      <c r="H1022" s="95"/>
      <c r="I1022" s="95"/>
      <c r="J1022" s="95"/>
      <c r="K1022" s="95"/>
      <c r="L1022" s="95"/>
      <c r="M1022" s="95"/>
      <c r="N1022" s="95"/>
      <c r="O1022" s="95"/>
      <c r="P1022" s="90"/>
      <c r="Q1022" s="95"/>
      <c r="R1022" s="95"/>
      <c r="S1022" s="95"/>
      <c r="T1022" s="95"/>
      <c r="U1022" s="95"/>
      <c r="V1022" s="95"/>
      <c r="W1022" s="95"/>
      <c r="X1022" s="95"/>
      <c r="Y1022" s="95"/>
      <c r="Z1022" s="95"/>
      <c r="AA1022" s="95"/>
      <c r="AB1022" s="95"/>
    </row>
    <row r="1023" ht="15.75" customHeight="1">
      <c r="A1023" s="94"/>
      <c r="B1023" s="95"/>
      <c r="C1023" s="95"/>
      <c r="D1023" s="95"/>
      <c r="E1023" s="95"/>
      <c r="F1023" s="95"/>
      <c r="G1023" s="95"/>
      <c r="H1023" s="95"/>
      <c r="I1023" s="95"/>
      <c r="J1023" s="95"/>
      <c r="K1023" s="95"/>
      <c r="L1023" s="95"/>
      <c r="M1023" s="95"/>
      <c r="N1023" s="95"/>
      <c r="O1023" s="95"/>
      <c r="P1023" s="90"/>
      <c r="Q1023" s="95"/>
      <c r="R1023" s="95"/>
      <c r="S1023" s="95"/>
      <c r="T1023" s="95"/>
      <c r="U1023" s="95"/>
      <c r="V1023" s="95"/>
      <c r="W1023" s="95"/>
      <c r="X1023" s="95"/>
      <c r="Y1023" s="95"/>
      <c r="Z1023" s="95"/>
      <c r="AA1023" s="95"/>
      <c r="AB1023" s="95"/>
    </row>
    <row r="1024" ht="15.75" customHeight="1">
      <c r="A1024" s="94"/>
      <c r="B1024" s="95"/>
      <c r="C1024" s="95"/>
      <c r="D1024" s="95"/>
      <c r="E1024" s="95"/>
      <c r="F1024" s="95"/>
      <c r="G1024" s="95"/>
      <c r="H1024" s="95"/>
      <c r="I1024" s="95"/>
      <c r="J1024" s="95"/>
      <c r="K1024" s="95"/>
      <c r="L1024" s="95"/>
      <c r="M1024" s="95"/>
      <c r="N1024" s="95"/>
      <c r="O1024" s="95"/>
      <c r="P1024" s="90"/>
      <c r="Q1024" s="95"/>
      <c r="R1024" s="95"/>
      <c r="S1024" s="95"/>
      <c r="T1024" s="95"/>
      <c r="U1024" s="95"/>
      <c r="V1024" s="95"/>
      <c r="W1024" s="95"/>
      <c r="X1024" s="95"/>
      <c r="Y1024" s="95"/>
      <c r="Z1024" s="95"/>
      <c r="AA1024" s="95"/>
      <c r="AB1024" s="95"/>
    </row>
    <row r="1025" ht="15.75" customHeight="1">
      <c r="A1025" s="94"/>
      <c r="B1025" s="95"/>
      <c r="C1025" s="95"/>
      <c r="D1025" s="95"/>
      <c r="E1025" s="95"/>
      <c r="F1025" s="95"/>
      <c r="G1025" s="95"/>
      <c r="H1025" s="95"/>
      <c r="I1025" s="95"/>
      <c r="J1025" s="95"/>
      <c r="K1025" s="95"/>
      <c r="L1025" s="95"/>
      <c r="M1025" s="95"/>
      <c r="N1025" s="95"/>
      <c r="O1025" s="95"/>
      <c r="P1025" s="90"/>
      <c r="Q1025" s="95"/>
      <c r="R1025" s="95"/>
      <c r="S1025" s="95"/>
      <c r="T1025" s="95"/>
      <c r="U1025" s="95"/>
      <c r="V1025" s="95"/>
      <c r="W1025" s="95"/>
      <c r="X1025" s="95"/>
      <c r="Y1025" s="95"/>
      <c r="Z1025" s="95"/>
      <c r="AA1025" s="95"/>
      <c r="AB1025" s="95"/>
    </row>
    <row r="1026" ht="15.75" customHeight="1">
      <c r="A1026" s="94"/>
      <c r="B1026" s="95"/>
      <c r="C1026" s="95"/>
      <c r="D1026" s="95"/>
      <c r="E1026" s="95"/>
      <c r="F1026" s="95"/>
      <c r="G1026" s="95"/>
      <c r="H1026" s="95"/>
      <c r="I1026" s="95"/>
      <c r="J1026" s="95"/>
      <c r="K1026" s="95"/>
      <c r="L1026" s="95"/>
      <c r="M1026" s="95"/>
      <c r="N1026" s="95"/>
      <c r="O1026" s="95"/>
      <c r="P1026" s="90"/>
      <c r="Q1026" s="95"/>
      <c r="R1026" s="95"/>
      <c r="S1026" s="95"/>
      <c r="T1026" s="95"/>
      <c r="U1026" s="95"/>
      <c r="V1026" s="95"/>
      <c r="W1026" s="95"/>
      <c r="X1026" s="95"/>
      <c r="Y1026" s="95"/>
      <c r="Z1026" s="95"/>
      <c r="AA1026" s="95"/>
      <c r="AB1026" s="95"/>
    </row>
    <row r="1027" ht="15.75" customHeight="1">
      <c r="A1027" s="94"/>
      <c r="B1027" s="95"/>
      <c r="C1027" s="95"/>
      <c r="D1027" s="95"/>
      <c r="E1027" s="95"/>
      <c r="F1027" s="95"/>
      <c r="G1027" s="95"/>
      <c r="H1027" s="95"/>
      <c r="I1027" s="95"/>
      <c r="J1027" s="95"/>
      <c r="K1027" s="95"/>
      <c r="L1027" s="95"/>
      <c r="M1027" s="95"/>
      <c r="N1027" s="95"/>
      <c r="O1027" s="95"/>
      <c r="P1027" s="90"/>
      <c r="Q1027" s="95"/>
      <c r="R1027" s="95"/>
      <c r="S1027" s="95"/>
      <c r="T1027" s="95"/>
      <c r="U1027" s="95"/>
      <c r="V1027" s="95"/>
      <c r="W1027" s="95"/>
      <c r="X1027" s="95"/>
      <c r="Y1027" s="95"/>
      <c r="Z1027" s="95"/>
      <c r="AA1027" s="95"/>
      <c r="AB1027" s="95"/>
    </row>
  </sheetData>
  <customSheetViews>
    <customSheetView guid="{A72C7C6C-050D-4AE1-A7CC-A0C25E6ED73B}" filter="1" showAutoFilter="1">
      <autoFilter ref="$A$1:$AB$4"/>
      <extLst>
        <ext uri="GoogleSheetsCustomDataVersion1">
          <go:sheetsCustomData xmlns:go="http://customooxmlschemas.google.com/" filterViewId="350266180"/>
        </ext>
      </extLst>
    </customSheetView>
  </customSheetView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