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11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S4" i="1"/>
  <c r="R3"/>
  <c r="E3"/>
  <c r="T3" l="1"/>
  <c r="F3" l="1"/>
  <c r="Q15"/>
  <c r="R15" s="1"/>
  <c r="P15"/>
  <c r="E15"/>
  <c r="T15" s="1"/>
  <c r="T14"/>
  <c r="P14"/>
  <c r="E14"/>
  <c r="P13"/>
  <c r="E13"/>
  <c r="T13" s="1"/>
  <c r="R12"/>
  <c r="Q12"/>
  <c r="P12"/>
  <c r="E12"/>
  <c r="T12" s="1"/>
  <c r="Q11"/>
  <c r="P11"/>
  <c r="R11" s="1"/>
  <c r="E11"/>
  <c r="T11" s="1"/>
  <c r="T10"/>
  <c r="P10"/>
  <c r="E10"/>
  <c r="P9"/>
  <c r="E9"/>
  <c r="T9" s="1"/>
  <c r="R8"/>
  <c r="Q8"/>
  <c r="P8"/>
  <c r="E8"/>
  <c r="T8" s="1"/>
  <c r="Q7"/>
  <c r="P7"/>
  <c r="R7" s="1"/>
  <c r="E7"/>
  <c r="T7" s="1"/>
  <c r="P6"/>
  <c r="E6"/>
  <c r="T6" s="1"/>
  <c r="P5"/>
  <c r="Q5" s="1"/>
  <c r="R5" s="1"/>
  <c r="K5"/>
  <c r="E5" s="1"/>
  <c r="T5" s="1"/>
  <c r="P4"/>
  <c r="Q4" s="1"/>
  <c r="R4" s="1"/>
  <c r="K4"/>
  <c r="E4" s="1"/>
  <c r="T4" s="1"/>
  <c r="P3"/>
  <c r="Q3" s="1"/>
  <c r="K3"/>
  <c r="R14" l="1"/>
  <c r="F15"/>
  <c r="S15" s="1"/>
  <c r="S3"/>
  <c r="F5"/>
  <c r="S5"/>
  <c r="F7"/>
  <c r="S7" s="1"/>
  <c r="F4"/>
  <c r="F11"/>
  <c r="S11" s="1"/>
  <c r="Q6"/>
  <c r="R6" s="1"/>
  <c r="F8"/>
  <c r="S8" s="1"/>
  <c r="Q10"/>
  <c r="R10" s="1"/>
  <c r="F12"/>
  <c r="S12" s="1"/>
  <c r="Q14"/>
  <c r="Q9"/>
  <c r="R9" s="1"/>
  <c r="Q13"/>
  <c r="R13" s="1"/>
  <c r="F6" l="1"/>
  <c r="S6" s="1"/>
  <c r="S13"/>
  <c r="F13"/>
  <c r="F10"/>
  <c r="S10" s="1"/>
  <c r="S9"/>
  <c r="F9"/>
  <c r="F14"/>
  <c r="S14" s="1"/>
</calcChain>
</file>

<file path=xl/comments1.xml><?xml version="1.0" encoding="utf-8"?>
<comments xmlns="http://schemas.openxmlformats.org/spreadsheetml/2006/main">
  <authors>
    <author>Elna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Elna:</t>
        </r>
        <r>
          <rPr>
            <sz val="9"/>
            <color indexed="81"/>
            <rFont val="Tahoma"/>
            <family val="2"/>
          </rPr>
          <t xml:space="preserve">
For explaination of this parameter, see paper. 
</t>
        </r>
      </text>
    </comment>
  </commentList>
</comments>
</file>

<file path=xl/sharedStrings.xml><?xml version="1.0" encoding="utf-8"?>
<sst xmlns="http://schemas.openxmlformats.org/spreadsheetml/2006/main" count="45" uniqueCount="40">
  <si>
    <t>Note: These are the mass defect calculations (autofilled)</t>
  </si>
  <si>
    <t>Masses (DO NOT REMOVE OR CHANGE)</t>
  </si>
  <si>
    <t>Class</t>
  </si>
  <si>
    <t>FA_type</t>
  </si>
  <si>
    <t xml:space="preserve">Subclass </t>
  </si>
  <si>
    <t>Adduct</t>
  </si>
  <si>
    <t>Headgroup_Mass</t>
  </si>
  <si>
    <t>KMD</t>
  </si>
  <si>
    <t>Number_of_Chains</t>
  </si>
  <si>
    <t>MinC</t>
  </si>
  <si>
    <t>MaxC</t>
  </si>
  <si>
    <t>MaxDB</t>
  </si>
  <si>
    <t>Number_of_ester_chains</t>
  </si>
  <si>
    <t>C atoms in chains</t>
  </si>
  <si>
    <t xml:space="preserve">DB in chains </t>
  </si>
  <si>
    <t>Mass of neutral species</t>
  </si>
  <si>
    <t>Mass of adduct Ion 
(Observed Ion)</t>
  </si>
  <si>
    <t>Kendrick Mass</t>
  </si>
  <si>
    <t>Nominal Kendrick Mass</t>
  </si>
  <si>
    <t>Calculated KMD</t>
  </si>
  <si>
    <t>RKMD</t>
  </si>
  <si>
    <t xml:space="preserve">number of total carbons </t>
  </si>
  <si>
    <t>Carbon</t>
  </si>
  <si>
    <t>Hydrogen</t>
  </si>
  <si>
    <t>Oxygen</t>
  </si>
  <si>
    <t>Glycerolipids</t>
  </si>
  <si>
    <t>Carbonyl</t>
  </si>
  <si>
    <t>MAG</t>
  </si>
  <si>
    <t>[M+NH4]+</t>
  </si>
  <si>
    <t>Glycerophospholipids</t>
  </si>
  <si>
    <t>PE</t>
  </si>
  <si>
    <t>[M+H]+</t>
  </si>
  <si>
    <t>PS</t>
  </si>
  <si>
    <t>[M-H]-</t>
  </si>
  <si>
    <t>Plasmalogen</t>
  </si>
  <si>
    <t>PS O-</t>
  </si>
  <si>
    <r>
      <rPr>
        <b/>
        <sz val="16"/>
        <rFont val="Arial"/>
        <family val="2"/>
      </rPr>
      <t>Step 3:</t>
    </r>
    <r>
      <rPr>
        <sz val="16"/>
        <rFont val="Arial"/>
        <family val="2"/>
      </rPr>
      <t xml:space="preserve"> 
Check calculated values (autofilled)</t>
    </r>
  </si>
  <si>
    <r>
      <rPr>
        <b/>
        <sz val="16"/>
        <rFont val="Arial"/>
        <family val="2"/>
      </rPr>
      <t xml:space="preserve">Step 1:
</t>
    </r>
    <r>
      <rPr>
        <sz val="16"/>
        <rFont val="Arial"/>
        <family val="2"/>
      </rPr>
      <t xml:space="preserve">Fill in the parameters (highlighted) for screening, with the exceptions of "Headgroup_Mass" and "KMD" (these values will autofill)
</t>
    </r>
    <r>
      <rPr>
        <sz val="10"/>
        <color rgb="FFFF0000"/>
        <rFont val="Arial"/>
        <family val="2"/>
      </rPr>
      <t>Note: The "Adduct" must be written in the correct notation or the program will not function</t>
    </r>
  </si>
  <si>
    <r>
      <rPr>
        <b/>
        <sz val="16"/>
        <rFont val="Arial"/>
        <family val="2"/>
      </rPr>
      <t xml:space="preserve">Step 2:
</t>
    </r>
    <r>
      <rPr>
        <sz val="16"/>
        <rFont val="Arial"/>
        <family val="2"/>
      </rPr>
      <t>Fill in values (highlighted) based on an example lipid (MUST BE SATURATED) in the target lipid class</t>
    </r>
  </si>
  <si>
    <r>
      <rPr>
        <b/>
        <sz val="16"/>
        <rFont val="Arial"/>
        <family val="2"/>
      </rPr>
      <t>Step 4:</t>
    </r>
    <r>
      <rPr>
        <sz val="16"/>
        <rFont val="Arial"/>
        <family val="2"/>
      </rPr>
      <t xml:space="preserve"> 
Copy and paste the new line for each lipid class within green box into referenceKMD.csv file (found in the program files).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</si>
</sst>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14"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64" fontId="6" fillId="0" borderId="19" xfId="0" applyNumberFormat="1" applyFont="1" applyFill="1" applyBorder="1" applyAlignment="1">
      <alignment horizontal="center" vertical="center" wrapText="1"/>
    </xf>
    <xf numFmtId="165" fontId="6" fillId="0" borderId="19" xfId="0" applyNumberFormat="1" applyFont="1" applyFill="1" applyBorder="1" applyAlignment="1">
      <alignment horizontal="center" vertical="center" wrapText="1"/>
    </xf>
    <xf numFmtId="164" fontId="10" fillId="0" borderId="24" xfId="0" applyNumberFormat="1" applyFont="1" applyFill="1" applyBorder="1" applyAlignment="1">
      <alignment horizontal="center" vertical="center"/>
    </xf>
    <xf numFmtId="165" fontId="1" fillId="0" borderId="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7" fillId="3" borderId="16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7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6"/>
  <sheetViews>
    <sheetView tabSelected="1" zoomScale="85" zoomScaleNormal="85" workbookViewId="0">
      <selection activeCell="N18" sqref="N18"/>
    </sheetView>
  </sheetViews>
  <sheetFormatPr defaultRowHeight="12.75"/>
  <cols>
    <col min="1" max="1" width="19" style="2" bestFit="1" customWidth="1"/>
    <col min="2" max="2" width="11.7109375" style="2" bestFit="1" customWidth="1"/>
    <col min="3" max="3" width="10.85546875" style="2" customWidth="1"/>
    <col min="4" max="4" width="9.85546875" style="2" bestFit="1" customWidth="1"/>
    <col min="5" max="5" width="10.85546875" style="11" customWidth="1"/>
    <col min="6" max="6" width="10.42578125" style="12" customWidth="1"/>
    <col min="7" max="7" width="11" style="2" bestFit="1" customWidth="1"/>
    <col min="8" max="8" width="5.7109375" style="2" bestFit="1" customWidth="1"/>
    <col min="9" max="9" width="6.28515625" style="2" bestFit="1" customWidth="1"/>
    <col min="10" max="10" width="7.5703125" style="2" bestFit="1" customWidth="1"/>
    <col min="11" max="11" width="12.85546875" style="2" customWidth="1"/>
    <col min="12" max="13" width="9.28515625" style="2" bestFit="1" customWidth="1"/>
    <col min="14" max="14" width="11.5703125" style="11" customWidth="1"/>
    <col min="15" max="15" width="14.42578125" style="11" customWidth="1"/>
    <col min="16" max="16" width="12" style="11" bestFit="1" customWidth="1"/>
    <col min="17" max="17" width="9.28515625" style="2" bestFit="1" customWidth="1"/>
    <col min="18" max="18" width="10.85546875" style="11" customWidth="1"/>
    <col min="19" max="19" width="10.42578125" style="2" customWidth="1"/>
    <col min="20" max="20" width="14" style="2" customWidth="1"/>
    <col min="21" max="16384" width="9.140625" style="2"/>
  </cols>
  <sheetData>
    <row r="1" spans="1:29" ht="99.75" customHeight="1" thickBot="1">
      <c r="A1" s="29" t="s">
        <v>37</v>
      </c>
      <c r="B1" s="30"/>
      <c r="C1" s="30"/>
      <c r="D1" s="30"/>
      <c r="E1" s="30"/>
      <c r="F1" s="30"/>
      <c r="G1" s="30"/>
      <c r="H1" s="30"/>
      <c r="I1" s="30"/>
      <c r="J1" s="30"/>
      <c r="K1" s="29" t="s">
        <v>38</v>
      </c>
      <c r="L1" s="30"/>
      <c r="M1" s="30"/>
      <c r="N1" s="30"/>
      <c r="O1" s="31"/>
      <c r="P1" s="32" t="s">
        <v>0</v>
      </c>
      <c r="Q1" s="32"/>
      <c r="R1" s="32"/>
      <c r="S1" s="29" t="s">
        <v>36</v>
      </c>
      <c r="T1" s="31"/>
      <c r="U1" s="1"/>
      <c r="X1" s="43" t="s">
        <v>1</v>
      </c>
      <c r="Y1" s="44"/>
      <c r="Z1" s="44"/>
      <c r="AA1" s="44"/>
      <c r="AB1" s="44"/>
      <c r="AC1" s="45"/>
    </row>
    <row r="2" spans="1:29" ht="46.5" thickTop="1" thickBot="1">
      <c r="A2" s="46" t="s">
        <v>2</v>
      </c>
      <c r="B2" s="47" t="s">
        <v>3</v>
      </c>
      <c r="C2" s="47" t="s">
        <v>4</v>
      </c>
      <c r="D2" s="48" t="s">
        <v>5</v>
      </c>
      <c r="E2" s="33" t="s">
        <v>6</v>
      </c>
      <c r="F2" s="34" t="s">
        <v>7</v>
      </c>
      <c r="G2" s="47" t="s">
        <v>8</v>
      </c>
      <c r="H2" s="48" t="s">
        <v>9</v>
      </c>
      <c r="I2" s="48" t="s">
        <v>10</v>
      </c>
      <c r="J2" s="53" t="s">
        <v>11</v>
      </c>
      <c r="K2" s="56" t="s">
        <v>12</v>
      </c>
      <c r="L2" s="57" t="s">
        <v>13</v>
      </c>
      <c r="M2" s="13" t="s">
        <v>14</v>
      </c>
      <c r="N2" s="62" t="s">
        <v>15</v>
      </c>
      <c r="O2" s="63" t="s">
        <v>16</v>
      </c>
      <c r="P2" s="20" t="s">
        <v>17</v>
      </c>
      <c r="Q2" s="3" t="s">
        <v>18</v>
      </c>
      <c r="R2" s="22" t="s">
        <v>19</v>
      </c>
      <c r="S2" s="25" t="s">
        <v>20</v>
      </c>
      <c r="T2" s="15" t="s">
        <v>21</v>
      </c>
      <c r="U2" s="4"/>
      <c r="X2" s="38" t="s">
        <v>22</v>
      </c>
      <c r="Y2" s="39">
        <v>12</v>
      </c>
      <c r="Z2" s="40" t="s">
        <v>23</v>
      </c>
      <c r="AA2" s="41">
        <v>1.007825</v>
      </c>
      <c r="AB2" s="40" t="s">
        <v>24</v>
      </c>
      <c r="AC2" s="42">
        <v>15.994915000000001</v>
      </c>
    </row>
    <row r="3" spans="1:29">
      <c r="A3" s="49" t="s">
        <v>25</v>
      </c>
      <c r="B3" s="50" t="s">
        <v>26</v>
      </c>
      <c r="C3" s="50" t="s">
        <v>27</v>
      </c>
      <c r="D3" s="50" t="s">
        <v>28</v>
      </c>
      <c r="E3" s="6">
        <f>ROUND((N3-($Y$2*L3)-($AC$2*K3)-($AA$2*(2*L3+G3-2*K3-2*M3))),6)</f>
        <v>91.039519999999996</v>
      </c>
      <c r="F3" s="7">
        <f>ROUND(R3,6)</f>
        <v>0.92245600000000005</v>
      </c>
      <c r="G3" s="50">
        <v>1</v>
      </c>
      <c r="H3" s="50">
        <v>9</v>
      </c>
      <c r="I3" s="50">
        <v>26</v>
      </c>
      <c r="J3" s="54">
        <v>5</v>
      </c>
      <c r="K3" s="58">
        <f>IF(B3="Carbonyl", G3,0 )</f>
        <v>1</v>
      </c>
      <c r="L3" s="50">
        <v>14</v>
      </c>
      <c r="M3" s="14">
        <v>0</v>
      </c>
      <c r="N3" s="64">
        <v>302.24570999999997</v>
      </c>
      <c r="O3" s="65">
        <v>320.28008399999999</v>
      </c>
      <c r="P3" s="8">
        <f t="shared" ref="P3:P15" si="0">O3*(14/14.01565)</f>
        <v>319.92245639695625</v>
      </c>
      <c r="Q3" s="5">
        <f t="shared" ref="Q3:Q15" si="1">ROUNDDOWN(P3,0)</f>
        <v>319</v>
      </c>
      <c r="R3" s="23">
        <f>P3-Q3</f>
        <v>0.92245639695624959</v>
      </c>
      <c r="S3" s="26" t="str">
        <f>IF(TRUNC(ROUND(((R3-F3)/0.013399),6),3)=M3,"correct","INCORRECT")</f>
        <v>correct</v>
      </c>
      <c r="T3" s="16" t="str">
        <f t="shared" ref="T3:T15" si="2">IF(TRUNC((((N3-E3)-($AC$2*K3)-((2*$AA$2)*(G3/2-K3-M3)))/(2*$AA$2+$Y$2)),4)=L3, "correct", "INCORRECT")</f>
        <v>correct</v>
      </c>
      <c r="U3" s="9"/>
    </row>
    <row r="4" spans="1:29">
      <c r="A4" s="49" t="s">
        <v>29</v>
      </c>
      <c r="B4" s="50" t="s">
        <v>26</v>
      </c>
      <c r="C4" s="50" t="s">
        <v>30</v>
      </c>
      <c r="D4" s="50" t="s">
        <v>31</v>
      </c>
      <c r="E4" s="6">
        <f t="shared" ref="E3:E15" si="3">ROUND((N4-($Y$2*L4)-($AC$2*K4)-($AA$2*(2*L4+G4-2*K4-2*M4))),6)</f>
        <v>213.04022699999999</v>
      </c>
      <c r="F4" s="7">
        <f t="shared" ref="F4:F15" si="4">ROUND(R4,6)</f>
        <v>0.74975499999999995</v>
      </c>
      <c r="G4" s="50">
        <v>2</v>
      </c>
      <c r="H4" s="50">
        <v>19</v>
      </c>
      <c r="I4" s="50">
        <v>50</v>
      </c>
      <c r="J4" s="54">
        <v>10</v>
      </c>
      <c r="K4" s="59">
        <f t="shared" ref="K4" si="5">IF(B4="Carbonyl", G4,0 )</f>
        <v>2</v>
      </c>
      <c r="L4" s="50">
        <v>30</v>
      </c>
      <c r="M4" s="14">
        <v>0</v>
      </c>
      <c r="N4" s="64">
        <v>663.48390700000004</v>
      </c>
      <c r="O4" s="65">
        <v>664.49173200000007</v>
      </c>
      <c r="P4" s="8">
        <f t="shared" si="0"/>
        <v>663.74975459575546</v>
      </c>
      <c r="Q4" s="5">
        <f t="shared" si="1"/>
        <v>663</v>
      </c>
      <c r="R4" s="23">
        <f t="shared" ref="R4:R15" si="6">P4-Q4</f>
        <v>0.74975459575546211</v>
      </c>
      <c r="S4" s="26" t="str">
        <f>IF(TRUNC(ROUND(((R4-F4)/0.013399),6),3)=M4,"correct","bad")</f>
        <v>correct</v>
      </c>
      <c r="T4" s="16" t="str">
        <f t="shared" si="2"/>
        <v>correct</v>
      </c>
      <c r="U4" s="4"/>
    </row>
    <row r="5" spans="1:29">
      <c r="A5" s="49" t="s">
        <v>29</v>
      </c>
      <c r="B5" s="50" t="s">
        <v>26</v>
      </c>
      <c r="C5" s="50" t="s">
        <v>32</v>
      </c>
      <c r="D5" s="50" t="s">
        <v>33</v>
      </c>
      <c r="E5" s="6">
        <f t="shared" si="3"/>
        <v>257.030057</v>
      </c>
      <c r="F5" s="7">
        <f t="shared" si="4"/>
        <v>0.67706599999999995</v>
      </c>
      <c r="G5" s="50">
        <v>2</v>
      </c>
      <c r="H5" s="50">
        <v>19</v>
      </c>
      <c r="I5" s="50">
        <v>50</v>
      </c>
      <c r="J5" s="54">
        <v>10</v>
      </c>
      <c r="K5" s="59">
        <f>IF(B5="Carbonyl", G5,0 )</f>
        <v>2</v>
      </c>
      <c r="L5" s="50">
        <v>30</v>
      </c>
      <c r="M5" s="14">
        <v>0</v>
      </c>
      <c r="N5" s="64">
        <v>707.47373700000003</v>
      </c>
      <c r="O5" s="65">
        <v>706.465912</v>
      </c>
      <c r="P5" s="8">
        <f t="shared" si="0"/>
        <v>705.67706585138751</v>
      </c>
      <c r="Q5" s="5">
        <f t="shared" si="1"/>
        <v>705</v>
      </c>
      <c r="R5" s="23">
        <f t="shared" si="6"/>
        <v>0.67706585138751052</v>
      </c>
      <c r="S5" s="26" t="str">
        <f t="shared" ref="S4:S15" si="7">IF(TRUNC(ROUND(((R5-F5)/0.013399),6),3)=M5,"correct","bad")</f>
        <v>correct</v>
      </c>
      <c r="T5" s="16" t="str">
        <f t="shared" si="2"/>
        <v>correct</v>
      </c>
    </row>
    <row r="6" spans="1:29">
      <c r="A6" s="49" t="s">
        <v>29</v>
      </c>
      <c r="B6" s="50" t="s">
        <v>34</v>
      </c>
      <c r="C6" s="50" t="s">
        <v>35</v>
      </c>
      <c r="D6" s="50" t="s">
        <v>33</v>
      </c>
      <c r="E6" s="6">
        <f t="shared" si="3"/>
        <v>257.030057</v>
      </c>
      <c r="F6" s="7">
        <f t="shared" si="4"/>
        <v>0.71340999999999999</v>
      </c>
      <c r="G6" s="50">
        <v>2</v>
      </c>
      <c r="H6" s="50">
        <v>19</v>
      </c>
      <c r="I6" s="50">
        <v>50</v>
      </c>
      <c r="J6" s="54">
        <v>10</v>
      </c>
      <c r="K6" s="58">
        <v>1</v>
      </c>
      <c r="L6" s="50">
        <v>30</v>
      </c>
      <c r="M6" s="14">
        <v>0</v>
      </c>
      <c r="N6" s="64">
        <v>693.49447200000009</v>
      </c>
      <c r="O6" s="65">
        <v>692.48664700000006</v>
      </c>
      <c r="P6" s="8">
        <f t="shared" si="0"/>
        <v>691.71341022357149</v>
      </c>
      <c r="Q6" s="5">
        <f t="shared" si="1"/>
        <v>691</v>
      </c>
      <c r="R6" s="23">
        <f t="shared" si="6"/>
        <v>0.71341022357148631</v>
      </c>
      <c r="S6" s="26" t="str">
        <f t="shared" si="7"/>
        <v>correct</v>
      </c>
      <c r="T6" s="16" t="str">
        <f t="shared" si="2"/>
        <v>correct</v>
      </c>
      <c r="U6" s="4"/>
    </row>
    <row r="7" spans="1:29">
      <c r="A7" s="49"/>
      <c r="B7" s="50"/>
      <c r="C7" s="50"/>
      <c r="D7" s="50"/>
      <c r="E7" s="6">
        <f t="shared" si="3"/>
        <v>0</v>
      </c>
      <c r="F7" s="7">
        <f t="shared" si="4"/>
        <v>0</v>
      </c>
      <c r="G7" s="50"/>
      <c r="H7" s="50"/>
      <c r="I7" s="50"/>
      <c r="J7" s="54"/>
      <c r="K7" s="58"/>
      <c r="L7" s="50"/>
      <c r="M7" s="14">
        <v>0</v>
      </c>
      <c r="N7" s="66"/>
      <c r="O7" s="67"/>
      <c r="P7" s="8">
        <f t="shared" si="0"/>
        <v>0</v>
      </c>
      <c r="Q7" s="5">
        <f t="shared" si="1"/>
        <v>0</v>
      </c>
      <c r="R7" s="23">
        <f t="shared" si="6"/>
        <v>0</v>
      </c>
      <c r="S7" s="26" t="str">
        <f t="shared" si="7"/>
        <v>correct</v>
      </c>
      <c r="T7" s="16" t="str">
        <f t="shared" si="2"/>
        <v>correct</v>
      </c>
      <c r="U7" s="4"/>
    </row>
    <row r="8" spans="1:29">
      <c r="A8" s="49"/>
      <c r="B8" s="50"/>
      <c r="C8" s="50"/>
      <c r="D8" s="50"/>
      <c r="E8" s="6">
        <f t="shared" si="3"/>
        <v>0</v>
      </c>
      <c r="F8" s="7">
        <f t="shared" si="4"/>
        <v>0</v>
      </c>
      <c r="G8" s="50"/>
      <c r="H8" s="50"/>
      <c r="I8" s="50"/>
      <c r="J8" s="54"/>
      <c r="K8" s="58"/>
      <c r="L8" s="50"/>
      <c r="M8" s="14">
        <v>0</v>
      </c>
      <c r="N8" s="64"/>
      <c r="O8" s="65"/>
      <c r="P8" s="8">
        <f t="shared" si="0"/>
        <v>0</v>
      </c>
      <c r="Q8" s="5">
        <f t="shared" si="1"/>
        <v>0</v>
      </c>
      <c r="R8" s="23">
        <f t="shared" si="6"/>
        <v>0</v>
      </c>
      <c r="S8" s="26" t="str">
        <f t="shared" si="7"/>
        <v>correct</v>
      </c>
      <c r="T8" s="16" t="str">
        <f t="shared" si="2"/>
        <v>correct</v>
      </c>
      <c r="U8" s="10"/>
    </row>
    <row r="9" spans="1:29">
      <c r="A9" s="49"/>
      <c r="B9" s="50"/>
      <c r="C9" s="50"/>
      <c r="D9" s="50"/>
      <c r="E9" s="6">
        <f t="shared" si="3"/>
        <v>0</v>
      </c>
      <c r="F9" s="7">
        <f t="shared" si="4"/>
        <v>0</v>
      </c>
      <c r="G9" s="50"/>
      <c r="H9" s="50"/>
      <c r="I9" s="50"/>
      <c r="J9" s="54"/>
      <c r="K9" s="58"/>
      <c r="L9" s="50"/>
      <c r="M9" s="14">
        <v>0</v>
      </c>
      <c r="N9" s="64"/>
      <c r="O9" s="65"/>
      <c r="P9" s="8">
        <f t="shared" si="0"/>
        <v>0</v>
      </c>
      <c r="Q9" s="5">
        <f t="shared" si="1"/>
        <v>0</v>
      </c>
      <c r="R9" s="23">
        <f t="shared" si="6"/>
        <v>0</v>
      </c>
      <c r="S9" s="26" t="str">
        <f t="shared" si="7"/>
        <v>correct</v>
      </c>
      <c r="T9" s="16" t="str">
        <f t="shared" si="2"/>
        <v>correct</v>
      </c>
      <c r="U9" s="10"/>
    </row>
    <row r="10" spans="1:29">
      <c r="A10" s="49"/>
      <c r="B10" s="50"/>
      <c r="C10" s="50"/>
      <c r="D10" s="50"/>
      <c r="E10" s="6">
        <f t="shared" si="3"/>
        <v>0</v>
      </c>
      <c r="F10" s="7">
        <f t="shared" si="4"/>
        <v>0</v>
      </c>
      <c r="G10" s="50"/>
      <c r="H10" s="50"/>
      <c r="I10" s="50"/>
      <c r="J10" s="54"/>
      <c r="K10" s="58"/>
      <c r="L10" s="50"/>
      <c r="M10" s="14">
        <v>0</v>
      </c>
      <c r="N10" s="64"/>
      <c r="O10" s="65"/>
      <c r="P10" s="8">
        <f t="shared" si="0"/>
        <v>0</v>
      </c>
      <c r="Q10" s="5">
        <f t="shared" si="1"/>
        <v>0</v>
      </c>
      <c r="R10" s="23">
        <f t="shared" si="6"/>
        <v>0</v>
      </c>
      <c r="S10" s="26" t="str">
        <f t="shared" si="7"/>
        <v>correct</v>
      </c>
      <c r="T10" s="16" t="str">
        <f t="shared" si="2"/>
        <v>correct</v>
      </c>
    </row>
    <row r="11" spans="1:29">
      <c r="A11" s="49"/>
      <c r="B11" s="50"/>
      <c r="C11" s="50"/>
      <c r="D11" s="50"/>
      <c r="E11" s="6">
        <f t="shared" si="3"/>
        <v>0</v>
      </c>
      <c r="F11" s="7">
        <f t="shared" si="4"/>
        <v>0</v>
      </c>
      <c r="G11" s="50"/>
      <c r="H11" s="50"/>
      <c r="I11" s="50"/>
      <c r="J11" s="54"/>
      <c r="K11" s="58"/>
      <c r="L11" s="50"/>
      <c r="M11" s="14">
        <v>0</v>
      </c>
      <c r="N11" s="64"/>
      <c r="O11" s="65"/>
      <c r="P11" s="8">
        <f t="shared" si="0"/>
        <v>0</v>
      </c>
      <c r="Q11" s="5">
        <f t="shared" si="1"/>
        <v>0</v>
      </c>
      <c r="R11" s="23">
        <f t="shared" si="6"/>
        <v>0</v>
      </c>
      <c r="S11" s="26" t="str">
        <f t="shared" si="7"/>
        <v>correct</v>
      </c>
      <c r="T11" s="16" t="str">
        <f t="shared" si="2"/>
        <v>correct</v>
      </c>
    </row>
    <row r="12" spans="1:29">
      <c r="A12" s="49"/>
      <c r="B12" s="50"/>
      <c r="C12" s="50"/>
      <c r="D12" s="50"/>
      <c r="E12" s="6">
        <f t="shared" si="3"/>
        <v>0</v>
      </c>
      <c r="F12" s="7">
        <f t="shared" si="4"/>
        <v>0</v>
      </c>
      <c r="G12" s="50"/>
      <c r="H12" s="50"/>
      <c r="I12" s="50"/>
      <c r="J12" s="54"/>
      <c r="K12" s="58"/>
      <c r="L12" s="50"/>
      <c r="M12" s="14">
        <v>0</v>
      </c>
      <c r="N12" s="64"/>
      <c r="O12" s="65"/>
      <c r="P12" s="8">
        <f t="shared" si="0"/>
        <v>0</v>
      </c>
      <c r="Q12" s="5">
        <f t="shared" si="1"/>
        <v>0</v>
      </c>
      <c r="R12" s="23">
        <f t="shared" si="6"/>
        <v>0</v>
      </c>
      <c r="S12" s="26" t="str">
        <f t="shared" si="7"/>
        <v>correct</v>
      </c>
      <c r="T12" s="16" t="str">
        <f t="shared" si="2"/>
        <v>correct</v>
      </c>
      <c r="AB12" s="37"/>
    </row>
    <row r="13" spans="1:29">
      <c r="A13" s="49"/>
      <c r="B13" s="50"/>
      <c r="C13" s="50"/>
      <c r="D13" s="50"/>
      <c r="E13" s="6">
        <f t="shared" si="3"/>
        <v>0</v>
      </c>
      <c r="F13" s="7">
        <f t="shared" si="4"/>
        <v>0</v>
      </c>
      <c r="G13" s="50"/>
      <c r="H13" s="50"/>
      <c r="I13" s="50"/>
      <c r="J13" s="54"/>
      <c r="K13" s="58"/>
      <c r="L13" s="50"/>
      <c r="M13" s="14">
        <v>0</v>
      </c>
      <c r="N13" s="64"/>
      <c r="O13" s="65"/>
      <c r="P13" s="8">
        <f t="shared" si="0"/>
        <v>0</v>
      </c>
      <c r="Q13" s="5">
        <f t="shared" si="1"/>
        <v>0</v>
      </c>
      <c r="R13" s="23">
        <f t="shared" si="6"/>
        <v>0</v>
      </c>
      <c r="S13" s="26" t="str">
        <f t="shared" si="7"/>
        <v>correct</v>
      </c>
      <c r="T13" s="16" t="str">
        <f t="shared" si="2"/>
        <v>correct</v>
      </c>
    </row>
    <row r="14" spans="1:29">
      <c r="A14" s="49"/>
      <c r="B14" s="50"/>
      <c r="C14" s="50"/>
      <c r="D14" s="50"/>
      <c r="E14" s="6">
        <f t="shared" si="3"/>
        <v>0</v>
      </c>
      <c r="F14" s="7">
        <f t="shared" si="4"/>
        <v>0</v>
      </c>
      <c r="G14" s="50"/>
      <c r="H14" s="50"/>
      <c r="I14" s="50"/>
      <c r="J14" s="54"/>
      <c r="K14" s="58"/>
      <c r="L14" s="50"/>
      <c r="M14" s="14">
        <v>0</v>
      </c>
      <c r="N14" s="64"/>
      <c r="O14" s="65"/>
      <c r="P14" s="8">
        <f t="shared" si="0"/>
        <v>0</v>
      </c>
      <c r="Q14" s="5">
        <f t="shared" si="1"/>
        <v>0</v>
      </c>
      <c r="R14" s="23">
        <f t="shared" si="6"/>
        <v>0</v>
      </c>
      <c r="S14" s="26" t="str">
        <f t="shared" si="7"/>
        <v>correct</v>
      </c>
      <c r="T14" s="16" t="str">
        <f t="shared" si="2"/>
        <v>correct</v>
      </c>
    </row>
    <row r="15" spans="1:29" ht="13.5" thickBot="1">
      <c r="A15" s="51"/>
      <c r="B15" s="52"/>
      <c r="C15" s="52"/>
      <c r="D15" s="52"/>
      <c r="E15" s="35">
        <f t="shared" si="3"/>
        <v>0</v>
      </c>
      <c r="F15" s="36">
        <f t="shared" si="4"/>
        <v>0</v>
      </c>
      <c r="G15" s="52"/>
      <c r="H15" s="52"/>
      <c r="I15" s="52"/>
      <c r="J15" s="55"/>
      <c r="K15" s="60"/>
      <c r="L15" s="61"/>
      <c r="M15" s="17">
        <v>0</v>
      </c>
      <c r="N15" s="68"/>
      <c r="O15" s="69"/>
      <c r="P15" s="21">
        <f t="shared" si="0"/>
        <v>0</v>
      </c>
      <c r="Q15" s="18">
        <f t="shared" si="1"/>
        <v>0</v>
      </c>
      <c r="R15" s="24">
        <f t="shared" si="6"/>
        <v>0</v>
      </c>
      <c r="S15" s="27" t="str">
        <f t="shared" si="7"/>
        <v>correct</v>
      </c>
      <c r="T15" s="19" t="str">
        <f t="shared" si="2"/>
        <v>correct</v>
      </c>
    </row>
    <row r="16" spans="1:29" ht="72.75" customHeight="1" thickTop="1">
      <c r="A16" s="28" t="s">
        <v>39</v>
      </c>
      <c r="B16" s="28"/>
      <c r="C16" s="28"/>
      <c r="D16" s="28"/>
      <c r="E16" s="28"/>
      <c r="F16" s="28"/>
      <c r="G16" s="28"/>
      <c r="H16" s="28"/>
      <c r="I16" s="28"/>
      <c r="J16" s="28"/>
    </row>
  </sheetData>
  <mergeCells count="6">
    <mergeCell ref="A16:J16"/>
    <mergeCell ref="X1:AC1"/>
    <mergeCell ref="A1:J1"/>
    <mergeCell ref="K1:O1"/>
    <mergeCell ref="P1:R1"/>
    <mergeCell ref="S1:T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</dc:creator>
  <cp:lastModifiedBy>Roger</cp:lastModifiedBy>
  <dcterms:created xsi:type="dcterms:W3CDTF">2016-02-10T17:30:02Z</dcterms:created>
  <dcterms:modified xsi:type="dcterms:W3CDTF">2016-02-15T15:53:32Z</dcterms:modified>
</cp:coreProperties>
</file>