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xidat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<sst xmlns="http://schemas.openxmlformats.org/spreadsheetml/2006/main" count="172" uniqueCount="34">
  <si>
    <t>Detected mass</t>
  </si>
  <si>
    <t>Class</t>
  </si>
  <si>
    <t>FA_type</t>
  </si>
  <si>
    <t>Subclass </t>
  </si>
  <si>
    <t>adduct formed</t>
  </si>
  <si>
    <t>Headgroup_Mass</t>
  </si>
  <si>
    <t>Number_of_Chains</t>
  </si>
  <si>
    <t>Number_of_ester_chains</t>
  </si>
  <si>
    <t>C atoms in chains (actual)</t>
  </si>
  <si>
    <t>db in chains</t>
  </si>
  <si>
    <t>oxidation
# of O</t>
  </si>
  <si>
    <t>oxidation
# of H</t>
  </si>
  <si>
    <t>number of total carbons (calculated)</t>
  </si>
  <si>
    <t>Mass of neutral oxidated species</t>
  </si>
  <si>
    <t>Glycerolipids</t>
  </si>
  <si>
    <t>Carbonyl</t>
  </si>
  <si>
    <t>MAG</t>
  </si>
  <si>
    <t>[M+NH4]+</t>
  </si>
  <si>
    <t>CONTROLS (0,0) – TESTED OK</t>
  </si>
  <si>
    <t>DAG</t>
  </si>
  <si>
    <t>TAG</t>
  </si>
  <si>
    <t>Glycerophospholipids</t>
  </si>
  <si>
    <t>PE</t>
  </si>
  <si>
    <t>[M+H]+</t>
  </si>
  <si>
    <t>LPE</t>
  </si>
  <si>
    <t>Plasmalogen</t>
  </si>
  <si>
    <t>PE O-</t>
  </si>
  <si>
    <t>Aliphatic</t>
  </si>
  <si>
    <t>PE 2O-</t>
  </si>
  <si>
    <t>KETONES (0,1) – PENDING TEST</t>
  </si>
  <si>
    <t> ????</t>
  </si>
  <si>
    <t>HYDROXYLS (2,1) – PENDING TEST</t>
  </si>
  <si>
    <t>PEROXIDE RADICAL (1,2) – PENDING TEST </t>
  </si>
  <si>
    <t>PEROXYACID – PENDING TEST (2,2)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</si>
</sst>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BF1DE"/>
        <bgColor rgb="FFF2DCDB"/>
      </patternFill>
    </fill>
    <fill>
      <patternFill patternType="solid">
        <fgColor rgb="FFF2DCDB"/>
        <bgColor rgb="FFEBF1DE"/>
      </patternFill>
    </fill>
    <fill>
      <patternFill patternType="solid">
        <fgColor rgb="FF66FF99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EBF1DE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EBF1D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44" activeCellId="0" sqref="B44"/>
    </sheetView>
  </sheetViews>
  <sheetFormatPr defaultRowHeight="15.75"/>
  <cols>
    <col collapsed="false" hidden="false" max="1" min="1" style="1" width="17.2704081632653"/>
    <col collapsed="false" hidden="false" max="2" min="2" style="2" width="18.2704081632653"/>
    <col collapsed="false" hidden="false" max="3" min="3" style="3" width="11.4540816326531"/>
    <col collapsed="false" hidden="false" max="4" min="4" style="3" width="11.3673469387755"/>
    <col collapsed="false" hidden="false" max="5" min="5" style="4" width="17.2704081632653"/>
    <col collapsed="false" hidden="false" max="6" min="6" style="3" width="16.2704081632653"/>
    <col collapsed="false" hidden="false" max="7" min="7" style="3" width="10.9948979591837"/>
    <col collapsed="false" hidden="false" max="8" min="8" style="4" width="12.0969387755102"/>
    <col collapsed="false" hidden="false" max="9" min="9" style="4" width="14.1734693877551"/>
    <col collapsed="false" hidden="false" max="12" min="10" style="5" width="10.9948979591837"/>
    <col collapsed="false" hidden="false" max="13" min="13" style="6" width="17.5408163265306"/>
    <col collapsed="false" hidden="false" max="14" min="14" style="7" width="17.2704081632653"/>
    <col collapsed="false" hidden="false" max="1025" min="15" style="4" width="17.2704081632653"/>
  </cols>
  <sheetData>
    <row r="1" s="15" customFormat="true" ht="39.5" hidden="false" customHeight="false" outlineLevel="0" collapsed="false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12</v>
      </c>
      <c r="N1" s="12" t="s">
        <v>13</v>
      </c>
      <c r="O1" s="13" t="n">
        <v>12</v>
      </c>
      <c r="P1" s="14" t="n">
        <v>1.007825</v>
      </c>
      <c r="Q1" s="14" t="n">
        <v>15.994915</v>
      </c>
      <c r="R1" s="14" t="n">
        <v>14.003074</v>
      </c>
      <c r="S1" s="14" t="n">
        <v>30.973762</v>
      </c>
      <c r="T1" s="14" t="n">
        <v>31.97207</v>
      </c>
    </row>
    <row r="2" s="22" customFormat="true" ht="15" hidden="false" customHeight="true" outlineLevel="0" collapsed="false">
      <c r="A2" s="16" t="n">
        <v>318.264434</v>
      </c>
      <c r="B2" s="16" t="s">
        <v>14</v>
      </c>
      <c r="C2" s="17" t="s">
        <v>15</v>
      </c>
      <c r="D2" s="17" t="s">
        <v>16</v>
      </c>
      <c r="E2" s="16" t="s">
        <v>17</v>
      </c>
      <c r="F2" s="17" t="n">
        <v>91.03952</v>
      </c>
      <c r="G2" s="17" t="n">
        <v>1</v>
      </c>
      <c r="H2" s="17" t="n">
        <f aca="false">IF(C2="Carbonyl", G2,0 )</f>
        <v>1</v>
      </c>
      <c r="I2" s="18" t="n">
        <v>14</v>
      </c>
      <c r="J2" s="16" t="n">
        <v>1</v>
      </c>
      <c r="K2" s="16" t="n">
        <v>0</v>
      </c>
      <c r="L2" s="16" t="n">
        <v>0</v>
      </c>
      <c r="M2" s="19" t="n">
        <f aca="false">(((N2-F2)-($Q$1*H2)-((2*$P$1)*(G2/2-H2-J2)))/(2*$P$1+$O$1))-((K2*$Q$1+L2*$P$1)/($O$1+2*$P$1))</f>
        <v>14</v>
      </c>
      <c r="N2" s="16" t="n">
        <v>300.23006</v>
      </c>
      <c r="O2" s="20" t="s">
        <v>18</v>
      </c>
      <c r="P2" s="21"/>
      <c r="Q2" s="21"/>
      <c r="R2" s="21"/>
      <c r="S2" s="21"/>
      <c r="T2" s="21"/>
    </row>
    <row r="3" s="5" customFormat="true" ht="15" hidden="false" customHeight="true" outlineLevel="0" collapsed="false">
      <c r="A3" s="16" t="n">
        <v>556.494099</v>
      </c>
      <c r="B3" s="16" t="s">
        <v>14</v>
      </c>
      <c r="C3" s="16" t="s">
        <v>15</v>
      </c>
      <c r="D3" s="16" t="s">
        <v>19</v>
      </c>
      <c r="E3" s="16" t="s">
        <v>17</v>
      </c>
      <c r="F3" s="17" t="n">
        <v>90.031695</v>
      </c>
      <c r="G3" s="16" t="n">
        <v>2</v>
      </c>
      <c r="H3" s="17" t="n">
        <f aca="false">IF(C3="Carbonyl", G3,0 )</f>
        <v>2</v>
      </c>
      <c r="I3" s="16" t="n">
        <v>30</v>
      </c>
      <c r="J3" s="16" t="n">
        <v>1</v>
      </c>
      <c r="K3" s="16" t="n">
        <v>0</v>
      </c>
      <c r="L3" s="16" t="n">
        <v>0</v>
      </c>
      <c r="M3" s="19" t="n">
        <f aca="false">(((N3-F3)-($Q$1*H3)-((2*$P$1)*(G3/2-H3-J3)))/(2*$P$1+$O$1))-((K3*$Q$1+L3*$P$1)/($O$1+2*$P$1))</f>
        <v>30</v>
      </c>
      <c r="N3" s="16" t="n">
        <v>538.459725</v>
      </c>
      <c r="O3" s="20"/>
      <c r="P3" s="23"/>
      <c r="Q3" s="23"/>
      <c r="R3" s="23"/>
      <c r="S3" s="23"/>
      <c r="T3" s="23"/>
    </row>
    <row r="4" s="5" customFormat="true" ht="15" hidden="false" customHeight="true" outlineLevel="0" collapsed="false">
      <c r="A4" s="16" t="n">
        <v>1032.989814</v>
      </c>
      <c r="B4" s="16" t="s">
        <v>14</v>
      </c>
      <c r="C4" s="17" t="s">
        <v>15</v>
      </c>
      <c r="D4" s="17" t="s">
        <v>20</v>
      </c>
      <c r="E4" s="16" t="s">
        <v>17</v>
      </c>
      <c r="F4" s="17" t="n">
        <v>89.02387</v>
      </c>
      <c r="G4" s="17" t="n">
        <v>3</v>
      </c>
      <c r="H4" s="17" t="n">
        <f aca="false">IF(C4="Carbonyl", G4,0 )</f>
        <v>3</v>
      </c>
      <c r="I4" s="17" t="n">
        <v>63</v>
      </c>
      <c r="J4" s="16" t="n">
        <v>1</v>
      </c>
      <c r="K4" s="16" t="n">
        <v>0</v>
      </c>
      <c r="L4" s="16" t="n">
        <v>0</v>
      </c>
      <c r="M4" s="19" t="n">
        <f aca="false">(((N4-F4)-($Q$1*H4)-((2*$P$1)*(G4/2-H4-J4)))/(2*$P$1+$O$1))-((K4*$Q$1+L4*$P$1)/($O$1+2*$P$1))</f>
        <v>63</v>
      </c>
      <c r="N4" s="16" t="n">
        <v>1014.95544</v>
      </c>
      <c r="O4" s="20"/>
      <c r="P4" s="21"/>
      <c r="Q4" s="21"/>
      <c r="R4" s="21"/>
      <c r="S4" s="21"/>
      <c r="T4" s="23"/>
    </row>
    <row r="5" customFormat="false" ht="13.8" hidden="false" customHeight="false" outlineLevel="0" collapsed="false">
      <c r="A5" s="16" t="n">
        <v>1030.974164</v>
      </c>
      <c r="B5" s="16" t="s">
        <v>14</v>
      </c>
      <c r="C5" s="17" t="s">
        <v>15</v>
      </c>
      <c r="D5" s="17" t="s">
        <v>20</v>
      </c>
      <c r="E5" s="16" t="s">
        <v>17</v>
      </c>
      <c r="F5" s="17" t="n">
        <v>89.02387</v>
      </c>
      <c r="G5" s="17" t="n">
        <v>3</v>
      </c>
      <c r="H5" s="17" t="n">
        <f aca="false">IF(C5="Carbonyl", G5,0 )</f>
        <v>3</v>
      </c>
      <c r="I5" s="17" t="n">
        <v>63</v>
      </c>
      <c r="J5" s="16" t="n">
        <v>2</v>
      </c>
      <c r="K5" s="16" t="n">
        <v>0</v>
      </c>
      <c r="L5" s="16" t="n">
        <v>0</v>
      </c>
      <c r="M5" s="19" t="n">
        <f aca="false">(((N5-F5)-($Q$1*H5)-((2*$P$1)*(G5/2-H5-J5)))/(2*$P$1+$O$1))-((K5*$Q$1+L5*$P$1)/($O$1+2*$P$1))</f>
        <v>63</v>
      </c>
      <c r="N5" s="16" t="n">
        <v>1012.93979</v>
      </c>
      <c r="O5" s="20"/>
      <c r="P5" s="21"/>
      <c r="Q5" s="21"/>
      <c r="R5" s="21"/>
      <c r="S5" s="21"/>
      <c r="T5" s="23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6" t="n">
        <v>662.476082</v>
      </c>
      <c r="B6" s="16" t="s">
        <v>21</v>
      </c>
      <c r="C6" s="16" t="s">
        <v>15</v>
      </c>
      <c r="D6" s="16" t="s">
        <v>22</v>
      </c>
      <c r="E6" s="16" t="s">
        <v>23</v>
      </c>
      <c r="F6" s="17" t="n">
        <v>213.040227</v>
      </c>
      <c r="G6" s="16" t="n">
        <v>2</v>
      </c>
      <c r="H6" s="17" t="n">
        <f aca="false">IF(C6="Carbonyl", G6,0 )</f>
        <v>2</v>
      </c>
      <c r="I6" s="16" t="n">
        <v>30</v>
      </c>
      <c r="J6" s="16" t="n">
        <v>1</v>
      </c>
      <c r="K6" s="16" t="n">
        <v>0</v>
      </c>
      <c r="L6" s="16" t="n">
        <v>0</v>
      </c>
      <c r="M6" s="19" t="n">
        <f aca="false">(((N6-F6)-($Q$1*H6)-((2*$P$1)*(G6/2-H6-J6)))/(2*$P$1+$O$1))-((K6*$Q$1+L6*$P$1)/($O$1+2*$P$1))</f>
        <v>30</v>
      </c>
      <c r="N6" s="16" t="n">
        <v>661.468257</v>
      </c>
      <c r="O6" s="20"/>
      <c r="P6" s="23"/>
      <c r="Q6" s="23"/>
      <c r="R6" s="23"/>
      <c r="S6" s="23"/>
      <c r="T6" s="23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6" t="n">
        <v>424.246417</v>
      </c>
      <c r="B7" s="16" t="s">
        <v>21</v>
      </c>
      <c r="C7" s="16" t="s">
        <v>15</v>
      </c>
      <c r="D7" s="16" t="s">
        <v>24</v>
      </c>
      <c r="E7" s="16" t="s">
        <v>23</v>
      </c>
      <c r="F7" s="17" t="n">
        <v>214.048052</v>
      </c>
      <c r="G7" s="16" t="n">
        <v>1</v>
      </c>
      <c r="H7" s="17" t="n">
        <f aca="false">IF(C7="Carbonyl", G7,0 )</f>
        <v>1</v>
      </c>
      <c r="I7" s="16" t="n">
        <v>14</v>
      </c>
      <c r="J7" s="16" t="n">
        <v>1</v>
      </c>
      <c r="K7" s="16" t="n">
        <v>0</v>
      </c>
      <c r="L7" s="16" t="n">
        <v>0</v>
      </c>
      <c r="M7" s="19" t="n">
        <f aca="false">(((N7-F7)-($Q$1*H7)-((2*$P$1)*(G7/2-H7-J7)))/(2*$P$1+$O$1))-((K7*$Q$1+L7*$P$1)/($O$1+2*$P$1))</f>
        <v>14</v>
      </c>
      <c r="N7" s="16" t="n">
        <v>423.238592</v>
      </c>
      <c r="O7" s="20"/>
      <c r="P7" s="23"/>
      <c r="Q7" s="23"/>
      <c r="R7" s="23"/>
      <c r="S7" s="23"/>
      <c r="T7" s="23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6" t="n">
        <v>648.496817</v>
      </c>
      <c r="B8" s="16" t="s">
        <v>21</v>
      </c>
      <c r="C8" s="16" t="s">
        <v>25</v>
      </c>
      <c r="D8" s="16" t="s">
        <v>26</v>
      </c>
      <c r="E8" s="16" t="s">
        <v>23</v>
      </c>
      <c r="F8" s="17" t="n">
        <v>213.040227</v>
      </c>
      <c r="G8" s="16" t="n">
        <v>2</v>
      </c>
      <c r="H8" s="17" t="n">
        <v>1</v>
      </c>
      <c r="I8" s="16" t="n">
        <v>30</v>
      </c>
      <c r="J8" s="16" t="n">
        <v>1</v>
      </c>
      <c r="K8" s="16" t="n">
        <v>0</v>
      </c>
      <c r="L8" s="16" t="n">
        <v>0</v>
      </c>
      <c r="M8" s="19" t="n">
        <f aca="false">(((N8-F8)-($Q$1*H8)-((2*$P$1)*(G8/2-H8-J8)))/(2*$P$1+$O$1))-((K8*$Q$1+L8*$P$1)/($O$1+2*$P$1))</f>
        <v>30</v>
      </c>
      <c r="N8" s="16" t="n">
        <v>647.488992</v>
      </c>
      <c r="O8" s="20"/>
      <c r="P8" s="23"/>
      <c r="Q8" s="23"/>
      <c r="R8" s="23"/>
      <c r="S8" s="23"/>
      <c r="T8" s="23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6" t="n">
        <v>634.517552</v>
      </c>
      <c r="B9" s="16" t="s">
        <v>21</v>
      </c>
      <c r="C9" s="16" t="s">
        <v>27</v>
      </c>
      <c r="D9" s="16" t="s">
        <v>28</v>
      </c>
      <c r="E9" s="16" t="s">
        <v>23</v>
      </c>
      <c r="F9" s="17" t="n">
        <v>213.040227</v>
      </c>
      <c r="G9" s="16" t="n">
        <v>2</v>
      </c>
      <c r="H9" s="17" t="n">
        <v>0</v>
      </c>
      <c r="I9" s="16" t="n">
        <v>30</v>
      </c>
      <c r="J9" s="16" t="n">
        <v>1</v>
      </c>
      <c r="K9" s="16" t="n">
        <v>0</v>
      </c>
      <c r="L9" s="16" t="n">
        <v>0</v>
      </c>
      <c r="M9" s="19" t="n">
        <f aca="false">(((N9-F9)-($Q$1*H9)-((2*$P$1)*(G9/2-H9-J9)))/(2*$P$1+$O$1))-((K9*$Q$1+L9*$P$1)/($O$1+2*$P$1))</f>
        <v>30</v>
      </c>
      <c r="N9" s="16" t="n">
        <v>633.509727</v>
      </c>
      <c r="O9" s="20"/>
      <c r="P9" s="23"/>
      <c r="Q9" s="23"/>
      <c r="R9" s="23"/>
      <c r="S9" s="23"/>
      <c r="T9" s="23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true" outlineLevel="0" collapsed="false">
      <c r="A10" s="24" t="n">
        <v>334.259349</v>
      </c>
      <c r="B10" s="24" t="s">
        <v>14</v>
      </c>
      <c r="C10" s="25" t="s">
        <v>15</v>
      </c>
      <c r="D10" s="25" t="s">
        <v>16</v>
      </c>
      <c r="E10" s="24" t="s">
        <v>17</v>
      </c>
      <c r="F10" s="25" t="n">
        <v>91.03952</v>
      </c>
      <c r="G10" s="25" t="n">
        <v>1</v>
      </c>
      <c r="H10" s="25" t="n">
        <f aca="false">IF(C10="Carbonyl", G10,0 )</f>
        <v>1</v>
      </c>
      <c r="I10" s="26" t="n">
        <v>14</v>
      </c>
      <c r="J10" s="27" t="n">
        <v>1</v>
      </c>
      <c r="K10" s="27" t="n">
        <v>1</v>
      </c>
      <c r="L10" s="27" t="n">
        <v>0</v>
      </c>
      <c r="M10" s="28" t="n">
        <f aca="false">(((N10-F10)-($Q$1*H10)-((2*$P$1)*(G10/2-H10-J10)))/(2*$P$1+$O$1))-((K10*$Q$1+L10*$P$1)/($O$1+2*$P$1))</f>
        <v>14</v>
      </c>
      <c r="N10" s="24" t="n">
        <v>316.224975</v>
      </c>
      <c r="O10" s="29" t="s">
        <v>29</v>
      </c>
      <c r="P10" s="21"/>
      <c r="Q10" s="21"/>
      <c r="R10" s="21"/>
      <c r="S10" s="21"/>
      <c r="T10" s="21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" customFormat="true" ht="13.8" hidden="false" customHeight="false" outlineLevel="0" collapsed="false">
      <c r="A11" s="24" t="n">
        <v>572.489014</v>
      </c>
      <c r="B11" s="24" t="s">
        <v>14</v>
      </c>
      <c r="C11" s="24" t="s">
        <v>15</v>
      </c>
      <c r="D11" s="24" t="s">
        <v>19</v>
      </c>
      <c r="E11" s="24" t="s">
        <v>17</v>
      </c>
      <c r="F11" s="25" t="n">
        <v>90.031695</v>
      </c>
      <c r="G11" s="24" t="n">
        <v>2</v>
      </c>
      <c r="H11" s="25" t="n">
        <f aca="false">IF(C11="Carbonyl", G11,0 )</f>
        <v>2</v>
      </c>
      <c r="I11" s="24" t="n">
        <v>30</v>
      </c>
      <c r="J11" s="27" t="n">
        <v>1</v>
      </c>
      <c r="K11" s="27" t="n">
        <v>1</v>
      </c>
      <c r="L11" s="27" t="n">
        <v>0</v>
      </c>
      <c r="M11" s="28" t="n">
        <f aca="false">(((N11-F11)-($Q$1*H11)-((2*$P$1)*(G11/2-H11-J11)))/(2*$P$1+$O$1))-((K11*$Q$1+L11*$P$1)/($O$1+2*$P$1))</f>
        <v>30</v>
      </c>
      <c r="N11" s="24" t="n">
        <v>554.45464</v>
      </c>
      <c r="O11" s="29"/>
      <c r="P11" s="23"/>
      <c r="Q11" s="23"/>
      <c r="R11" s="23"/>
      <c r="S11" s="23"/>
      <c r="T11" s="23"/>
    </row>
    <row r="12" customFormat="false" ht="13.8" hidden="false" customHeight="false" outlineLevel="0" collapsed="false">
      <c r="A12" s="24" t="n">
        <v>1048.984729</v>
      </c>
      <c r="B12" s="24" t="s">
        <v>14</v>
      </c>
      <c r="C12" s="24" t="s">
        <v>15</v>
      </c>
      <c r="D12" s="25" t="s">
        <v>20</v>
      </c>
      <c r="E12" s="24" t="s">
        <v>17</v>
      </c>
      <c r="F12" s="25" t="n">
        <v>89.02387</v>
      </c>
      <c r="G12" s="25" t="n">
        <v>3</v>
      </c>
      <c r="H12" s="25" t="n">
        <f aca="false">IF(C12="Carbonyl", G12,0 )</f>
        <v>3</v>
      </c>
      <c r="I12" s="25" t="n">
        <v>63</v>
      </c>
      <c r="J12" s="27" t="n">
        <v>1</v>
      </c>
      <c r="K12" s="27" t="n">
        <v>1</v>
      </c>
      <c r="L12" s="27" t="n">
        <v>0</v>
      </c>
      <c r="M12" s="28" t="n">
        <f aca="false">(((N12-F12)-($Q$1*H12)-((2*$P$1)*(G12/2-H12-J12)))/(2*$P$1+$O$1))-((K12*$Q$1+L12*$P$1)/($O$1+2*$P$1))</f>
        <v>63</v>
      </c>
      <c r="N12" s="24" t="n">
        <v>1030.950355</v>
      </c>
      <c r="O12" s="29"/>
      <c r="P12" s="23"/>
      <c r="Q12" s="23"/>
      <c r="R12" s="23"/>
      <c r="S12" s="23"/>
      <c r="T12" s="23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4" t="n">
        <v>1046.969079</v>
      </c>
      <c r="B13" s="24" t="s">
        <v>14</v>
      </c>
      <c r="C13" s="24" t="s">
        <v>15</v>
      </c>
      <c r="D13" s="25" t="s">
        <v>20</v>
      </c>
      <c r="E13" s="24" t="s">
        <v>17</v>
      </c>
      <c r="F13" s="25" t="n">
        <v>89.02387</v>
      </c>
      <c r="G13" s="25" t="n">
        <v>3</v>
      </c>
      <c r="H13" s="25" t="n">
        <f aca="false">IF(C13="Carbonyl", G13,0 )</f>
        <v>3</v>
      </c>
      <c r="I13" s="25" t="n">
        <v>63</v>
      </c>
      <c r="J13" s="27" t="n">
        <v>2</v>
      </c>
      <c r="K13" s="27" t="n">
        <v>1</v>
      </c>
      <c r="L13" s="27" t="n">
        <v>0</v>
      </c>
      <c r="M13" s="28" t="n">
        <f aca="false">(((N13-F13)-($Q$1*H13)-((2*$P$1)*(G13/2-H13-J13)))/(2*$P$1+$O$1))-((K13*$Q$1+L13*$P$1)/($O$1+2*$P$1))</f>
        <v>63</v>
      </c>
      <c r="N13" s="24" t="n">
        <v>1028.934705</v>
      </c>
      <c r="O13" s="29"/>
      <c r="P13" s="23"/>
      <c r="Q13" s="23"/>
      <c r="R13" s="23"/>
      <c r="S13" s="23"/>
      <c r="T13" s="23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4" t="n">
        <v>678.470997</v>
      </c>
      <c r="B14" s="24" t="s">
        <v>21</v>
      </c>
      <c r="C14" s="24" t="s">
        <v>15</v>
      </c>
      <c r="D14" s="24" t="s">
        <v>22</v>
      </c>
      <c r="E14" s="24" t="s">
        <v>23</v>
      </c>
      <c r="F14" s="25" t="n">
        <v>213.040227</v>
      </c>
      <c r="G14" s="24" t="n">
        <v>2</v>
      </c>
      <c r="H14" s="25" t="n">
        <f aca="false">IF(C14="Carbonyl", G14,0 )</f>
        <v>2</v>
      </c>
      <c r="I14" s="24" t="n">
        <v>30</v>
      </c>
      <c r="J14" s="27" t="n">
        <v>1</v>
      </c>
      <c r="K14" s="27" t="n">
        <v>1</v>
      </c>
      <c r="L14" s="27" t="n">
        <v>0</v>
      </c>
      <c r="M14" s="28" t="n">
        <f aca="false">(((N14-F14)-($Q$1*H14)-((2*$P$1)*(G14/2-H14-J14)))/(2*$P$1+$O$1))-((K14*$Q$1+L14*$P$1)/($O$1+2*$P$1))</f>
        <v>30</v>
      </c>
      <c r="N14" s="24" t="n">
        <v>677.463172</v>
      </c>
      <c r="O14" s="29"/>
      <c r="P14" s="23"/>
      <c r="Q14" s="23"/>
      <c r="R14" s="23"/>
      <c r="S14" s="23"/>
      <c r="T14" s="23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4" t="n">
        <v>440.241332</v>
      </c>
      <c r="B15" s="24" t="s">
        <v>21</v>
      </c>
      <c r="C15" s="24" t="s">
        <v>15</v>
      </c>
      <c r="D15" s="24" t="s">
        <v>24</v>
      </c>
      <c r="E15" s="24" t="s">
        <v>23</v>
      </c>
      <c r="F15" s="25" t="n">
        <v>214.048052</v>
      </c>
      <c r="G15" s="24" t="n">
        <v>1</v>
      </c>
      <c r="H15" s="25" t="n">
        <f aca="false">IF(C15="Carbonyl", G15,0 )</f>
        <v>1</v>
      </c>
      <c r="I15" s="24" t="n">
        <v>14</v>
      </c>
      <c r="J15" s="27" t="n">
        <v>1</v>
      </c>
      <c r="K15" s="27" t="n">
        <v>1</v>
      </c>
      <c r="L15" s="27" t="n">
        <v>0</v>
      </c>
      <c r="M15" s="28" t="n">
        <f aca="false">(((N15-F15)-($Q$1*H15)-((2*$P$1)*(G15/2-H15-J15)))/(2*$P$1+$O$1))-((K15*$Q$1+L15*$P$1)/($O$1+2*$P$1))</f>
        <v>14</v>
      </c>
      <c r="N15" s="24" t="n">
        <v>439.233507</v>
      </c>
      <c r="O15" s="29"/>
      <c r="P15" s="23"/>
      <c r="Q15" s="23"/>
      <c r="R15" s="23"/>
      <c r="S15" s="23"/>
      <c r="T15" s="23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" customFormat="true" ht="13.8" hidden="false" customHeight="false" outlineLevel="0" collapsed="false">
      <c r="A16" s="24" t="n">
        <v>664.491732</v>
      </c>
      <c r="B16" s="24" t="s">
        <v>21</v>
      </c>
      <c r="C16" s="27" t="s">
        <v>25</v>
      </c>
      <c r="D16" s="27" t="s">
        <v>26</v>
      </c>
      <c r="E16" s="24" t="s">
        <v>23</v>
      </c>
      <c r="F16" s="25" t="n">
        <v>213.040227</v>
      </c>
      <c r="G16" s="24" t="n">
        <v>2</v>
      </c>
      <c r="H16" s="25" t="n">
        <v>1</v>
      </c>
      <c r="I16" s="24" t="n">
        <v>30</v>
      </c>
      <c r="J16" s="27" t="n">
        <v>1</v>
      </c>
      <c r="K16" s="27" t="n">
        <v>1</v>
      </c>
      <c r="L16" s="27" t="n">
        <v>0</v>
      </c>
      <c r="M16" s="28" t="n">
        <f aca="false">(((N16-F16)-($Q$1*H16)-((2*$P$1)*(G16/2-H16-J16)))/(2*$P$1+$O$1))-((K16*$Q$1+L16*$P$1)/($O$1+2*$P$1))</f>
        <v>30</v>
      </c>
      <c r="N16" s="24" t="n">
        <v>663.483907</v>
      </c>
      <c r="O16" s="29"/>
      <c r="P16" s="23"/>
      <c r="Q16" s="23"/>
      <c r="R16" s="23"/>
      <c r="S16" s="23"/>
      <c r="T16" s="23"/>
    </row>
    <row r="17" customFormat="false" ht="13.8" hidden="false" customHeight="false" outlineLevel="0" collapsed="false">
      <c r="A17" s="24" t="n">
        <v>650.512467</v>
      </c>
      <c r="B17" s="24" t="s">
        <v>21</v>
      </c>
      <c r="C17" s="27" t="s">
        <v>27</v>
      </c>
      <c r="D17" s="27" t="s">
        <v>28</v>
      </c>
      <c r="E17" s="24" t="s">
        <v>23</v>
      </c>
      <c r="F17" s="25" t="n">
        <v>213.040227</v>
      </c>
      <c r="G17" s="24" t="n">
        <v>2</v>
      </c>
      <c r="H17" s="25" t="n">
        <v>0</v>
      </c>
      <c r="I17" s="24" t="n">
        <v>30</v>
      </c>
      <c r="J17" s="27" t="n">
        <v>1</v>
      </c>
      <c r="K17" s="27" t="n">
        <v>1</v>
      </c>
      <c r="L17" s="27" t="n">
        <v>0</v>
      </c>
      <c r="M17" s="28" t="n">
        <f aca="false">(((N17-F17)-($Q$1*H17)-((2*$P$1)*(G17/2-H17-J17)))/(2*$P$1+$O$1))-((K17*$Q$1+L17*$P$1)/($O$1+2*$P$1))</f>
        <v>30</v>
      </c>
      <c r="N17" s="24" t="n">
        <v>649.504642</v>
      </c>
      <c r="O17" s="29"/>
      <c r="P17" s="23"/>
      <c r="Q17" s="23"/>
      <c r="R17" s="23"/>
      <c r="S17" s="23"/>
      <c r="T17" s="23"/>
    </row>
    <row r="18" customFormat="false" ht="13.8" hidden="false" customHeight="false" outlineLevel="0" collapsed="false">
      <c r="A18" s="30" t="n">
        <v>335.267174</v>
      </c>
      <c r="B18" s="30" t="s">
        <v>14</v>
      </c>
      <c r="C18" s="31" t="s">
        <v>15</v>
      </c>
      <c r="D18" s="31" t="s">
        <v>16</v>
      </c>
      <c r="E18" s="30" t="s">
        <v>17</v>
      </c>
      <c r="F18" s="31" t="n">
        <v>91.03952</v>
      </c>
      <c r="G18" s="31" t="n">
        <v>1</v>
      </c>
      <c r="H18" s="31" t="n">
        <f aca="false">IF(C18="Carbonyl", G18,0 )</f>
        <v>1</v>
      </c>
      <c r="I18" s="32" t="n">
        <v>14</v>
      </c>
      <c r="J18" s="33" t="n">
        <v>1</v>
      </c>
      <c r="K18" s="33" t="n">
        <v>1</v>
      </c>
      <c r="L18" s="33" t="n">
        <v>1</v>
      </c>
      <c r="M18" s="34" t="n">
        <f aca="false">(((N18-F18)-($Q$1*H18)-((2*$P$1)*(G18/2-H18-J18)))/(2*$P$1+$O$1))-((K18*$Q$1+L18*$P$1)/($O$1+2*$P$1))</f>
        <v>14</v>
      </c>
      <c r="N18" s="30" t="n">
        <v>317.2328</v>
      </c>
      <c r="O18" s="31" t="s">
        <v>30</v>
      </c>
      <c r="P18" s="21"/>
      <c r="Q18" s="21"/>
      <c r="R18" s="21"/>
      <c r="S18" s="21"/>
      <c r="T18" s="21"/>
    </row>
    <row r="19" customFormat="false" ht="13.8" hidden="false" customHeight="true" outlineLevel="0" collapsed="false">
      <c r="A19" s="35" t="n">
        <v>574.504664</v>
      </c>
      <c r="B19" s="35" t="s">
        <v>14</v>
      </c>
      <c r="C19" s="35" t="s">
        <v>15</v>
      </c>
      <c r="D19" s="35" t="s">
        <v>19</v>
      </c>
      <c r="E19" s="35" t="s">
        <v>17</v>
      </c>
      <c r="F19" s="36" t="n">
        <v>90.031695</v>
      </c>
      <c r="G19" s="35" t="n">
        <v>2</v>
      </c>
      <c r="H19" s="36" t="n">
        <f aca="false">IF(C19="Carbonyl", G19,0 )</f>
        <v>2</v>
      </c>
      <c r="I19" s="35" t="n">
        <v>30</v>
      </c>
      <c r="J19" s="37" t="n">
        <v>1</v>
      </c>
      <c r="K19" s="37" t="n">
        <v>1</v>
      </c>
      <c r="L19" s="37" t="n">
        <v>2</v>
      </c>
      <c r="M19" s="38" t="n">
        <f aca="false">(((N19-F19)-($Q$1*H19)-((2*$P$1)*(G19/2-H19-J19)))/(2*$P$1+$O$1))-((K19*$Q$1+L19*$P$1)/($O$1+2*$P$1))</f>
        <v>30</v>
      </c>
      <c r="N19" s="35" t="n">
        <v>556.47029</v>
      </c>
      <c r="O19" s="39" t="s">
        <v>31</v>
      </c>
      <c r="P19" s="23"/>
      <c r="Q19" s="23"/>
      <c r="R19" s="23"/>
      <c r="S19" s="23"/>
      <c r="T19" s="23"/>
    </row>
    <row r="20" customFormat="false" ht="13.8" hidden="false" customHeight="false" outlineLevel="0" collapsed="false">
      <c r="A20" s="35" t="n">
        <v>1051.000379</v>
      </c>
      <c r="B20" s="35" t="s">
        <v>14</v>
      </c>
      <c r="C20" s="35" t="s">
        <v>15</v>
      </c>
      <c r="D20" s="36" t="s">
        <v>20</v>
      </c>
      <c r="E20" s="35" t="s">
        <v>17</v>
      </c>
      <c r="F20" s="36" t="n">
        <v>89.02387</v>
      </c>
      <c r="G20" s="36" t="n">
        <v>3</v>
      </c>
      <c r="H20" s="36" t="n">
        <f aca="false">IF(C20="Carbonyl", G20,0 )</f>
        <v>3</v>
      </c>
      <c r="I20" s="36" t="n">
        <v>63</v>
      </c>
      <c r="J20" s="37" t="n">
        <v>1</v>
      </c>
      <c r="K20" s="37" t="n">
        <v>1</v>
      </c>
      <c r="L20" s="37" t="n">
        <v>2</v>
      </c>
      <c r="M20" s="38" t="n">
        <f aca="false">(((N20-F20)-($Q$1*H20)-((2*$P$1)*(G20/2-H20-J20)))/(2*$P$1+$O$1))-((K20*$Q$1+L20*$P$1)/($O$1+2*$P$1))</f>
        <v>63</v>
      </c>
      <c r="N20" s="35" t="n">
        <v>1032.966005</v>
      </c>
      <c r="O20" s="39"/>
      <c r="P20" s="23"/>
      <c r="Q20" s="23"/>
      <c r="R20" s="23"/>
      <c r="S20" s="23"/>
      <c r="T20" s="23"/>
    </row>
    <row r="21" customFormat="false" ht="13.8" hidden="false" customHeight="false" outlineLevel="0" collapsed="false">
      <c r="A21" s="35" t="n">
        <v>1048.984729</v>
      </c>
      <c r="B21" s="35" t="s">
        <v>14</v>
      </c>
      <c r="C21" s="35" t="s">
        <v>15</v>
      </c>
      <c r="D21" s="36" t="s">
        <v>20</v>
      </c>
      <c r="E21" s="35" t="s">
        <v>17</v>
      </c>
      <c r="F21" s="36" t="n">
        <v>89.02387</v>
      </c>
      <c r="G21" s="36" t="n">
        <v>3</v>
      </c>
      <c r="H21" s="36" t="n">
        <f aca="false">IF(C21="Carbonyl", G21,0 )</f>
        <v>3</v>
      </c>
      <c r="I21" s="36" t="n">
        <v>63</v>
      </c>
      <c r="J21" s="37" t="n">
        <v>2</v>
      </c>
      <c r="K21" s="37" t="n">
        <v>1</v>
      </c>
      <c r="L21" s="37" t="n">
        <v>2</v>
      </c>
      <c r="M21" s="38" t="n">
        <f aca="false">(((N21-F21)-($Q$1*H21)-((2*$P$1)*(G21/2-H21-J21)))/(2*$P$1+$O$1))-((K21*$Q$1+L21*$P$1)/($O$1+2*$P$1))</f>
        <v>63</v>
      </c>
      <c r="N21" s="35" t="n">
        <v>1030.950355</v>
      </c>
      <c r="O21" s="39"/>
      <c r="P21" s="23"/>
      <c r="Q21" s="23"/>
      <c r="R21" s="23"/>
      <c r="S21" s="23"/>
      <c r="T21" s="23"/>
    </row>
    <row r="22" customFormat="false" ht="13.8" hidden="false" customHeight="false" outlineLevel="0" collapsed="false">
      <c r="A22" s="35" t="n">
        <v>680.486647</v>
      </c>
      <c r="B22" s="35" t="s">
        <v>21</v>
      </c>
      <c r="C22" s="35" t="s">
        <v>15</v>
      </c>
      <c r="D22" s="35" t="s">
        <v>22</v>
      </c>
      <c r="E22" s="35" t="s">
        <v>23</v>
      </c>
      <c r="F22" s="36" t="n">
        <v>213.040227</v>
      </c>
      <c r="G22" s="35" t="n">
        <v>2</v>
      </c>
      <c r="H22" s="36" t="n">
        <f aca="false">IF(C22="Carbonyl", G22,0 )</f>
        <v>2</v>
      </c>
      <c r="I22" s="35" t="n">
        <v>30</v>
      </c>
      <c r="J22" s="37" t="n">
        <v>1</v>
      </c>
      <c r="K22" s="37" t="n">
        <v>1</v>
      </c>
      <c r="L22" s="37" t="n">
        <v>2</v>
      </c>
      <c r="M22" s="38" t="n">
        <f aca="false">(((N22-F22)-($Q$1*H22)-((2*$P$1)*(G22/2-H22-J22)))/(2*$P$1+$O$1))-((K22*$Q$1+L22*$P$1)/($O$1+2*$P$1))</f>
        <v>30</v>
      </c>
      <c r="N22" s="35" t="n">
        <v>679.478822</v>
      </c>
      <c r="O22" s="39"/>
      <c r="P22" s="23"/>
      <c r="Q22" s="23"/>
      <c r="R22" s="23"/>
      <c r="S22" s="23"/>
      <c r="T22" s="23"/>
    </row>
    <row r="23" customFormat="false" ht="13.8" hidden="false" customHeight="false" outlineLevel="0" collapsed="false">
      <c r="A23" s="35" t="n">
        <v>442.256982</v>
      </c>
      <c r="B23" s="35" t="s">
        <v>21</v>
      </c>
      <c r="C23" s="35" t="s">
        <v>15</v>
      </c>
      <c r="D23" s="35" t="s">
        <v>24</v>
      </c>
      <c r="E23" s="35" t="s">
        <v>23</v>
      </c>
      <c r="F23" s="36" t="n">
        <v>214.048052</v>
      </c>
      <c r="G23" s="35" t="n">
        <v>1</v>
      </c>
      <c r="H23" s="36" t="n">
        <f aca="false">IF(C23="Carbonyl", G23,0 )</f>
        <v>1</v>
      </c>
      <c r="I23" s="35" t="n">
        <v>14</v>
      </c>
      <c r="J23" s="37" t="n">
        <v>1</v>
      </c>
      <c r="K23" s="37" t="n">
        <v>1</v>
      </c>
      <c r="L23" s="37" t="n">
        <v>2</v>
      </c>
      <c r="M23" s="38" t="n">
        <f aca="false">(((N23-F23)-($Q$1*H23)-((2*$P$1)*(G23/2-H23-J23)))/(2*$P$1+$O$1))-((K23*$Q$1+L23*$P$1)/($O$1+2*$P$1))</f>
        <v>14</v>
      </c>
      <c r="N23" s="35" t="n">
        <v>441.249157</v>
      </c>
      <c r="O23" s="39"/>
      <c r="P23" s="23"/>
      <c r="Q23" s="23"/>
      <c r="R23" s="23"/>
      <c r="S23" s="23"/>
      <c r="T23" s="23"/>
    </row>
    <row r="24" customFormat="false" ht="13.8" hidden="false" customHeight="false" outlineLevel="0" collapsed="false">
      <c r="A24" s="35" t="n">
        <v>666.507382</v>
      </c>
      <c r="B24" s="35" t="s">
        <v>21</v>
      </c>
      <c r="C24" s="37" t="s">
        <v>25</v>
      </c>
      <c r="D24" s="37" t="s">
        <v>26</v>
      </c>
      <c r="E24" s="35" t="s">
        <v>23</v>
      </c>
      <c r="F24" s="36" t="n">
        <v>213.040227</v>
      </c>
      <c r="G24" s="35" t="n">
        <v>2</v>
      </c>
      <c r="H24" s="36" t="n">
        <v>1</v>
      </c>
      <c r="I24" s="35" t="n">
        <v>30</v>
      </c>
      <c r="J24" s="37" t="n">
        <v>1</v>
      </c>
      <c r="K24" s="37" t="n">
        <v>1</v>
      </c>
      <c r="L24" s="37" t="n">
        <v>2</v>
      </c>
      <c r="M24" s="38" t="n">
        <f aca="false">(((N24-F24)-($Q$1*H24)-((2*$P$1)*(G24/2-H24-J24)))/(2*$P$1+$O$1))-((K24*$Q$1+L24*$P$1)/($O$1+2*$P$1))</f>
        <v>30</v>
      </c>
      <c r="N24" s="35" t="n">
        <v>665.499557</v>
      </c>
      <c r="O24" s="39"/>
      <c r="P24" s="23"/>
      <c r="Q24" s="23"/>
      <c r="R24" s="23"/>
      <c r="S24" s="23"/>
      <c r="T24" s="23"/>
    </row>
    <row r="25" customFormat="false" ht="13.8" hidden="false" customHeight="false" outlineLevel="0" collapsed="false">
      <c r="A25" s="35" t="n">
        <v>652.528117</v>
      </c>
      <c r="B25" s="35" t="s">
        <v>21</v>
      </c>
      <c r="C25" s="37" t="s">
        <v>27</v>
      </c>
      <c r="D25" s="37" t="s">
        <v>28</v>
      </c>
      <c r="E25" s="35" t="s">
        <v>23</v>
      </c>
      <c r="F25" s="36" t="n">
        <v>213.040227</v>
      </c>
      <c r="G25" s="35" t="n">
        <v>2</v>
      </c>
      <c r="H25" s="36" t="n">
        <v>0</v>
      </c>
      <c r="I25" s="35" t="n">
        <v>30</v>
      </c>
      <c r="J25" s="37" t="n">
        <v>1</v>
      </c>
      <c r="K25" s="37" t="n">
        <v>1</v>
      </c>
      <c r="L25" s="37" t="n">
        <v>2</v>
      </c>
      <c r="M25" s="38" t="n">
        <f aca="false">(((N25-F25)-($Q$1*H25)-((2*$P$1)*(G25/2-H25-J25)))/(2*$P$1+$O$1))-((K25*$Q$1+L25*$P$1)/($O$1+2*$P$1))</f>
        <v>30</v>
      </c>
      <c r="N25" s="35" t="n">
        <v>651.520292</v>
      </c>
      <c r="O25" s="39"/>
      <c r="P25" s="23"/>
      <c r="Q25" s="23"/>
      <c r="R25" s="23"/>
      <c r="S25" s="23"/>
      <c r="T25" s="23"/>
    </row>
    <row r="26" customFormat="false" ht="13.8" hidden="false" customHeight="true" outlineLevel="0" collapsed="false">
      <c r="A26" s="40" t="n">
        <v>589.491754</v>
      </c>
      <c r="B26" s="40" t="s">
        <v>14</v>
      </c>
      <c r="C26" s="40" t="s">
        <v>15</v>
      </c>
      <c r="D26" s="40" t="s">
        <v>19</v>
      </c>
      <c r="E26" s="40" t="s">
        <v>17</v>
      </c>
      <c r="F26" s="41" t="n">
        <v>90.031695</v>
      </c>
      <c r="G26" s="40" t="n">
        <v>2</v>
      </c>
      <c r="H26" s="41" t="n">
        <f aca="false">IF(C26="Carbonyl", G26,0 )</f>
        <v>2</v>
      </c>
      <c r="I26" s="40" t="n">
        <v>30</v>
      </c>
      <c r="J26" s="42" t="n">
        <v>1</v>
      </c>
      <c r="K26" s="42" t="n">
        <v>2</v>
      </c>
      <c r="L26" s="42" t="n">
        <v>1</v>
      </c>
      <c r="M26" s="43" t="n">
        <f aca="false">(((N26-F26)-($Q$1*H26)-((2*$P$1)*(G26/2-H26-J26)))/(2*$P$1+$O$1))-((K26*$Q$1+L26*$P$1)/($O$1+2*$P$1))</f>
        <v>30</v>
      </c>
      <c r="N26" s="40" t="n">
        <v>571.45738</v>
      </c>
      <c r="O26" s="44" t="s">
        <v>32</v>
      </c>
      <c r="P26" s="23"/>
      <c r="Q26" s="23"/>
      <c r="R26" s="23"/>
      <c r="S26" s="23"/>
      <c r="T26" s="23"/>
    </row>
    <row r="27" customFormat="false" ht="13.8" hidden="false" customHeight="false" outlineLevel="0" collapsed="false">
      <c r="A27" s="40" t="n">
        <v>1065.987469</v>
      </c>
      <c r="B27" s="40" t="s">
        <v>14</v>
      </c>
      <c r="C27" s="40" t="s">
        <v>15</v>
      </c>
      <c r="D27" s="41" t="s">
        <v>20</v>
      </c>
      <c r="E27" s="40" t="s">
        <v>17</v>
      </c>
      <c r="F27" s="41" t="n">
        <v>89.02387</v>
      </c>
      <c r="G27" s="41" t="n">
        <v>3</v>
      </c>
      <c r="H27" s="41" t="n">
        <f aca="false">IF(C27="Carbonyl", G27,0 )</f>
        <v>3</v>
      </c>
      <c r="I27" s="41" t="n">
        <v>63</v>
      </c>
      <c r="J27" s="42" t="n">
        <v>1</v>
      </c>
      <c r="K27" s="42" t="n">
        <v>2</v>
      </c>
      <c r="L27" s="42" t="n">
        <v>1</v>
      </c>
      <c r="M27" s="43" t="n">
        <f aca="false">(((N27-F27)-($Q$1*H27)-((2*$P$1)*(G27/2-H27-J27)))/(2*$P$1+$O$1))-((K27*$Q$1+L27*$P$1)/($O$1+2*$P$1))</f>
        <v>63</v>
      </c>
      <c r="N27" s="40" t="n">
        <v>1047.953095</v>
      </c>
      <c r="O27" s="44"/>
      <c r="P27" s="23"/>
      <c r="Q27" s="23"/>
      <c r="R27" s="23"/>
      <c r="S27" s="23"/>
      <c r="T27" s="23"/>
    </row>
    <row r="28" customFormat="false" ht="13.8" hidden="false" customHeight="false" outlineLevel="0" collapsed="false">
      <c r="A28" s="40" t="n">
        <v>1063.971819</v>
      </c>
      <c r="B28" s="40" t="s">
        <v>14</v>
      </c>
      <c r="C28" s="40" t="s">
        <v>15</v>
      </c>
      <c r="D28" s="41" t="s">
        <v>20</v>
      </c>
      <c r="E28" s="40" t="s">
        <v>17</v>
      </c>
      <c r="F28" s="41" t="n">
        <v>89.02387</v>
      </c>
      <c r="G28" s="41" t="n">
        <v>3</v>
      </c>
      <c r="H28" s="41" t="n">
        <f aca="false">IF(C28="Carbonyl", G28,0 )</f>
        <v>3</v>
      </c>
      <c r="I28" s="41" t="n">
        <v>63</v>
      </c>
      <c r="J28" s="42" t="n">
        <v>2</v>
      </c>
      <c r="K28" s="42" t="n">
        <v>2</v>
      </c>
      <c r="L28" s="42" t="n">
        <v>1</v>
      </c>
      <c r="M28" s="43" t="n">
        <f aca="false">(((N28-F28)-($Q$1*H28)-((2*$P$1)*(G28/2-H28-J28)))/(2*$P$1+$O$1))-((K28*$Q$1+L28*$P$1)/($O$1+2*$P$1))</f>
        <v>63</v>
      </c>
      <c r="N28" s="40" t="n">
        <v>1045.937445</v>
      </c>
      <c r="O28" s="44"/>
      <c r="P28" s="23"/>
      <c r="Q28" s="23"/>
      <c r="R28" s="23"/>
      <c r="S28" s="23"/>
      <c r="T28" s="23"/>
    </row>
    <row r="29" customFormat="false" ht="13.8" hidden="false" customHeight="false" outlineLevel="0" collapsed="false">
      <c r="A29" s="40" t="n">
        <v>695.473737</v>
      </c>
      <c r="B29" s="40" t="s">
        <v>21</v>
      </c>
      <c r="C29" s="40" t="s">
        <v>15</v>
      </c>
      <c r="D29" s="40" t="s">
        <v>22</v>
      </c>
      <c r="E29" s="40" t="s">
        <v>23</v>
      </c>
      <c r="F29" s="41" t="n">
        <v>213.040227</v>
      </c>
      <c r="G29" s="40" t="n">
        <v>2</v>
      </c>
      <c r="H29" s="41" t="n">
        <f aca="false">IF(C29="Carbonyl", G29,0 )</f>
        <v>2</v>
      </c>
      <c r="I29" s="40" t="n">
        <v>30</v>
      </c>
      <c r="J29" s="42" t="n">
        <v>1</v>
      </c>
      <c r="K29" s="42" t="n">
        <v>2</v>
      </c>
      <c r="L29" s="42" t="n">
        <v>1</v>
      </c>
      <c r="M29" s="43" t="n">
        <f aca="false">(((N29-F29)-($Q$1*H29)-((2*$P$1)*(G29/2-H29-J29)))/(2*$P$1+$O$1))-((K29*$Q$1+L29*$P$1)/($O$1+2*$P$1))</f>
        <v>30</v>
      </c>
      <c r="N29" s="40" t="n">
        <v>694.465912</v>
      </c>
      <c r="O29" s="44"/>
      <c r="P29" s="23"/>
      <c r="Q29" s="23"/>
      <c r="R29" s="23"/>
      <c r="S29" s="23"/>
      <c r="T29" s="23"/>
    </row>
    <row r="30" customFormat="false" ht="13.8" hidden="false" customHeight="false" outlineLevel="0" collapsed="false">
      <c r="A30" s="40" t="n">
        <v>457.244072</v>
      </c>
      <c r="B30" s="40" t="s">
        <v>21</v>
      </c>
      <c r="C30" s="40" t="s">
        <v>15</v>
      </c>
      <c r="D30" s="40" t="s">
        <v>24</v>
      </c>
      <c r="E30" s="40" t="s">
        <v>23</v>
      </c>
      <c r="F30" s="41" t="n">
        <v>214.048052</v>
      </c>
      <c r="G30" s="40" t="n">
        <v>1</v>
      </c>
      <c r="H30" s="41" t="n">
        <f aca="false">IF(C30="Carbonyl", G30,0 )</f>
        <v>1</v>
      </c>
      <c r="I30" s="40" t="n">
        <v>14</v>
      </c>
      <c r="J30" s="42" t="n">
        <v>1</v>
      </c>
      <c r="K30" s="42" t="n">
        <v>2</v>
      </c>
      <c r="L30" s="42" t="n">
        <v>1</v>
      </c>
      <c r="M30" s="43" t="n">
        <f aca="false">(((N30-F30)-($Q$1*H30)-((2*$P$1)*(G30/2-H30-J30)))/(2*$P$1+$O$1))-((K30*$Q$1+L30*$P$1)/($O$1+2*$P$1))</f>
        <v>14</v>
      </c>
      <c r="N30" s="40" t="n">
        <v>456.236247</v>
      </c>
      <c r="O30" s="44"/>
      <c r="P30" s="23"/>
      <c r="Q30" s="23"/>
      <c r="R30" s="23"/>
      <c r="S30" s="23"/>
      <c r="T30" s="23"/>
    </row>
    <row r="31" customFormat="false" ht="13.8" hidden="false" customHeight="false" outlineLevel="0" collapsed="false">
      <c r="A31" s="40" t="n">
        <v>681.494472</v>
      </c>
      <c r="B31" s="40" t="s">
        <v>21</v>
      </c>
      <c r="C31" s="42" t="s">
        <v>25</v>
      </c>
      <c r="D31" s="42" t="s">
        <v>26</v>
      </c>
      <c r="E31" s="40" t="s">
        <v>23</v>
      </c>
      <c r="F31" s="41" t="n">
        <v>213.040227</v>
      </c>
      <c r="G31" s="40" t="n">
        <v>2</v>
      </c>
      <c r="H31" s="41" t="n">
        <v>1</v>
      </c>
      <c r="I31" s="40" t="n">
        <v>30</v>
      </c>
      <c r="J31" s="42" t="n">
        <v>1</v>
      </c>
      <c r="K31" s="42" t="n">
        <v>2</v>
      </c>
      <c r="L31" s="42" t="n">
        <v>1</v>
      </c>
      <c r="M31" s="43" t="n">
        <f aca="false">(((N31-F31)-($Q$1*H31)-((2*$P$1)*(G31/2-H31-J31)))/(2*$P$1+$O$1))-((K31*$Q$1+L31*$P$1)/($O$1+2*$P$1))</f>
        <v>30</v>
      </c>
      <c r="N31" s="40" t="n">
        <v>680.486647</v>
      </c>
      <c r="O31" s="44"/>
      <c r="P31" s="23"/>
      <c r="Q31" s="23"/>
      <c r="R31" s="23"/>
      <c r="S31" s="23"/>
      <c r="T31" s="23"/>
    </row>
    <row r="32" customFormat="false" ht="13.8" hidden="false" customHeight="false" outlineLevel="0" collapsed="false">
      <c r="A32" s="40" t="n">
        <v>667.515207</v>
      </c>
      <c r="B32" s="40" t="s">
        <v>21</v>
      </c>
      <c r="C32" s="42" t="s">
        <v>27</v>
      </c>
      <c r="D32" s="42" t="s">
        <v>28</v>
      </c>
      <c r="E32" s="40" t="s">
        <v>23</v>
      </c>
      <c r="F32" s="41" t="n">
        <v>213.040227</v>
      </c>
      <c r="G32" s="40" t="n">
        <v>2</v>
      </c>
      <c r="H32" s="41" t="n">
        <v>0</v>
      </c>
      <c r="I32" s="40" t="n">
        <v>30</v>
      </c>
      <c r="J32" s="42" t="n">
        <v>1</v>
      </c>
      <c r="K32" s="42" t="n">
        <v>2</v>
      </c>
      <c r="L32" s="42" t="n">
        <v>1</v>
      </c>
      <c r="M32" s="43" t="n">
        <f aca="false">(((N32-F32)-($Q$1*H32)-((2*$P$1)*(G32/2-H32-J32)))/(2*$P$1+$O$1))-((K32*$Q$1+L32*$P$1)/($O$1+2*$P$1))</f>
        <v>30</v>
      </c>
      <c r="N32" s="40" t="n">
        <v>666.507382</v>
      </c>
      <c r="O32" s="44"/>
      <c r="P32" s="23"/>
      <c r="Q32" s="23"/>
      <c r="R32" s="23"/>
      <c r="S32" s="23"/>
      <c r="T32" s="23"/>
    </row>
    <row r="33" customFormat="false" ht="13.8" hidden="false" customHeight="true" outlineLevel="0" collapsed="false">
      <c r="A33" s="45" t="n">
        <v>590.499579</v>
      </c>
      <c r="B33" s="45" t="s">
        <v>14</v>
      </c>
      <c r="C33" s="45" t="s">
        <v>15</v>
      </c>
      <c r="D33" s="45" t="s">
        <v>19</v>
      </c>
      <c r="E33" s="45" t="s">
        <v>17</v>
      </c>
      <c r="F33" s="46" t="n">
        <v>90.031695</v>
      </c>
      <c r="G33" s="45" t="n">
        <v>2</v>
      </c>
      <c r="H33" s="46" t="n">
        <f aca="false">IF(C33="Carbonyl", G33,0 )</f>
        <v>2</v>
      </c>
      <c r="I33" s="45" t="n">
        <v>30</v>
      </c>
      <c r="J33" s="47" t="n">
        <v>1</v>
      </c>
      <c r="K33" s="47" t="n">
        <v>2</v>
      </c>
      <c r="L33" s="47" t="n">
        <v>2</v>
      </c>
      <c r="M33" s="48" t="n">
        <f aca="false">(((N33-F33)-($Q$1*H33)-((2*$P$1)*(G33/2-H33-J33)))/(2*$P$1+$O$1))-((K33*$Q$1+L33*$P$1)/($O$1+2*$P$1))</f>
        <v>30</v>
      </c>
      <c r="N33" s="45" t="n">
        <v>572.465205</v>
      </c>
      <c r="O33" s="49" t="s">
        <v>33</v>
      </c>
      <c r="P33" s="23"/>
      <c r="Q33" s="23"/>
      <c r="R33" s="23"/>
      <c r="S33" s="23"/>
      <c r="T33" s="23"/>
    </row>
    <row r="34" customFormat="false" ht="13.8" hidden="false" customHeight="false" outlineLevel="0" collapsed="false">
      <c r="A34" s="45" t="n">
        <v>1066.995294</v>
      </c>
      <c r="B34" s="45" t="s">
        <v>14</v>
      </c>
      <c r="C34" s="45" t="s">
        <v>15</v>
      </c>
      <c r="D34" s="46" t="s">
        <v>20</v>
      </c>
      <c r="E34" s="45" t="s">
        <v>17</v>
      </c>
      <c r="F34" s="46" t="n">
        <v>89.02387</v>
      </c>
      <c r="G34" s="46" t="n">
        <v>3</v>
      </c>
      <c r="H34" s="46" t="n">
        <f aca="false">IF(C34="Carbonyl", G34,0 )</f>
        <v>3</v>
      </c>
      <c r="I34" s="46" t="n">
        <v>63</v>
      </c>
      <c r="J34" s="47" t="n">
        <v>1</v>
      </c>
      <c r="K34" s="47" t="n">
        <v>2</v>
      </c>
      <c r="L34" s="47" t="n">
        <v>2</v>
      </c>
      <c r="M34" s="48" t="n">
        <f aca="false">(((N34-F34)-($Q$1*H34)-((2*$P$1)*(G34/2-H34-J34)))/(2*$P$1+$O$1))-((K34*$Q$1+L34*$P$1)/($O$1+2*$P$1))</f>
        <v>63</v>
      </c>
      <c r="N34" s="45" t="n">
        <v>1048.96092</v>
      </c>
      <c r="O34" s="49"/>
      <c r="P34" s="23"/>
      <c r="Q34" s="23"/>
      <c r="R34" s="23"/>
      <c r="S34" s="23"/>
      <c r="T34" s="23"/>
    </row>
    <row r="35" customFormat="false" ht="13.8" hidden="false" customHeight="false" outlineLevel="0" collapsed="false">
      <c r="A35" s="45" t="n">
        <v>1064.979644</v>
      </c>
      <c r="B35" s="45" t="s">
        <v>14</v>
      </c>
      <c r="C35" s="45" t="s">
        <v>15</v>
      </c>
      <c r="D35" s="46" t="s">
        <v>20</v>
      </c>
      <c r="E35" s="45" t="s">
        <v>17</v>
      </c>
      <c r="F35" s="46" t="n">
        <v>89.02387</v>
      </c>
      <c r="G35" s="46" t="n">
        <v>3</v>
      </c>
      <c r="H35" s="46" t="n">
        <f aca="false">IF(C35="Carbonyl", G35,0 )</f>
        <v>3</v>
      </c>
      <c r="I35" s="46" t="n">
        <v>63</v>
      </c>
      <c r="J35" s="47" t="n">
        <v>2</v>
      </c>
      <c r="K35" s="47" t="n">
        <v>2</v>
      </c>
      <c r="L35" s="47" t="n">
        <v>2</v>
      </c>
      <c r="M35" s="48" t="n">
        <f aca="false">(((N35-F35)-($Q$1*H35)-((2*$P$1)*(G35/2-H35-J35)))/(2*$P$1+$O$1))-((K35*$Q$1+L35*$P$1)/($O$1+2*$P$1))</f>
        <v>63</v>
      </c>
      <c r="N35" s="45" t="n">
        <v>1046.94527</v>
      </c>
      <c r="O35" s="49"/>
      <c r="P35" s="23"/>
      <c r="Q35" s="23"/>
      <c r="R35" s="23"/>
      <c r="S35" s="23"/>
      <c r="T35" s="23"/>
    </row>
    <row r="36" customFormat="false" ht="13.8" hidden="false" customHeight="false" outlineLevel="0" collapsed="false">
      <c r="A36" s="45" t="n">
        <v>696.481562</v>
      </c>
      <c r="B36" s="45" t="s">
        <v>21</v>
      </c>
      <c r="C36" s="45" t="s">
        <v>15</v>
      </c>
      <c r="D36" s="45" t="s">
        <v>22</v>
      </c>
      <c r="E36" s="45" t="s">
        <v>23</v>
      </c>
      <c r="F36" s="46" t="n">
        <v>213.040227</v>
      </c>
      <c r="G36" s="45" t="n">
        <v>2</v>
      </c>
      <c r="H36" s="46" t="n">
        <f aca="false">IF(C36="Carbonyl", G36,0 )</f>
        <v>2</v>
      </c>
      <c r="I36" s="45" t="n">
        <v>30</v>
      </c>
      <c r="J36" s="47" t="n">
        <v>1</v>
      </c>
      <c r="K36" s="47" t="n">
        <v>2</v>
      </c>
      <c r="L36" s="47" t="n">
        <v>2</v>
      </c>
      <c r="M36" s="48" t="n">
        <f aca="false">(((N36-F36)-($Q$1*H36)-((2*$P$1)*(G36/2-H36-J36)))/(2*$P$1+$O$1))-((K36*$Q$1+L36*$P$1)/($O$1+2*$P$1))</f>
        <v>30</v>
      </c>
      <c r="N36" s="45" t="n">
        <v>695.473737</v>
      </c>
      <c r="O36" s="49"/>
      <c r="P36" s="23"/>
      <c r="Q36" s="23"/>
      <c r="R36" s="23"/>
      <c r="S36" s="23"/>
      <c r="T36" s="23"/>
    </row>
    <row r="37" customFormat="false" ht="13.8" hidden="false" customHeight="false" outlineLevel="0" collapsed="false">
      <c r="A37" s="45" t="n">
        <v>458.251897</v>
      </c>
      <c r="B37" s="45" t="s">
        <v>21</v>
      </c>
      <c r="C37" s="45" t="s">
        <v>15</v>
      </c>
      <c r="D37" s="45" t="s">
        <v>24</v>
      </c>
      <c r="E37" s="45" t="s">
        <v>23</v>
      </c>
      <c r="F37" s="46" t="n">
        <v>214.048052</v>
      </c>
      <c r="G37" s="45" t="n">
        <v>1</v>
      </c>
      <c r="H37" s="46" t="n">
        <f aca="false">IF(C37="Carbonyl", G37,0 )</f>
        <v>1</v>
      </c>
      <c r="I37" s="45" t="n">
        <v>14</v>
      </c>
      <c r="J37" s="47" t="n">
        <v>1</v>
      </c>
      <c r="K37" s="47" t="n">
        <v>2</v>
      </c>
      <c r="L37" s="47" t="n">
        <v>2</v>
      </c>
      <c r="M37" s="48" t="n">
        <f aca="false">(((N37-F37)-($Q$1*H37)-((2*$P$1)*(G37/2-H37-J37)))/(2*$P$1+$O$1))-((K37*$Q$1+L37*$P$1)/($O$1+2*$P$1))</f>
        <v>14</v>
      </c>
      <c r="N37" s="45" t="n">
        <v>457.244072</v>
      </c>
      <c r="O37" s="49"/>
      <c r="P37" s="23"/>
      <c r="Q37" s="23"/>
      <c r="R37" s="23"/>
      <c r="S37" s="23"/>
      <c r="T37" s="23"/>
    </row>
    <row r="38" customFormat="false" ht="13.8" hidden="false" customHeight="false" outlineLevel="0" collapsed="false">
      <c r="A38" s="45" t="n">
        <v>682.502297</v>
      </c>
      <c r="B38" s="45" t="s">
        <v>21</v>
      </c>
      <c r="C38" s="47" t="s">
        <v>25</v>
      </c>
      <c r="D38" s="47" t="s">
        <v>26</v>
      </c>
      <c r="E38" s="45" t="s">
        <v>23</v>
      </c>
      <c r="F38" s="46" t="n">
        <v>213.040227</v>
      </c>
      <c r="G38" s="45" t="n">
        <v>2</v>
      </c>
      <c r="H38" s="46" t="n">
        <v>1</v>
      </c>
      <c r="I38" s="45" t="n">
        <v>30</v>
      </c>
      <c r="J38" s="47" t="n">
        <v>1</v>
      </c>
      <c r="K38" s="47" t="n">
        <v>2</v>
      </c>
      <c r="L38" s="47" t="n">
        <v>2</v>
      </c>
      <c r="M38" s="48" t="n">
        <f aca="false">(((N38-F38)-($Q$1*H38)-((2*$P$1)*(G38/2-H38-J38)))/(2*$P$1+$O$1))-((K38*$Q$1+L38*$P$1)/($O$1+2*$P$1))</f>
        <v>30</v>
      </c>
      <c r="N38" s="45" t="n">
        <v>681.494472</v>
      </c>
      <c r="O38" s="49"/>
      <c r="P38" s="23"/>
      <c r="Q38" s="23"/>
      <c r="R38" s="23"/>
      <c r="S38" s="23"/>
      <c r="T38" s="23"/>
    </row>
    <row r="39" customFormat="false" ht="13.8" hidden="false" customHeight="false" outlineLevel="0" collapsed="false">
      <c r="A39" s="45" t="n">
        <v>668.523032</v>
      </c>
      <c r="B39" s="45" t="s">
        <v>21</v>
      </c>
      <c r="C39" s="47" t="s">
        <v>27</v>
      </c>
      <c r="D39" s="47" t="s">
        <v>28</v>
      </c>
      <c r="E39" s="45" t="s">
        <v>23</v>
      </c>
      <c r="F39" s="46" t="n">
        <v>213.040227</v>
      </c>
      <c r="G39" s="45" t="n">
        <v>2</v>
      </c>
      <c r="H39" s="46" t="n">
        <v>0</v>
      </c>
      <c r="I39" s="45" t="n">
        <v>30</v>
      </c>
      <c r="J39" s="47" t="n">
        <v>1</v>
      </c>
      <c r="K39" s="47" t="n">
        <v>2</v>
      </c>
      <c r="L39" s="47" t="n">
        <v>2</v>
      </c>
      <c r="M39" s="48" t="n">
        <f aca="false">(((N39-F39)-($Q$1*H39)-((2*$P$1)*(G39/2-H39-J39)))/(2*$P$1+$O$1))-((K39*$Q$1+L39*$P$1)/($O$1+2*$P$1))</f>
        <v>30</v>
      </c>
      <c r="N39" s="45" t="n">
        <v>667.515207</v>
      </c>
      <c r="O39" s="49"/>
      <c r="P39" s="23"/>
      <c r="Q39" s="23"/>
      <c r="R39" s="23"/>
      <c r="S39" s="23"/>
      <c r="T39" s="23"/>
    </row>
    <row r="43" customFormat="false" ht="15.75" hidden="false" customHeight="true" outlineLevel="0" collapsed="false">
      <c r="C43" s="50" t="n">
        <v>15.99491464</v>
      </c>
    </row>
    <row r="44" customFormat="false" ht="15.75" hidden="false" customHeight="true" outlineLevel="0" collapsed="false">
      <c r="B44" s="2" t="n">
        <f aca="false">A2-A10</f>
        <v>-15.994915</v>
      </c>
      <c r="C44" s="50" t="n">
        <v>1.007825037</v>
      </c>
      <c r="D44" s="0"/>
    </row>
  </sheetData>
  <mergeCells count="5">
    <mergeCell ref="O2:O9"/>
    <mergeCell ref="O10:O17"/>
    <mergeCell ref="O19:O25"/>
    <mergeCell ref="O26:O32"/>
    <mergeCell ref="O33:O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2015-08-14T20:00:30Z</dcterms:created>
  <dc:creator>Roger</dc:creator>
  <dc:language>en-CA</dc:language>
  <dcterms:modified xsi:type="dcterms:W3CDTF">2015-09-13T16:37:52Z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