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filterPrivacy="1" codeName="ThisWorkbook"/>
  <xr:revisionPtr revIDLastSave="0" documentId="13_ncr:1_{D073F5C1-BDFA-4DDD-A337-39F8A2003CE2}" xr6:coauthVersionLast="47" xr6:coauthVersionMax="47" xr10:uidLastSave="{00000000-0000-0000-0000-000000000000}"/>
  <bookViews>
    <workbookView xWindow="-120" yWindow="-120" windowWidth="20730" windowHeight="11160" firstSheet="1" activeTab="1" xr2:uid="{00000000-000D-0000-FFFF-FFFF00000000}"/>
  </bookViews>
  <sheets>
    <sheet name="Sheet1" sheetId="4" state="hidden" r:id="rId1"/>
    <sheet name="QUOTATION" sheetId="5" r:id="rId2"/>
    <sheet name="Sheet2" sheetId="6" r:id="rId3"/>
    <sheet name="Rates" sheetId="3" state="hidden" r:id="rId4"/>
  </sheets>
  <definedNames>
    <definedName name="_xlnm._FilterDatabase" localSheetId="3" hidden="1">Rates!$A$22:$R$46</definedName>
    <definedName name="Logos">INDEX(Rates!$D$23:$D$45,MATCH(QUOTATION!$B$29,Rates!$C$23:$C$45,0))</definedName>
    <definedName name="Logos1">INDEX(Rates!$D$23:$D$45,MATCH(QUOTATION!$D$29,Rates!$C$23:$C$45,0))</definedName>
    <definedName name="Logos2">INDEX(Rates!$D$23:$D$45,MATCH(QUOTATION!$F$29,Rates!$C$23:$C$45,0))</definedName>
    <definedName name="Logos3">INDEX(Rates!$D$23:$D$45,MATCH(QUOTATION!#REF!,Rates!$C$23:$C$45,0))</definedName>
    <definedName name="Logos4">INDEX(Rates!$D$23:$D$45,MATCH(QUOTATION!#REF!,Rates!$C$23:$C$45,0))</definedName>
    <definedName name="Logos5">INDEX(Rates!$D$23:$D$45,MATCH(QUOTATION!#REF!,Rates!$C$23:$C$45,0))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57" i="5" l="1"/>
  <c r="C40" i="5"/>
  <c r="C9" i="5" l="1"/>
  <c r="C38" i="5" l="1"/>
  <c r="C53" i="5" l="1"/>
  <c r="C31" i="5"/>
  <c r="H57" i="5"/>
  <c r="I53" i="5"/>
  <c r="I40" i="5"/>
  <c r="I31" i="5"/>
  <c r="C23" i="5" l="1"/>
  <c r="F57" i="5" l="1"/>
  <c r="G40" i="5"/>
  <c r="G31" i="5"/>
  <c r="D57" i="5"/>
  <c r="E40" i="5"/>
  <c r="E31" i="5"/>
  <c r="G53" i="5" l="1"/>
  <c r="E53" i="5"/>
  <c r="K5" i="3" l="1"/>
  <c r="L3" i="3"/>
  <c r="C34" i="5" l="1"/>
  <c r="C35" i="5" s="1"/>
  <c r="I34" i="5"/>
  <c r="G34" i="5"/>
  <c r="E34" i="5"/>
  <c r="D4" i="3"/>
  <c r="E3" i="3"/>
  <c r="I35" i="5" l="1"/>
  <c r="I36" i="5" s="1"/>
  <c r="I37" i="5" s="1"/>
  <c r="I44" i="5" s="1"/>
  <c r="I38" i="5"/>
  <c r="C36" i="5"/>
  <c r="C37" i="5" s="1"/>
  <c r="C44" i="5" s="1"/>
  <c r="G35" i="5"/>
  <c r="G36" i="5" s="1"/>
  <c r="G37" i="5" s="1"/>
  <c r="G44" i="5" s="1"/>
  <c r="G38" i="5"/>
  <c r="E35" i="5"/>
  <c r="E36" i="5" s="1"/>
  <c r="E37" i="5" s="1"/>
  <c r="E38" i="5"/>
  <c r="C39" i="5" l="1"/>
  <c r="C41" i="5" s="1"/>
  <c r="I39" i="5"/>
  <c r="I41" i="5" s="1"/>
  <c r="I43" i="5" s="1"/>
  <c r="I45" i="5" s="1"/>
  <c r="I46" i="5" s="1"/>
  <c r="I47" i="5" s="1"/>
  <c r="I54" i="5" s="1"/>
  <c r="I55" i="5" s="1"/>
  <c r="G39" i="5"/>
  <c r="G41" i="5" s="1"/>
  <c r="G43" i="5" s="1"/>
  <c r="G45" i="5" s="1"/>
  <c r="G46" i="5" s="1"/>
  <c r="G47" i="5" s="1"/>
  <c r="G54" i="5" s="1"/>
  <c r="E39" i="5"/>
  <c r="E41" i="5" s="1"/>
  <c r="E43" i="5" s="1"/>
  <c r="E44" i="5"/>
  <c r="C43" i="5" l="1"/>
  <c r="I58" i="5"/>
  <c r="I59" i="5" s="1"/>
  <c r="G58" i="5"/>
  <c r="G59" i="5" s="1"/>
  <c r="G55" i="5"/>
  <c r="E45" i="5"/>
  <c r="E46" i="5" s="1"/>
  <c r="E47" i="5" s="1"/>
  <c r="E54" i="5" s="1"/>
  <c r="C45" i="5" l="1"/>
  <c r="C46" i="5" s="1"/>
  <c r="C47" i="5" s="1"/>
  <c r="C54" i="5" s="1"/>
  <c r="C55" i="5" s="1"/>
  <c r="E58" i="5"/>
  <c r="E59" i="5" s="1"/>
  <c r="E55" i="5"/>
  <c r="C58" i="5" l="1"/>
  <c r="C59" i="5" l="1"/>
</calcChain>
</file>

<file path=xl/sharedStrings.xml><?xml version="1.0" encoding="utf-8"?>
<sst xmlns="http://schemas.openxmlformats.org/spreadsheetml/2006/main" count="231" uniqueCount="184">
  <si>
    <t>Insured</t>
  </si>
  <si>
    <t>Reg No</t>
  </si>
  <si>
    <t>Engine No.</t>
  </si>
  <si>
    <t>Chassis No.</t>
  </si>
  <si>
    <t>Mfg.Yr</t>
  </si>
  <si>
    <t>Make</t>
  </si>
  <si>
    <t>Model</t>
  </si>
  <si>
    <t>LAST YEAR NCB</t>
  </si>
  <si>
    <t>CLAIM</t>
  </si>
  <si>
    <t>FUEL</t>
  </si>
  <si>
    <t>Insured Declared Value (IDV)</t>
  </si>
  <si>
    <t>Bi-Fuel Kit (CNG/LPG)(IDV)</t>
  </si>
  <si>
    <t>OD premium after detariff discount</t>
  </si>
  <si>
    <t>Add: CNG 4%</t>
  </si>
  <si>
    <t>Premium after CNG/EA</t>
  </si>
  <si>
    <t>Net OD premium ( A )</t>
  </si>
  <si>
    <t>Add: Third party premium</t>
  </si>
  <si>
    <t>Owner driver</t>
  </si>
  <si>
    <t>Paid driver</t>
  </si>
  <si>
    <t>Unnamed passenger</t>
  </si>
  <si>
    <t>TP for bi-fuel</t>
  </si>
  <si>
    <t xml:space="preserve">Third Party Premium ( B ) </t>
  </si>
  <si>
    <t>Total Premium (A) + ( B )</t>
  </si>
  <si>
    <t>Add: Service tax@18%</t>
  </si>
  <si>
    <t xml:space="preserve"> </t>
  </si>
  <si>
    <t>Additional Charges</t>
  </si>
  <si>
    <t>Total Premium Payable (A+B+C)</t>
  </si>
  <si>
    <t>Zero Depreciation</t>
  </si>
  <si>
    <t>24x7 Roadside Assistance</t>
  </si>
  <si>
    <t>Consumables</t>
  </si>
  <si>
    <t>Engine Protection Cover</t>
  </si>
  <si>
    <t>Loss of Personal Belongings</t>
  </si>
  <si>
    <t>Key &amp; Lock Replacement</t>
  </si>
  <si>
    <t xml:space="preserve">PA cover for Paid Driver </t>
  </si>
  <si>
    <t>Legal Liability to Employees</t>
  </si>
  <si>
    <t>Policy Start date</t>
  </si>
  <si>
    <t>Policy End date</t>
  </si>
  <si>
    <t>YES</t>
  </si>
  <si>
    <t>NO</t>
  </si>
  <si>
    <t>NCB</t>
  </si>
  <si>
    <t>YEAR</t>
  </si>
  <si>
    <t>Business Type</t>
  </si>
  <si>
    <t>Renewal</t>
  </si>
  <si>
    <t>Product Type</t>
  </si>
  <si>
    <t>Private Car Comprehensive policy</t>
  </si>
  <si>
    <t>Fuel</t>
  </si>
  <si>
    <t>Diesel</t>
  </si>
  <si>
    <t>Petrol</t>
  </si>
  <si>
    <t>Petrol/Internal CNG</t>
  </si>
  <si>
    <t>Petrol/External CNG</t>
  </si>
  <si>
    <t>Electric</t>
  </si>
  <si>
    <t>Universal Sompo General Insurance Co Ltd</t>
  </si>
  <si>
    <t>Raheja QBE General Insurance Company Limited</t>
  </si>
  <si>
    <t>S.No.</t>
  </si>
  <si>
    <t>Insurer Name</t>
  </si>
  <si>
    <t>Insurer Logo</t>
  </si>
  <si>
    <t>Rollover</t>
  </si>
  <si>
    <t>Used</t>
  </si>
  <si>
    <t>Private Car Own Damage policy</t>
  </si>
  <si>
    <t>Private Car Third party policy</t>
  </si>
  <si>
    <t>Private Car New 1 year OD + 3 year Third party</t>
  </si>
  <si>
    <t>Go Digit General Insurance Limited</t>
  </si>
  <si>
    <t>SBI General Insurance Company Limited</t>
  </si>
  <si>
    <t>Cholamandalam MS General Insurance Company Ltd</t>
  </si>
  <si>
    <t>HDFC ERGO General Insurance Company Limited</t>
  </si>
  <si>
    <t>The Oriental Insurance Company Ltd</t>
  </si>
  <si>
    <t>ICICI Lombard General Insurance Company Limited</t>
  </si>
  <si>
    <t>Tata AIG General Insurance Company Limited</t>
  </si>
  <si>
    <t>Royal Sundaram General Insurance Co. Limited</t>
  </si>
  <si>
    <t>IFFCO-Tokio General Insurance Company Limited</t>
  </si>
  <si>
    <t>National Insurance Company Limited</t>
  </si>
  <si>
    <t>Liberty General Insurance Ltd</t>
  </si>
  <si>
    <t>Bajaj Allianz General Insurance Co. Ltd</t>
  </si>
  <si>
    <t>Reliance General Insurance Company Limited</t>
  </si>
  <si>
    <t>Shriram General Insurance Co. Ltd</t>
  </si>
  <si>
    <t>Future Generali India Insurance Company Ltd</t>
  </si>
  <si>
    <t>The New India Assurance Co. Ltd</t>
  </si>
  <si>
    <t>United India Insurance Company Ltd</t>
  </si>
  <si>
    <t>Kotak General Insurance Company Ltd</t>
  </si>
  <si>
    <t>Magma HDI General Insurance Company Limited</t>
  </si>
  <si>
    <t>Zuno General Insurance Limited (Formerly known as Edelweiss General Insurance Company Limited)</t>
  </si>
  <si>
    <t>NAVI GENERAL INSURANCE LIMITED</t>
  </si>
  <si>
    <t>Tyre Cover</t>
  </si>
  <si>
    <t>NCB Protect</t>
  </si>
  <si>
    <t>Return to Invoice Cover</t>
  </si>
  <si>
    <t>Daily Allowance</t>
  </si>
  <si>
    <t>Emerg Transport &amp; Hotel</t>
  </si>
  <si>
    <t>Passenger Assistance</t>
  </si>
  <si>
    <t>Personal Accident cover for owner driver</t>
  </si>
  <si>
    <t>Unlimited Claims</t>
  </si>
  <si>
    <t>2 claims per year</t>
  </si>
  <si>
    <t>Gross Vehicle Weight (GCV)/Cubic Capacity</t>
  </si>
  <si>
    <t>Previous Insurer</t>
  </si>
  <si>
    <t>Previous insurer policy number</t>
  </si>
  <si>
    <t>Ex Showroom Price</t>
  </si>
  <si>
    <t>RENEWAL</t>
  </si>
  <si>
    <t>ZONE</t>
  </si>
  <si>
    <t>Policy Period</t>
  </si>
  <si>
    <t>Insurers</t>
  </si>
  <si>
    <t>Total Insured Declared Value (IDV)</t>
  </si>
  <si>
    <t>Rate</t>
  </si>
  <si>
    <t>OD premium</t>
  </si>
  <si>
    <t>Detariff discount</t>
  </si>
  <si>
    <t>NCB Discount</t>
  </si>
  <si>
    <t>Add-ons Premium</t>
  </si>
  <si>
    <t xml:space="preserve">PRIVATE CAR Below 1000 CC ZONE A </t>
  </si>
  <si>
    <t xml:space="preserve">PRIVATE CAR 1000--1500 cc ZONE A </t>
  </si>
  <si>
    <t>PRIVATE CAR Above 1500 cc ZONE A</t>
  </si>
  <si>
    <t>PRIVATE CAR &lt;1000 CC  ZONE B</t>
  </si>
  <si>
    <t>PRIVATE CAR 1000&gt;&lt;1500 CC  ZONE B</t>
  </si>
  <si>
    <t>PRIVATE CAR &gt;1500 CC  ZONE B</t>
  </si>
  <si>
    <t>PRIVATE CAR 0-5    ZONE A</t>
  </si>
  <si>
    <t>PRIVATE CAR 5-10  ZONE A</t>
  </si>
  <si>
    <t>PRIVATE CAR10-15  ZONE A</t>
  </si>
  <si>
    <t>PRIVATE CAR 0-5      ZONE B</t>
  </si>
  <si>
    <t>PRIVATE CAR 5-10   ZONE B</t>
  </si>
  <si>
    <t>PRIVATE CAR 10-15  ZONE B</t>
  </si>
  <si>
    <t>TWO WHEELER 0-150 ZONE A</t>
  </si>
  <si>
    <t>TWO WHEELER 150-350 ZONE A</t>
  </si>
  <si>
    <t>TWO WHEELER &lt;350 ZONE A</t>
  </si>
  <si>
    <t>TWO WHEELER 0-150 ZONE B</t>
  </si>
  <si>
    <t>TWO WHEELER 150-350 ZONE B</t>
  </si>
  <si>
    <t>TWO WHEELER &lt;350 ZONE B</t>
  </si>
  <si>
    <t>TWO WHEELER 0-5 ZONE A</t>
  </si>
  <si>
    <t>TWO WHEELER 5-10 ZONE A</t>
  </si>
  <si>
    <t>TWO WHEELER 10-15 ZONE A</t>
  </si>
  <si>
    <t>TWO WHEELER 0-5 ZONE B</t>
  </si>
  <si>
    <t>TWO WHEELER 5-10 ZONE B</t>
  </si>
  <si>
    <t>TWO WHEELER 10-15 ZONE B</t>
  </si>
  <si>
    <t>GCV NOT 3W PUBLIC Upto 5 Years</t>
  </si>
  <si>
    <t>GCV NOT 3W PUBLIC 5 to 7 Years</t>
  </si>
  <si>
    <t>GCV NOT 3W PUBLIC Above 7 Years</t>
  </si>
  <si>
    <t>GCV 3W PUBLIC Upto 5 Years</t>
  </si>
  <si>
    <t>GCV 3W PUBLIC 5 to 7 Years</t>
  </si>
  <si>
    <t>GCV 3W PUBLIC Above 7 Years</t>
  </si>
  <si>
    <t>Misc Upto 5 Years</t>
  </si>
  <si>
    <t>Misc 5 to 7 Years</t>
  </si>
  <si>
    <t>Misc Above 7 Years</t>
  </si>
  <si>
    <t>GCV NOT 3W PUBLIC Zone A</t>
  </si>
  <si>
    <t>GCV NOT 3W PUBLIC Zone B</t>
  </si>
  <si>
    <t>GCV NOT 3W PUBLIC Zone C</t>
  </si>
  <si>
    <t>GCV 3W PUBLIC Zone A</t>
  </si>
  <si>
    <t>GCV 3W PUBLIC Zone B</t>
  </si>
  <si>
    <t>GCV 3W PUBLIC Zone C</t>
  </si>
  <si>
    <t>Misc Zone A</t>
  </si>
  <si>
    <t>Misc Zone B</t>
  </si>
  <si>
    <t>Misc Zone C</t>
  </si>
  <si>
    <t>TWO WHEELER Wheeler Comprehensive policy</t>
  </si>
  <si>
    <t>TWO WHEELER Wheeler Own Damage policy</t>
  </si>
  <si>
    <t>TWO WHEELER Wheeler Third party Policy.</t>
  </si>
  <si>
    <t>TWO WHEELER Wheeler New 1 year OD + 3 year Third party</t>
  </si>
  <si>
    <t>GOODS CARRYING VEHICLE (GCV) Comprehensive Policy</t>
  </si>
  <si>
    <t>Add: Premium for Excess GVW</t>
  </si>
  <si>
    <t>Basic OD premium after Excess GVW</t>
  </si>
  <si>
    <t>Add: Overturning Risk Covered</t>
  </si>
  <si>
    <t>Basic OD premium after Overturning Risk</t>
  </si>
  <si>
    <t>Add: IMT 23 Included</t>
  </si>
  <si>
    <t>Basic OD premium before NCB</t>
  </si>
  <si>
    <t>0-7500</t>
  </si>
  <si>
    <t>7500-12000</t>
  </si>
  <si>
    <t>12000-20000</t>
  </si>
  <si>
    <t>20000-40000</t>
  </si>
  <si>
    <t>40000-Above</t>
  </si>
  <si>
    <t>GVW</t>
  </si>
  <si>
    <t>TP Premium</t>
  </si>
  <si>
    <t>IMT 23</t>
  </si>
  <si>
    <t>Seating Capacity</t>
  </si>
  <si>
    <t>Legal Liability to Paid Driver</t>
  </si>
  <si>
    <t>Legal liability to cleaner</t>
  </si>
  <si>
    <t>Legal Liability to Conducter</t>
  </si>
  <si>
    <t>PA cover for Unnamed Passenger@Rs 1 Lakh Each</t>
  </si>
  <si>
    <t>PA cover for Unnamed Passenger@Rs 2 Lakhs Each</t>
  </si>
  <si>
    <t>MISCELLANEOUS VEHICLE &amp; Road Transit Policy.</t>
  </si>
  <si>
    <t>GOODS CARRYING VEHICLE - Three Wheeler Policy</t>
  </si>
  <si>
    <t>FOUR WHEELER PASS VEH - BUS &amp; SCHOOL BUS</t>
  </si>
  <si>
    <t>LAST YEAR</t>
  </si>
  <si>
    <r>
      <rPr>
        <b/>
        <sz val="11"/>
        <rFont val="Arial MT"/>
        <family val="2"/>
      </rPr>
      <t>NO</t>
    </r>
  </si>
  <si>
    <t>PATIL RAIL INFRASTRUCTURE PVT LTD</t>
  </si>
  <si>
    <t>TG 09 A 4879</t>
  </si>
  <si>
    <t xml:space="preserve"> 46354451-4314246</t>
  </si>
  <si>
    <t>MAT631752RWE21447</t>
  </si>
  <si>
    <t>6204855898 00 00</t>
  </si>
  <si>
    <t>TATA MOTORS</t>
  </si>
  <si>
    <t>NEW SAFARI  ACCOMPLISHED PLUS DARK 6S 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</si>
</sst>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%"/>
    <numFmt numFmtId="165" formatCode="0.0%"/>
    <numFmt numFmtId="166" formatCode="mm\-dd\-yyyy;@"/>
  </numFmts>
  <fonts count="37">
    <font>
      <sz val="11"/>
      <color theme="1"/>
      <name val="Calibri"/>
      <family val="2"/>
      <scheme val="minor"/>
    </font>
    <font>
      <sz val="10"/>
      <name val="Arial"/>
      <family val="2"/>
    </font>
    <font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8"/>
      <color indexed="63"/>
      <name val="Arial"/>
      <family val="2"/>
    </font>
    <font>
      <b/>
      <sz val="11"/>
      <color rgb="FFFFFF00"/>
      <name val="Arial"/>
      <family val="2"/>
    </font>
    <font>
      <b/>
      <sz val="14"/>
      <color rgb="FFFFFF00"/>
      <name val="Arial"/>
      <family val="2"/>
    </font>
    <font>
      <sz val="14"/>
      <color theme="1"/>
      <name val="Arial"/>
      <family val="2"/>
    </font>
    <font>
      <b/>
      <sz val="14"/>
      <color indexed="8"/>
      <name val="Calibri"/>
      <family val="2"/>
      <scheme val="minor"/>
    </font>
    <font>
      <sz val="22"/>
      <color theme="1"/>
      <name val="Arial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u/>
      <sz val="10"/>
      <name val="Arial"/>
      <family val="2"/>
    </font>
    <font>
      <b/>
      <u/>
      <sz val="18"/>
      <name val="Arial"/>
      <family val="2"/>
    </font>
    <font>
      <sz val="9"/>
      <name val="Poppins-Regular"/>
    </font>
    <font>
      <sz val="10"/>
      <color rgb="FF000000"/>
      <name val="Arial"/>
      <family val="2"/>
    </font>
    <font>
      <b/>
      <sz val="16"/>
      <name val="Arial"/>
      <family val="2"/>
    </font>
    <font>
      <sz val="26"/>
      <color theme="1"/>
      <name val="Calibri"/>
      <family val="2"/>
      <scheme val="minor"/>
    </font>
    <font>
      <sz val="18"/>
      <name val="Calibri"/>
      <family val="2"/>
      <scheme val="minor"/>
    </font>
    <font>
      <sz val="12"/>
      <name val="Arial MT"/>
    </font>
    <font>
      <sz val="12"/>
      <name val="Arial MT"/>
      <family val="2"/>
    </font>
    <font>
      <b/>
      <sz val="14"/>
      <name val="Arial"/>
      <family val="2"/>
    </font>
    <font>
      <b/>
      <sz val="11"/>
      <color rgb="FF333333"/>
      <name val="Arial"/>
      <family val="2"/>
    </font>
    <font>
      <b/>
      <sz val="11"/>
      <name val="Arial"/>
      <family val="2"/>
    </font>
    <font>
      <b/>
      <sz val="11"/>
      <name val="Arial MT"/>
    </font>
    <font>
      <b/>
      <sz val="11"/>
      <name val="Arial MT"/>
      <family val="2"/>
    </font>
    <font>
      <b/>
      <sz val="11"/>
      <color rgb="FF000000"/>
      <name val="Arial MT"/>
      <family val="2"/>
    </font>
    <font>
      <b/>
      <sz val="11"/>
      <color rgb="FF333333"/>
      <name val="Arial MT"/>
      <family val="2"/>
    </font>
    <font>
      <b/>
      <sz val="11"/>
      <color rgb="FF000000"/>
      <name val="Calibri"/>
      <family val="2"/>
    </font>
    <font>
      <sz val="12"/>
      <name val="Arial"/>
      <family val="2"/>
    </font>
    <font>
      <sz val="11"/>
      <name val="Arial MT"/>
      <family val="2"/>
    </font>
    <font>
      <sz val="11"/>
      <name val="Arial MT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indexed="47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8"/>
      </bottom>
      <diagonal/>
    </border>
    <border>
      <left style="medium">
        <color indexed="64"/>
      </left>
      <right/>
      <top style="thin">
        <color indexed="8"/>
      </top>
      <bottom/>
      <diagonal/>
    </border>
    <border>
      <left/>
      <right/>
      <top/>
      <bottom style="thin">
        <color indexed="8"/>
      </bottom>
      <diagonal/>
    </border>
    <border>
      <left/>
      <right/>
      <top style="thin">
        <color indexed="8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indexed="64"/>
      </left>
      <right/>
      <top style="medium">
        <color indexed="64"/>
      </top>
      <bottom style="thin">
        <color rgb="FF000000"/>
      </bottom>
      <diagonal/>
    </border>
  </borders>
  <cellStyleXfs count="1">
    <xf numFmtId="0" fontId="0" fillId="0" borderId="0"/>
  </cellStyleXfs>
  <cellXfs count="135">
    <xf numFmtId="0" fontId="0" fillId="0" borderId="0" xfId="0"/>
    <xf numFmtId="0" fontId="0" fillId="0" borderId="1" xfId="0" applyBorder="1"/>
    <xf numFmtId="9" fontId="3" fillId="0" borderId="1" xfId="0" applyNumberFormat="1" applyFont="1" applyBorder="1" applyAlignment="1">
      <alignment horizontal="center"/>
    </xf>
    <xf numFmtId="1" fontId="0" fillId="0" borderId="0" xfId="0" applyNumberFormat="1"/>
    <xf numFmtId="0" fontId="6" fillId="5" borderId="4" xfId="0" applyFont="1" applyFill="1" applyBorder="1" applyAlignment="1">
      <alignment horizontal="center" vertical="center" wrapText="1"/>
    </xf>
    <xf numFmtId="0" fontId="3" fillId="0" borderId="0" xfId="0" applyFont="1"/>
    <xf numFmtId="0" fontId="2" fillId="0" borderId="1" xfId="0" applyFont="1" applyBorder="1" applyAlignment="1">
      <alignment horizontal="center" vertical="center"/>
    </xf>
    <xf numFmtId="0" fontId="7" fillId="5" borderId="4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8" fillId="0" borderId="1" xfId="0" applyFont="1" applyBorder="1"/>
    <xf numFmtId="0" fontId="2" fillId="0" borderId="1" xfId="0" applyFont="1" applyBorder="1" applyAlignment="1">
      <alignment horizontal="center" vertical="center" wrapText="1"/>
    </xf>
    <xf numFmtId="14" fontId="9" fillId="2" borderId="25" xfId="0" applyNumberFormat="1" applyFont="1" applyFill="1" applyBorder="1" applyAlignment="1">
      <alignment horizontal="center"/>
    </xf>
    <xf numFmtId="14" fontId="9" fillId="2" borderId="2" xfId="0" applyNumberFormat="1" applyFont="1" applyFill="1" applyBorder="1" applyAlignment="1">
      <alignment horizontal="center"/>
    </xf>
    <xf numFmtId="0" fontId="9" fillId="7" borderId="24" xfId="0" applyFont="1" applyFill="1" applyBorder="1" applyAlignment="1">
      <alignment horizontal="center"/>
    </xf>
    <xf numFmtId="0" fontId="9" fillId="7" borderId="21" xfId="0" applyFont="1" applyFill="1" applyBorder="1" applyAlignment="1">
      <alignment horizontal="center"/>
    </xf>
    <xf numFmtId="0" fontId="6" fillId="5" borderId="3" xfId="0" applyFont="1" applyFill="1" applyBorder="1" applyAlignment="1">
      <alignment horizontal="center" vertical="center"/>
    </xf>
    <xf numFmtId="0" fontId="7" fillId="5" borderId="4" xfId="0" applyFont="1" applyFill="1" applyBorder="1" applyAlignment="1">
      <alignment horizontal="center" vertical="center"/>
    </xf>
    <xf numFmtId="1" fontId="7" fillId="5" borderId="13" xfId="0" applyNumberFormat="1" applyFont="1" applyFill="1" applyBorder="1" applyAlignment="1">
      <alignment horizontal="left" vertical="center"/>
    </xf>
    <xf numFmtId="1" fontId="7" fillId="5" borderId="14" xfId="0" applyNumberFormat="1" applyFont="1" applyFill="1" applyBorder="1" applyAlignment="1">
      <alignment horizontal="left" vertical="center"/>
    </xf>
    <xf numFmtId="0" fontId="4" fillId="0" borderId="1" xfId="0" applyFont="1" applyBorder="1"/>
    <xf numFmtId="0" fontId="7" fillId="5" borderId="15" xfId="0" applyFont="1" applyFill="1" applyBorder="1" applyAlignment="1">
      <alignment horizontal="center" vertical="center"/>
    </xf>
    <xf numFmtId="164" fontId="5" fillId="6" borderId="5" xfId="0" applyNumberFormat="1" applyFont="1" applyFill="1" applyBorder="1" applyAlignment="1">
      <alignment horizontal="center" vertical="center"/>
    </xf>
    <xf numFmtId="0" fontId="7" fillId="5" borderId="3" xfId="0" applyFont="1" applyFill="1" applyBorder="1" applyAlignment="1">
      <alignment horizontal="center" vertical="center"/>
    </xf>
    <xf numFmtId="0" fontId="7" fillId="5" borderId="16" xfId="0" applyFont="1" applyFill="1" applyBorder="1" applyAlignment="1">
      <alignment horizontal="center" vertical="center"/>
    </xf>
    <xf numFmtId="0" fontId="7" fillId="5" borderId="17" xfId="0" applyFont="1" applyFill="1" applyBorder="1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0" fontId="7" fillId="5" borderId="18" xfId="0" applyFont="1" applyFill="1" applyBorder="1" applyAlignment="1">
      <alignment horizontal="center" vertical="center"/>
    </xf>
    <xf numFmtId="0" fontId="7" fillId="5" borderId="14" xfId="0" applyFont="1" applyFill="1" applyBorder="1" applyAlignment="1">
      <alignment horizontal="left" vertical="center"/>
    </xf>
    <xf numFmtId="164" fontId="5" fillId="6" borderId="23" xfId="0" applyNumberFormat="1" applyFont="1" applyFill="1" applyBorder="1" applyAlignment="1">
      <alignment horizontal="center" vertical="center"/>
    </xf>
    <xf numFmtId="0" fontId="10" fillId="0" borderId="1" xfId="0" applyFont="1" applyBorder="1" applyAlignment="1">
      <alignment vertical="center"/>
    </xf>
    <xf numFmtId="0" fontId="10" fillId="0" borderId="1" xfId="0" applyFont="1" applyBorder="1"/>
    <xf numFmtId="0" fontId="1" fillId="0" borderId="1" xfId="0" applyFont="1" applyBorder="1" applyAlignment="1">
      <alignment horizontal="center"/>
    </xf>
    <xf numFmtId="164" fontId="5" fillId="2" borderId="5" xfId="0" applyNumberFormat="1" applyFont="1" applyFill="1" applyBorder="1" applyAlignment="1">
      <alignment horizontal="center" vertical="center"/>
    </xf>
    <xf numFmtId="10" fontId="5" fillId="2" borderId="5" xfId="0" applyNumberFormat="1" applyFont="1" applyFill="1" applyBorder="1" applyAlignment="1">
      <alignment horizontal="center" vertical="center"/>
    </xf>
    <xf numFmtId="164" fontId="5" fillId="2" borderId="23" xfId="0" applyNumberFormat="1" applyFont="1" applyFill="1" applyBorder="1" applyAlignment="1">
      <alignment horizontal="center" vertical="center"/>
    </xf>
    <xf numFmtId="164" fontId="5" fillId="2" borderId="26" xfId="0" applyNumberFormat="1" applyFont="1" applyFill="1" applyBorder="1" applyAlignment="1">
      <alignment horizontal="center" vertical="center"/>
    </xf>
    <xf numFmtId="164" fontId="5" fillId="2" borderId="27" xfId="0" applyNumberFormat="1" applyFont="1" applyFill="1" applyBorder="1" applyAlignment="1">
      <alignment horizontal="center" vertical="center"/>
    </xf>
    <xf numFmtId="10" fontId="0" fillId="2" borderId="1" xfId="0" applyNumberFormat="1" applyFill="1" applyBorder="1" applyAlignment="1">
      <alignment horizontal="center"/>
    </xf>
    <xf numFmtId="0" fontId="8" fillId="0" borderId="28" xfId="0" applyFont="1" applyBorder="1"/>
    <xf numFmtId="0" fontId="11" fillId="0" borderId="0" xfId="0" applyFont="1"/>
    <xf numFmtId="0" fontId="12" fillId="0" borderId="1" xfId="0" applyFont="1" applyBorder="1"/>
    <xf numFmtId="0" fontId="1" fillId="0" borderId="1" xfId="0" applyFont="1" applyBorder="1"/>
    <xf numFmtId="0" fontId="13" fillId="0" borderId="1" xfId="0" applyFont="1" applyBorder="1" applyAlignment="1">
      <alignment horizontal="left"/>
    </xf>
    <xf numFmtId="0" fontId="14" fillId="0" borderId="1" xfId="0" applyFont="1" applyBorder="1" applyAlignment="1">
      <alignment horizontal="left"/>
    </xf>
    <xf numFmtId="0" fontId="14" fillId="0" borderId="3" xfId="0" applyFont="1" applyBorder="1" applyAlignment="1">
      <alignment horizontal="left"/>
    </xf>
    <xf numFmtId="0" fontId="14" fillId="0" borderId="0" xfId="0" applyFont="1" applyAlignment="1">
      <alignment horizontal="left"/>
    </xf>
    <xf numFmtId="0" fontId="12" fillId="2" borderId="22" xfId="0" applyFont="1" applyFill="1" applyBorder="1" applyAlignment="1">
      <alignment horizontal="left" vertical="center"/>
    </xf>
    <xf numFmtId="0" fontId="16" fillId="2" borderId="1" xfId="0" applyFont="1" applyFill="1" applyBorder="1" applyAlignment="1">
      <alignment horizontal="center" vertical="center" wrapText="1"/>
    </xf>
    <xf numFmtId="1" fontId="16" fillId="2" borderId="1" xfId="0" applyNumberFormat="1" applyFont="1" applyFill="1" applyBorder="1" applyAlignment="1">
      <alignment horizontal="center" vertical="center" wrapText="1"/>
    </xf>
    <xf numFmtId="0" fontId="1" fillId="8" borderId="1" xfId="0" applyFont="1" applyFill="1" applyBorder="1"/>
    <xf numFmtId="0" fontId="1" fillId="8" borderId="1" xfId="0" applyFont="1" applyFill="1" applyBorder="1" applyAlignment="1">
      <alignment horizontal="center"/>
    </xf>
    <xf numFmtId="0" fontId="1" fillId="8" borderId="22" xfId="0" applyFont="1" applyFill="1" applyBorder="1" applyAlignment="1">
      <alignment horizontal="center"/>
    </xf>
    <xf numFmtId="1" fontId="18" fillId="2" borderId="0" xfId="0" applyNumberFormat="1" applyFont="1" applyFill="1" applyAlignment="1">
      <alignment horizontal="center"/>
    </xf>
    <xf numFmtId="164" fontId="1" fillId="2" borderId="2" xfId="0" applyNumberFormat="1" applyFont="1" applyFill="1" applyBorder="1" applyAlignment="1">
      <alignment horizontal="center"/>
    </xf>
    <xf numFmtId="0" fontId="1" fillId="0" borderId="29" xfId="0" applyFont="1" applyBorder="1" applyAlignment="1">
      <alignment horizontal="center"/>
    </xf>
    <xf numFmtId="1" fontId="1" fillId="2" borderId="1" xfId="0" applyNumberFormat="1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1" fontId="1" fillId="2" borderId="22" xfId="0" applyNumberFormat="1" applyFont="1" applyFill="1" applyBorder="1" applyAlignment="1">
      <alignment horizontal="center"/>
    </xf>
    <xf numFmtId="0" fontId="1" fillId="8" borderId="23" xfId="0" applyFont="1" applyFill="1" applyBorder="1"/>
    <xf numFmtId="10" fontId="1" fillId="8" borderId="19" xfId="0" applyNumberFormat="1" applyFont="1" applyFill="1" applyBorder="1" applyAlignment="1">
      <alignment horizontal="center"/>
    </xf>
    <xf numFmtId="1" fontId="1" fillId="2" borderId="11" xfId="0" applyNumberFormat="1" applyFont="1" applyFill="1" applyBorder="1" applyAlignment="1">
      <alignment horizontal="center"/>
    </xf>
    <xf numFmtId="0" fontId="1" fillId="0" borderId="23" xfId="0" applyFont="1" applyBorder="1"/>
    <xf numFmtId="0" fontId="1" fillId="0" borderId="12" xfId="0" applyFont="1" applyBorder="1" applyAlignment="1">
      <alignment horizontal="center"/>
    </xf>
    <xf numFmtId="10" fontId="1" fillId="8" borderId="12" xfId="0" applyNumberFormat="1" applyFont="1" applyFill="1" applyBorder="1" applyAlignment="1">
      <alignment horizontal="center"/>
    </xf>
    <xf numFmtId="0" fontId="1" fillId="4" borderId="23" xfId="0" applyFont="1" applyFill="1" applyBorder="1"/>
    <xf numFmtId="1" fontId="1" fillId="4" borderId="12" xfId="0" applyNumberFormat="1" applyFont="1" applyFill="1" applyBorder="1" applyAlignment="1">
      <alignment horizontal="center"/>
    </xf>
    <xf numFmtId="9" fontId="1" fillId="4" borderId="12" xfId="0" applyNumberFormat="1" applyFont="1" applyFill="1" applyBorder="1" applyAlignment="1">
      <alignment horizontal="center"/>
    </xf>
    <xf numFmtId="9" fontId="1" fillId="8" borderId="20" xfId="0" applyNumberFormat="1" applyFont="1" applyFill="1" applyBorder="1" applyAlignment="1">
      <alignment horizontal="center"/>
    </xf>
    <xf numFmtId="0" fontId="12" fillId="2" borderId="1" xfId="0" applyFont="1" applyFill="1" applyBorder="1"/>
    <xf numFmtId="0" fontId="1" fillId="0" borderId="22" xfId="0" applyFont="1" applyBorder="1" applyAlignment="1">
      <alignment horizontal="center"/>
    </xf>
    <xf numFmtId="1" fontId="1" fillId="2" borderId="29" xfId="0" applyNumberFormat="1" applyFont="1" applyFill="1" applyBorder="1" applyAlignment="1">
      <alignment horizontal="center"/>
    </xf>
    <xf numFmtId="0" fontId="1" fillId="8" borderId="23" xfId="0" applyFont="1" applyFill="1" applyBorder="1" applyAlignment="1">
      <alignment horizontal="center"/>
    </xf>
    <xf numFmtId="1" fontId="1" fillId="2" borderId="12" xfId="0" applyNumberFormat="1" applyFont="1" applyFill="1" applyBorder="1" applyAlignment="1">
      <alignment horizontal="center"/>
    </xf>
    <xf numFmtId="0" fontId="1" fillId="2" borderId="1" xfId="0" applyFont="1" applyFill="1" applyBorder="1"/>
    <xf numFmtId="1" fontId="12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2" fillId="4" borderId="1" xfId="0" applyFont="1" applyFill="1" applyBorder="1"/>
    <xf numFmtId="165" fontId="12" fillId="4" borderId="1" xfId="0" applyNumberFormat="1" applyFont="1" applyFill="1" applyBorder="1" applyAlignment="1">
      <alignment horizontal="center"/>
    </xf>
    <xf numFmtId="0" fontId="19" fillId="0" borderId="1" xfId="0" applyFont="1" applyBorder="1"/>
    <xf numFmtId="0" fontId="19" fillId="0" borderId="1" xfId="0" applyFont="1" applyBorder="1" applyAlignment="1">
      <alignment horizontal="center"/>
    </xf>
    <xf numFmtId="1" fontId="19" fillId="2" borderId="1" xfId="0" applyNumberFormat="1" applyFont="1" applyFill="1" applyBorder="1" applyAlignment="1">
      <alignment horizontal="center"/>
    </xf>
    <xf numFmtId="0" fontId="9" fillId="7" borderId="3" xfId="0" applyFont="1" applyFill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0" fontId="20" fillId="0" borderId="1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0" borderId="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3" fontId="17" fillId="0" borderId="0" xfId="0" applyNumberFormat="1" applyFont="1" applyAlignment="1">
      <alignment horizontal="center"/>
    </xf>
    <xf numFmtId="0" fontId="27" fillId="0" borderId="32" xfId="0" applyFont="1" applyBorder="1" applyAlignment="1">
      <alignment horizontal="center" vertical="top" wrapText="1"/>
    </xf>
    <xf numFmtId="166" fontId="29" fillId="0" borderId="32" xfId="0" applyNumberFormat="1" applyFont="1" applyBorder="1" applyAlignment="1">
      <alignment horizontal="center" vertical="top" wrapText="1" shrinkToFit="1"/>
    </xf>
    <xf numFmtId="14" fontId="1" fillId="0" borderId="1" xfId="0" applyNumberFormat="1" applyFont="1" applyBorder="1" applyAlignment="1">
      <alignment horizontal="center" wrapText="1"/>
    </xf>
    <xf numFmtId="1" fontId="31" fillId="0" borderId="32" xfId="0" applyNumberFormat="1" applyFont="1" applyBorder="1" applyAlignment="1">
      <alignment horizontal="center" vertical="top" wrapText="1" shrinkToFit="1"/>
    </xf>
    <xf numFmtId="0" fontId="35" fillId="0" borderId="0" xfId="0" applyFont="1" applyAlignment="1">
      <alignment horizontal="center"/>
    </xf>
    <xf numFmtId="0" fontId="36" fillId="2" borderId="1" xfId="0" applyFont="1" applyFill="1" applyBorder="1" applyAlignment="1">
      <alignment horizontal="center"/>
    </xf>
    <xf numFmtId="0" fontId="35" fillId="0" borderId="0" xfId="0" applyFont="1"/>
    <xf numFmtId="2" fontId="21" fillId="0" borderId="27" xfId="0" applyNumberFormat="1" applyFont="1" applyBorder="1" applyAlignment="1">
      <alignment horizontal="center" vertical="center"/>
    </xf>
    <xf numFmtId="2" fontId="21" fillId="0" borderId="6" xfId="0" applyNumberFormat="1" applyFont="1" applyBorder="1" applyAlignment="1">
      <alignment horizontal="center" vertical="center"/>
    </xf>
    <xf numFmtId="2" fontId="21" fillId="0" borderId="7" xfId="0" applyNumberFormat="1" applyFont="1" applyBorder="1" applyAlignment="1">
      <alignment horizontal="center" vertical="center"/>
    </xf>
    <xf numFmtId="2" fontId="21" fillId="0" borderId="8" xfId="0" applyNumberFormat="1" applyFont="1" applyBorder="1" applyAlignment="1">
      <alignment horizontal="center" vertical="center"/>
    </xf>
    <xf numFmtId="2" fontId="21" fillId="0" borderId="9" xfId="0" applyNumberFormat="1" applyFont="1" applyBorder="1" applyAlignment="1">
      <alignment horizontal="center" vertical="center"/>
    </xf>
    <xf numFmtId="2" fontId="21" fillId="0" borderId="10" xfId="0" applyNumberFormat="1" applyFont="1" applyBorder="1" applyAlignment="1">
      <alignment horizontal="center" vertical="center"/>
    </xf>
    <xf numFmtId="0" fontId="15" fillId="3" borderId="1" xfId="0" applyFont="1" applyFill="1" applyBorder="1" applyAlignment="1">
      <alignment horizontal="center" vertical="center" wrapText="1"/>
    </xf>
    <xf numFmtId="0" fontId="24" fillId="0" borderId="35" xfId="0" applyFont="1" applyBorder="1" applyAlignment="1">
      <alignment horizontal="center" vertical="center" wrapText="1"/>
    </xf>
    <xf numFmtId="0" fontId="24" fillId="0" borderId="34" xfId="0" applyFont="1" applyBorder="1" applyAlignment="1">
      <alignment horizontal="center" vertical="center" wrapText="1"/>
    </xf>
    <xf numFmtId="2" fontId="1" fillId="0" borderId="27" xfId="0" applyNumberFormat="1" applyFont="1" applyBorder="1" applyAlignment="1">
      <alignment horizontal="center"/>
    </xf>
    <xf numFmtId="2" fontId="1" fillId="0" borderId="6" xfId="0" applyNumberFormat="1" applyFont="1" applyBorder="1" applyAlignment="1">
      <alignment horizontal="center"/>
    </xf>
    <xf numFmtId="2" fontId="1" fillId="0" borderId="7" xfId="0" applyNumberFormat="1" applyFont="1" applyBorder="1" applyAlignment="1">
      <alignment horizontal="center"/>
    </xf>
    <xf numFmtId="2" fontId="1" fillId="0" borderId="8" xfId="0" applyNumberFormat="1" applyFont="1" applyBorder="1" applyAlignment="1">
      <alignment horizontal="center"/>
    </xf>
    <xf numFmtId="2" fontId="1" fillId="0" borderId="9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27" fillId="0" borderId="33" xfId="0" applyFont="1" applyBorder="1" applyAlignment="1">
      <alignment horizontal="center" vertical="top" wrapText="1"/>
    </xf>
    <xf numFmtId="0" fontId="27" fillId="0" borderId="31" xfId="0" applyFont="1" applyBorder="1" applyAlignment="1">
      <alignment horizontal="center" vertical="top" wrapText="1"/>
    </xf>
    <xf numFmtId="0" fontId="28" fillId="0" borderId="33" xfId="0" applyFont="1" applyBorder="1" applyAlignment="1">
      <alignment horizontal="center" vertical="top" wrapText="1"/>
    </xf>
    <xf numFmtId="0" fontId="26" fillId="0" borderId="33" xfId="0" applyFont="1" applyBorder="1" applyAlignment="1">
      <alignment horizontal="center" vertical="top" wrapText="1"/>
    </xf>
    <xf numFmtId="0" fontId="26" fillId="0" borderId="31" xfId="0" applyFont="1" applyBorder="1" applyAlignment="1">
      <alignment horizontal="center" vertical="top" wrapText="1"/>
    </xf>
    <xf numFmtId="1" fontId="29" fillId="0" borderId="33" xfId="0" applyNumberFormat="1" applyFont="1" applyBorder="1" applyAlignment="1">
      <alignment horizontal="center" vertical="top" wrapText="1" shrinkToFit="1"/>
    </xf>
    <xf numFmtId="1" fontId="29" fillId="0" borderId="31" xfId="0" applyNumberFormat="1" applyFont="1" applyBorder="1" applyAlignment="1">
      <alignment horizontal="center" vertical="top" wrapText="1" shrinkToFit="1"/>
    </xf>
    <xf numFmtId="0" fontId="23" fillId="0" borderId="33" xfId="0" applyFont="1" applyBorder="1" applyAlignment="1">
      <alignment horizontal="center" vertical="top" wrapText="1"/>
    </xf>
    <xf numFmtId="0" fontId="22" fillId="0" borderId="31" xfId="0" applyFont="1" applyBorder="1" applyAlignment="1">
      <alignment horizontal="center" vertical="top" wrapText="1"/>
    </xf>
    <xf numFmtId="0" fontId="32" fillId="0" borderId="33" xfId="0" applyFont="1" applyBorder="1" applyAlignment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3" fillId="0" borderId="33" xfId="0" applyFont="1" applyBorder="1" applyAlignment="1">
      <alignment horizontal="center" vertical="top" wrapText="1"/>
    </xf>
    <xf numFmtId="0" fontId="34" fillId="0" borderId="31" xfId="0" applyFont="1" applyBorder="1" applyAlignment="1">
      <alignment horizontal="center" vertical="top" wrapText="1"/>
    </xf>
    <xf numFmtId="0" fontId="12" fillId="2" borderId="29" xfId="0" applyFont="1" applyFill="1" applyBorder="1" applyAlignment="1">
      <alignment horizontal="center" vertical="center"/>
    </xf>
    <xf numFmtId="0" fontId="12" fillId="2" borderId="22" xfId="0" applyFont="1" applyFill="1" applyBorder="1" applyAlignment="1">
      <alignment horizontal="center" vertical="center"/>
    </xf>
    <xf numFmtId="1" fontId="25" fillId="0" borderId="33" xfId="0" applyNumberFormat="1" applyFont="1" applyBorder="1" applyAlignment="1">
      <alignment horizontal="center" vertical="top" wrapText="1" shrinkToFit="1"/>
    </xf>
    <xf numFmtId="1" fontId="25" fillId="0" borderId="31" xfId="0" applyNumberFormat="1" applyFont="1" applyBorder="1" applyAlignment="1">
      <alignment horizontal="center" vertical="top" wrapText="1" shrinkToFit="1"/>
    </xf>
    <xf numFmtId="9" fontId="29" fillId="0" borderId="33" xfId="0" applyNumberFormat="1" applyFont="1" applyBorder="1" applyAlignment="1">
      <alignment horizontal="center" vertical="top" wrapText="1" shrinkToFit="1"/>
    </xf>
    <xf numFmtId="9" fontId="29" fillId="0" borderId="31" xfId="0" applyNumberFormat="1" applyFont="1" applyBorder="1" applyAlignment="1">
      <alignment horizontal="center" vertical="top" wrapText="1" shrinkToFit="1"/>
    </xf>
    <xf numFmtId="1" fontId="30" fillId="0" borderId="33" xfId="0" applyNumberFormat="1" applyFont="1" applyBorder="1" applyAlignment="1">
      <alignment horizontal="center" vertical="top" wrapText="1" shrinkToFit="1"/>
    </xf>
    <xf numFmtId="1" fontId="30" fillId="0" borderId="31" xfId="0" applyNumberFormat="1" applyFont="1" applyBorder="1" applyAlignment="1">
      <alignment horizontal="center" vertical="top" wrapText="1" shrinkToFit="1"/>
    </xf>
    <xf numFmtId="0" fontId="11" fillId="0" borderId="0" xfId="0" applyFont="1" applyAlignment="1">
      <alignment horizontal="center"/>
    </xf>
    <xf numFmtId="0" fontId="11" fillId="0" borderId="3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5.png"/><Relationship Id="rId13" Type="http://schemas.openxmlformats.org/officeDocument/2006/relationships/image" Target="../media/image20.png"/><Relationship Id="rId18" Type="http://schemas.openxmlformats.org/officeDocument/2006/relationships/image" Target="../media/image25.png"/><Relationship Id="rId3" Type="http://schemas.openxmlformats.org/officeDocument/2006/relationships/image" Target="../media/image10.png"/><Relationship Id="rId21" Type="http://schemas.openxmlformats.org/officeDocument/2006/relationships/image" Target="../media/image28.jpeg"/><Relationship Id="rId7" Type="http://schemas.openxmlformats.org/officeDocument/2006/relationships/image" Target="../media/image14.png"/><Relationship Id="rId12" Type="http://schemas.openxmlformats.org/officeDocument/2006/relationships/image" Target="../media/image19.png"/><Relationship Id="rId17" Type="http://schemas.openxmlformats.org/officeDocument/2006/relationships/image" Target="../media/image24.png"/><Relationship Id="rId2" Type="http://schemas.openxmlformats.org/officeDocument/2006/relationships/image" Target="../media/image9.png"/><Relationship Id="rId16" Type="http://schemas.openxmlformats.org/officeDocument/2006/relationships/image" Target="../media/image23.png"/><Relationship Id="rId20" Type="http://schemas.openxmlformats.org/officeDocument/2006/relationships/image" Target="../media/image27.jpeg"/><Relationship Id="rId1" Type="http://schemas.openxmlformats.org/officeDocument/2006/relationships/image" Target="../media/image8.png"/><Relationship Id="rId6" Type="http://schemas.openxmlformats.org/officeDocument/2006/relationships/image" Target="../media/image13.png"/><Relationship Id="rId11" Type="http://schemas.openxmlformats.org/officeDocument/2006/relationships/image" Target="../media/image18.png"/><Relationship Id="rId5" Type="http://schemas.openxmlformats.org/officeDocument/2006/relationships/image" Target="../media/image12.png"/><Relationship Id="rId15" Type="http://schemas.openxmlformats.org/officeDocument/2006/relationships/image" Target="../media/image22.png"/><Relationship Id="rId23" Type="http://schemas.openxmlformats.org/officeDocument/2006/relationships/image" Target="../media/image30.png"/><Relationship Id="rId10" Type="http://schemas.openxmlformats.org/officeDocument/2006/relationships/image" Target="../media/image17.png"/><Relationship Id="rId19" Type="http://schemas.openxmlformats.org/officeDocument/2006/relationships/image" Target="../media/image26.png"/><Relationship Id="rId4" Type="http://schemas.openxmlformats.org/officeDocument/2006/relationships/image" Target="../media/image11.png"/><Relationship Id="rId9" Type="http://schemas.openxmlformats.org/officeDocument/2006/relationships/image" Target="../media/image16.png"/><Relationship Id="rId14" Type="http://schemas.openxmlformats.org/officeDocument/2006/relationships/image" Target="../media/image21.png"/><Relationship Id="rId22" Type="http://schemas.openxmlformats.org/officeDocument/2006/relationships/image" Target="../media/image29.jpe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7.emf"/><Relationship Id="rId2" Type="http://schemas.openxmlformats.org/officeDocument/2006/relationships/image" Target="../media/image6.emf"/><Relationship Id="rId1" Type="http://schemas.openxmlformats.org/officeDocument/2006/relationships/image" Target="../media/image5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23</xdr:row>
          <xdr:rowOff>0</xdr:rowOff>
        </xdr:from>
        <xdr:to>
          <xdr:col>3</xdr:col>
          <xdr:colOff>44824</xdr:colOff>
          <xdr:row>28</xdr:row>
          <xdr:rowOff>33618</xdr:rowOff>
        </xdr:to>
        <xdr:pic>
          <xdr:nvPicPr>
            <xdr:cNvPr id="12" name="Picture 11">
              <a:extLst>
                <a:ext uri="{FF2B5EF4-FFF2-40B4-BE49-F238E27FC236}">
                  <a16:creationId xmlns:a16="http://schemas.microsoft.com/office/drawing/2014/main" id="{FA589B19-DCEB-4A27-8CAA-08153CDAFF48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Logos" spid="_x0000_s15585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3485029" y="4840941"/>
              <a:ext cx="4056530" cy="986118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22412</xdr:colOff>
          <xdr:row>23</xdr:row>
          <xdr:rowOff>0</xdr:rowOff>
        </xdr:from>
        <xdr:to>
          <xdr:col>5</xdr:col>
          <xdr:colOff>22412</xdr:colOff>
          <xdr:row>28</xdr:row>
          <xdr:rowOff>33618</xdr:rowOff>
        </xdr:to>
        <xdr:pic>
          <xdr:nvPicPr>
            <xdr:cNvPr id="13" name="Picture 12">
              <a:extLst>
                <a:ext uri="{FF2B5EF4-FFF2-40B4-BE49-F238E27FC236}">
                  <a16:creationId xmlns:a16="http://schemas.microsoft.com/office/drawing/2014/main" id="{0D02A678-DFCD-4F0A-A404-DCA013BAAA24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Logos1" spid="_x0000_s15586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7519147" y="4840941"/>
              <a:ext cx="4011706" cy="986118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2666999</xdr:colOff>
          <xdr:row>23</xdr:row>
          <xdr:rowOff>0</xdr:rowOff>
        </xdr:from>
        <xdr:to>
          <xdr:col>7</xdr:col>
          <xdr:colOff>0</xdr:colOff>
          <xdr:row>28</xdr:row>
          <xdr:rowOff>33618</xdr:rowOff>
        </xdr:to>
        <xdr:pic>
          <xdr:nvPicPr>
            <xdr:cNvPr id="14" name="Picture 13">
              <a:extLst>
                <a:ext uri="{FF2B5EF4-FFF2-40B4-BE49-F238E27FC236}">
                  <a16:creationId xmlns:a16="http://schemas.microsoft.com/office/drawing/2014/main" id="{85B901E6-224A-4A51-9F0A-CEC3F07ADD0B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Logos2" spid="_x0000_s15587"/>
                </a:ext>
              </a:extLst>
            </xdr:cNvPicPr>
          </xdr:nvPicPr>
          <xdr:blipFill>
            <a:blip xmlns:r="http://schemas.openxmlformats.org/officeDocument/2006/relationships" r:embed="rId3"/>
            <a:srcRect/>
            <a:stretch>
              <a:fillRect/>
            </a:stretch>
          </xdr:blipFill>
          <xdr:spPr bwMode="auto">
            <a:xfrm>
              <a:off x="11508440" y="4840941"/>
              <a:ext cx="4011707" cy="986118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 editAs="oneCell">
    <xdr:from>
      <xdr:col>1</xdr:col>
      <xdr:colOff>1307509</xdr:colOff>
      <xdr:row>0</xdr:row>
      <xdr:rowOff>22412</xdr:rowOff>
    </xdr:from>
    <xdr:to>
      <xdr:col>2</xdr:col>
      <xdr:colOff>1293706</xdr:colOff>
      <xdr:row>2</xdr:row>
      <xdr:rowOff>257736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020CED7-40AB-4F9B-B966-A2C24CD7D8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792538" y="22412"/>
          <a:ext cx="1532609" cy="61632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22</xdr:row>
      <xdr:rowOff>0</xdr:rowOff>
    </xdr:from>
    <xdr:to>
      <xdr:col>4</xdr:col>
      <xdr:colOff>0</xdr:colOff>
      <xdr:row>23</xdr:row>
      <xdr:rowOff>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4848225" y="8410575"/>
          <a:ext cx="2162175" cy="781050"/>
        </a:xfrm>
        <a:prstGeom prst="rect">
          <a:avLst/>
        </a:prstGeom>
        <a:blipFill dpi="0" rotWithShape="1"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23</xdr:row>
      <xdr:rowOff>0</xdr:rowOff>
    </xdr:from>
    <xdr:to>
      <xdr:col>4</xdr:col>
      <xdr:colOff>0</xdr:colOff>
      <xdr:row>24</xdr:row>
      <xdr:rowOff>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/>
      </xdr:nvSpPr>
      <xdr:spPr>
        <a:xfrm>
          <a:off x="4848225" y="9191625"/>
          <a:ext cx="2162175" cy="762000"/>
        </a:xfrm>
        <a:prstGeom prst="rect">
          <a:avLst/>
        </a:prstGeom>
        <a:blipFill dpi="0" rotWithShape="1"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24</xdr:row>
      <xdr:rowOff>0</xdr:rowOff>
    </xdr:from>
    <xdr:to>
      <xdr:col>4</xdr:col>
      <xdr:colOff>0</xdr:colOff>
      <xdr:row>25</xdr:row>
      <xdr:rowOff>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/>
      </xdr:nvSpPr>
      <xdr:spPr>
        <a:xfrm>
          <a:off x="4848225" y="9953625"/>
          <a:ext cx="2162175" cy="762000"/>
        </a:xfrm>
        <a:prstGeom prst="rect">
          <a:avLst/>
        </a:prstGeom>
        <a:blipFill dpi="0" rotWithShape="1"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25</xdr:row>
      <xdr:rowOff>0</xdr:rowOff>
    </xdr:from>
    <xdr:to>
      <xdr:col>4</xdr:col>
      <xdr:colOff>0</xdr:colOff>
      <xdr:row>26</xdr:row>
      <xdr:rowOff>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/>
      </xdr:nvSpPr>
      <xdr:spPr>
        <a:xfrm>
          <a:off x="4848225" y="10715625"/>
          <a:ext cx="2162175" cy="762000"/>
        </a:xfrm>
        <a:prstGeom prst="rect">
          <a:avLst/>
        </a:prstGeom>
        <a:blipFill dpi="0" rotWithShape="1"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26</xdr:row>
      <xdr:rowOff>0</xdr:rowOff>
    </xdr:from>
    <xdr:to>
      <xdr:col>4</xdr:col>
      <xdr:colOff>0</xdr:colOff>
      <xdr:row>27</xdr:row>
      <xdr:rowOff>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/>
      </xdr:nvSpPr>
      <xdr:spPr>
        <a:xfrm>
          <a:off x="4848225" y="11477625"/>
          <a:ext cx="2162175" cy="762000"/>
        </a:xfrm>
        <a:prstGeom prst="rect">
          <a:avLst/>
        </a:prstGeom>
        <a:blipFill dpi="0" rotWithShape="1"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27</xdr:row>
      <xdr:rowOff>0</xdr:rowOff>
    </xdr:from>
    <xdr:to>
      <xdr:col>4</xdr:col>
      <xdr:colOff>0</xdr:colOff>
      <xdr:row>28</xdr:row>
      <xdr:rowOff>0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/>
      </xdr:nvSpPr>
      <xdr:spPr>
        <a:xfrm>
          <a:off x="4848225" y="12239625"/>
          <a:ext cx="2162175" cy="762000"/>
        </a:xfrm>
        <a:prstGeom prst="rect">
          <a:avLst/>
        </a:prstGeom>
        <a:blipFill dpi="0" rotWithShape="1"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28</xdr:row>
      <xdr:rowOff>0</xdr:rowOff>
    </xdr:from>
    <xdr:to>
      <xdr:col>4</xdr:col>
      <xdr:colOff>0</xdr:colOff>
      <xdr:row>29</xdr:row>
      <xdr:rowOff>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/>
      </xdr:nvSpPr>
      <xdr:spPr>
        <a:xfrm>
          <a:off x="4848225" y="13001625"/>
          <a:ext cx="2162175" cy="752475"/>
        </a:xfrm>
        <a:prstGeom prst="rect">
          <a:avLst/>
        </a:prstGeom>
        <a:blipFill dpi="0" rotWithShape="1"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29</xdr:row>
      <xdr:rowOff>0</xdr:rowOff>
    </xdr:from>
    <xdr:to>
      <xdr:col>4</xdr:col>
      <xdr:colOff>0</xdr:colOff>
      <xdr:row>30</xdr:row>
      <xdr:rowOff>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/>
      </xdr:nvSpPr>
      <xdr:spPr>
        <a:xfrm>
          <a:off x="4848225" y="13754100"/>
          <a:ext cx="2162175" cy="762000"/>
        </a:xfrm>
        <a:prstGeom prst="rect">
          <a:avLst/>
        </a:prstGeom>
        <a:blipFill dpi="0" rotWithShape="1"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30</xdr:row>
      <xdr:rowOff>0</xdr:rowOff>
    </xdr:from>
    <xdr:to>
      <xdr:col>4</xdr:col>
      <xdr:colOff>0</xdr:colOff>
      <xdr:row>31</xdr:row>
      <xdr:rowOff>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/>
      </xdr:nvSpPr>
      <xdr:spPr>
        <a:xfrm>
          <a:off x="4848225" y="14516100"/>
          <a:ext cx="2162175" cy="762000"/>
        </a:xfrm>
        <a:prstGeom prst="rect">
          <a:avLst/>
        </a:prstGeom>
        <a:blipFill dpi="0" rotWithShape="1"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31</xdr:row>
      <xdr:rowOff>0</xdr:rowOff>
    </xdr:from>
    <xdr:to>
      <xdr:col>4</xdr:col>
      <xdr:colOff>0</xdr:colOff>
      <xdr:row>32</xdr:row>
      <xdr:rowOff>0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/>
      </xdr:nvSpPr>
      <xdr:spPr>
        <a:xfrm>
          <a:off x="4848225" y="15278100"/>
          <a:ext cx="2162175" cy="781050"/>
        </a:xfrm>
        <a:prstGeom prst="rect">
          <a:avLst/>
        </a:prstGeom>
        <a:blipFill dpi="0" rotWithShape="1"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32</xdr:row>
      <xdr:rowOff>0</xdr:rowOff>
    </xdr:from>
    <xdr:to>
      <xdr:col>4</xdr:col>
      <xdr:colOff>0</xdr:colOff>
      <xdr:row>33</xdr:row>
      <xdr:rowOff>0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SpPr/>
      </xdr:nvSpPr>
      <xdr:spPr>
        <a:xfrm>
          <a:off x="4848225" y="16059150"/>
          <a:ext cx="2162175" cy="762000"/>
        </a:xfrm>
        <a:prstGeom prst="rect">
          <a:avLst/>
        </a:prstGeom>
        <a:blipFill dpi="0" rotWithShape="1"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33</xdr:row>
      <xdr:rowOff>0</xdr:rowOff>
    </xdr:from>
    <xdr:to>
      <xdr:col>4</xdr:col>
      <xdr:colOff>0</xdr:colOff>
      <xdr:row>34</xdr:row>
      <xdr:rowOff>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SpPr/>
      </xdr:nvSpPr>
      <xdr:spPr>
        <a:xfrm>
          <a:off x="4848225" y="16821150"/>
          <a:ext cx="2162175" cy="771525"/>
        </a:xfrm>
        <a:prstGeom prst="rect">
          <a:avLst/>
        </a:prstGeom>
        <a:blipFill dpi="0" rotWithShape="1"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34</xdr:row>
      <xdr:rowOff>0</xdr:rowOff>
    </xdr:from>
    <xdr:to>
      <xdr:col>4</xdr:col>
      <xdr:colOff>0</xdr:colOff>
      <xdr:row>35</xdr:row>
      <xdr:rowOff>0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SpPr/>
      </xdr:nvSpPr>
      <xdr:spPr>
        <a:xfrm>
          <a:off x="4848225" y="17592675"/>
          <a:ext cx="2162175" cy="762000"/>
        </a:xfrm>
        <a:prstGeom prst="rect">
          <a:avLst/>
        </a:prstGeom>
        <a:blipFill dpi="0" rotWithShape="1"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35</xdr:row>
      <xdr:rowOff>0</xdr:rowOff>
    </xdr:from>
    <xdr:to>
      <xdr:col>4</xdr:col>
      <xdr:colOff>0</xdr:colOff>
      <xdr:row>36</xdr:row>
      <xdr:rowOff>0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SpPr/>
      </xdr:nvSpPr>
      <xdr:spPr>
        <a:xfrm>
          <a:off x="4848225" y="18354675"/>
          <a:ext cx="2162175" cy="752475"/>
        </a:xfrm>
        <a:prstGeom prst="rect">
          <a:avLst/>
        </a:prstGeom>
        <a:blipFill dpi="0" rotWithShape="1">
          <a:blip xmlns:r="http://schemas.openxmlformats.org/officeDocument/2006/relationships" r:embed="rId1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36</xdr:row>
      <xdr:rowOff>0</xdr:rowOff>
    </xdr:from>
    <xdr:to>
      <xdr:col>4</xdr:col>
      <xdr:colOff>0</xdr:colOff>
      <xdr:row>37</xdr:row>
      <xdr:rowOff>0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SpPr/>
      </xdr:nvSpPr>
      <xdr:spPr>
        <a:xfrm>
          <a:off x="4848225" y="19107150"/>
          <a:ext cx="2162175" cy="762000"/>
        </a:xfrm>
        <a:prstGeom prst="rect">
          <a:avLst/>
        </a:prstGeom>
        <a:blipFill dpi="0" rotWithShape="1">
          <a:blip xmlns:r="http://schemas.openxmlformats.org/officeDocument/2006/relationships" r:embed="rId1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37</xdr:row>
      <xdr:rowOff>0</xdr:rowOff>
    </xdr:from>
    <xdr:to>
      <xdr:col>4</xdr:col>
      <xdr:colOff>0</xdr:colOff>
      <xdr:row>38</xdr:row>
      <xdr:rowOff>0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SpPr/>
      </xdr:nvSpPr>
      <xdr:spPr>
        <a:xfrm>
          <a:off x="4848225" y="19869150"/>
          <a:ext cx="2162175" cy="771525"/>
        </a:xfrm>
        <a:prstGeom prst="rect">
          <a:avLst/>
        </a:prstGeom>
        <a:blipFill dpi="0" rotWithShape="1">
          <a:blip xmlns:r="http://schemas.openxmlformats.org/officeDocument/2006/relationships" r:embed="rId1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38</xdr:row>
      <xdr:rowOff>0</xdr:rowOff>
    </xdr:from>
    <xdr:to>
      <xdr:col>4</xdr:col>
      <xdr:colOff>0</xdr:colOff>
      <xdr:row>39</xdr:row>
      <xdr:rowOff>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SpPr/>
      </xdr:nvSpPr>
      <xdr:spPr>
        <a:xfrm>
          <a:off x="4848225" y="20640675"/>
          <a:ext cx="2162175" cy="781050"/>
        </a:xfrm>
        <a:prstGeom prst="rect">
          <a:avLst/>
        </a:prstGeom>
        <a:blipFill dpi="0" rotWithShape="1">
          <a:blip xmlns:r="http://schemas.openxmlformats.org/officeDocument/2006/relationships" r:embed="rId1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39</xdr:row>
      <xdr:rowOff>0</xdr:rowOff>
    </xdr:from>
    <xdr:to>
      <xdr:col>4</xdr:col>
      <xdr:colOff>0</xdr:colOff>
      <xdr:row>40</xdr:row>
      <xdr:rowOff>0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SpPr/>
      </xdr:nvSpPr>
      <xdr:spPr>
        <a:xfrm>
          <a:off x="4848225" y="21421725"/>
          <a:ext cx="2162175" cy="771525"/>
        </a:xfrm>
        <a:prstGeom prst="rect">
          <a:avLst/>
        </a:prstGeom>
        <a:blipFill dpi="0" rotWithShape="1">
          <a:blip xmlns:r="http://schemas.openxmlformats.org/officeDocument/2006/relationships" r:embed="rId1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40</xdr:row>
      <xdr:rowOff>0</xdr:rowOff>
    </xdr:from>
    <xdr:to>
      <xdr:col>4</xdr:col>
      <xdr:colOff>0</xdr:colOff>
      <xdr:row>41</xdr:row>
      <xdr:rowOff>0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SpPr/>
      </xdr:nvSpPr>
      <xdr:spPr>
        <a:xfrm>
          <a:off x="4848225" y="22193250"/>
          <a:ext cx="2162175" cy="790575"/>
        </a:xfrm>
        <a:prstGeom prst="rect">
          <a:avLst/>
        </a:prstGeom>
        <a:blipFill dpi="0" rotWithShape="1">
          <a:blip xmlns:r="http://schemas.openxmlformats.org/officeDocument/2006/relationships" r:embed="rId1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41</xdr:row>
      <xdr:rowOff>0</xdr:rowOff>
    </xdr:from>
    <xdr:to>
      <xdr:col>4</xdr:col>
      <xdr:colOff>0</xdr:colOff>
      <xdr:row>42</xdr:row>
      <xdr:rowOff>0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SpPr/>
      </xdr:nvSpPr>
      <xdr:spPr>
        <a:xfrm>
          <a:off x="4848225" y="22983825"/>
          <a:ext cx="2162175" cy="762000"/>
        </a:xfrm>
        <a:prstGeom prst="rect">
          <a:avLst/>
        </a:prstGeom>
        <a:blipFill dpi="0" rotWithShape="1">
          <a:blip xmlns:r="http://schemas.openxmlformats.org/officeDocument/2006/relationships" r:embed="rId2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42</xdr:row>
      <xdr:rowOff>0</xdr:rowOff>
    </xdr:from>
    <xdr:to>
      <xdr:col>4</xdr:col>
      <xdr:colOff>0</xdr:colOff>
      <xdr:row>43</xdr:row>
      <xdr:rowOff>0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SpPr/>
      </xdr:nvSpPr>
      <xdr:spPr>
        <a:xfrm>
          <a:off x="4848225" y="23745825"/>
          <a:ext cx="2162175" cy="762000"/>
        </a:xfrm>
        <a:prstGeom prst="rect">
          <a:avLst/>
        </a:prstGeom>
        <a:blipFill dpi="0" rotWithShape="1">
          <a:blip xmlns:r="http://schemas.openxmlformats.org/officeDocument/2006/relationships" r:embed="rId2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11775</xdr:colOff>
      <xdr:row>43</xdr:row>
      <xdr:rowOff>0</xdr:rowOff>
    </xdr:from>
    <xdr:to>
      <xdr:col>4</xdr:col>
      <xdr:colOff>9600</xdr:colOff>
      <xdr:row>43</xdr:row>
      <xdr:rowOff>756000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SpPr/>
      </xdr:nvSpPr>
      <xdr:spPr>
        <a:xfrm>
          <a:off x="4860000" y="24507825"/>
          <a:ext cx="2160000" cy="756000"/>
        </a:xfrm>
        <a:prstGeom prst="rect">
          <a:avLst/>
        </a:prstGeom>
        <a:blipFill dpi="0" rotWithShape="1">
          <a:blip xmlns:r="http://schemas.openxmlformats.org/officeDocument/2006/relationships" r:embed="rId2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 l="1667" t="9719" r="1667" b="9329"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44</xdr:row>
      <xdr:rowOff>0</xdr:rowOff>
    </xdr:from>
    <xdr:to>
      <xdr:col>4</xdr:col>
      <xdr:colOff>0</xdr:colOff>
      <xdr:row>45</xdr:row>
      <xdr:rowOff>0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SpPr/>
      </xdr:nvSpPr>
      <xdr:spPr>
        <a:xfrm>
          <a:off x="4848225" y="25269825"/>
          <a:ext cx="2162175" cy="752475"/>
        </a:xfrm>
        <a:prstGeom prst="rect">
          <a:avLst/>
        </a:prstGeom>
        <a:blipFill dpi="0" rotWithShape="1">
          <a:blip xmlns:r="http://schemas.openxmlformats.org/officeDocument/2006/relationships" r:embed="rId2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A8881-D30E-46DD-AC41-C6B636C9DB45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6CE09-0A43-4AD4-B7EB-D6CB1FC9357B}">
  <sheetPr>
    <pageSetUpPr fitToPage="1"/>
  </sheetPr>
  <dimension ref="A1:I67"/>
  <sheetViews>
    <sheetView tabSelected="1" topLeftCell="A2" zoomScale="85" zoomScaleNormal="85" workbookViewId="0">
      <selection activeCell="E11" sqref="E11"/>
    </sheetView>
  </sheetViews>
  <sheetFormatPr defaultRowHeight="15"/>
  <cols>
    <col min="1" max="1" width="52.28515625" bestFit="1" customWidth="1"/>
    <col min="2" max="2" width="23.140625" customWidth="1"/>
    <col min="3" max="3" width="46.7109375" customWidth="1"/>
    <col min="4" max="4" width="20.140625" customWidth="1"/>
    <col min="5" max="5" width="40" customWidth="1"/>
    <col min="6" max="6" width="20.140625" bestFit="1" customWidth="1"/>
    <col min="7" max="7" width="40" customWidth="1"/>
    <col min="8" max="8" width="20.140625" customWidth="1"/>
    <col min="9" max="9" width="40" customWidth="1"/>
    <col min="253" max="253" width="52.28515625" bestFit="1" customWidth="1"/>
    <col min="254" max="254" width="11.5703125" customWidth="1"/>
    <col min="255" max="255" width="38" customWidth="1"/>
    <col min="256" max="256" width="14.28515625" customWidth="1"/>
    <col min="257" max="257" width="29.5703125" bestFit="1" customWidth="1"/>
    <col min="258" max="258" width="16" customWidth="1"/>
    <col min="259" max="259" width="37" bestFit="1" customWidth="1"/>
    <col min="260" max="260" width="11.5703125" customWidth="1"/>
    <col min="261" max="261" width="36.5703125" customWidth="1"/>
    <col min="509" max="509" width="52.28515625" bestFit="1" customWidth="1"/>
    <col min="510" max="510" width="11.5703125" customWidth="1"/>
    <col min="511" max="511" width="38" customWidth="1"/>
    <col min="512" max="512" width="14.28515625" customWidth="1"/>
    <col min="513" max="513" width="29.5703125" bestFit="1" customWidth="1"/>
    <col min="514" max="514" width="16" customWidth="1"/>
    <col min="515" max="515" width="37" bestFit="1" customWidth="1"/>
    <col min="516" max="516" width="11.5703125" customWidth="1"/>
    <col min="517" max="517" width="36.5703125" customWidth="1"/>
    <col min="765" max="765" width="52.28515625" bestFit="1" customWidth="1"/>
    <col min="766" max="766" width="11.5703125" customWidth="1"/>
    <col min="767" max="767" width="38" customWidth="1"/>
    <col min="768" max="768" width="14.28515625" customWidth="1"/>
    <col min="769" max="769" width="29.5703125" bestFit="1" customWidth="1"/>
    <col min="770" max="770" width="16" customWidth="1"/>
    <col min="771" max="771" width="37" bestFit="1" customWidth="1"/>
    <col min="772" max="772" width="11.5703125" customWidth="1"/>
    <col min="773" max="773" width="36.5703125" customWidth="1"/>
    <col min="1021" max="1021" width="52.28515625" bestFit="1" customWidth="1"/>
    <col min="1022" max="1022" width="11.5703125" customWidth="1"/>
    <col min="1023" max="1023" width="38" customWidth="1"/>
    <col min="1024" max="1024" width="14.28515625" customWidth="1"/>
    <col min="1025" max="1025" width="29.5703125" bestFit="1" customWidth="1"/>
    <col min="1026" max="1026" width="16" customWidth="1"/>
    <col min="1027" max="1027" width="37" bestFit="1" customWidth="1"/>
    <col min="1028" max="1028" width="11.5703125" customWidth="1"/>
    <col min="1029" max="1029" width="36.5703125" customWidth="1"/>
    <col min="1277" max="1277" width="52.28515625" bestFit="1" customWidth="1"/>
    <col min="1278" max="1278" width="11.5703125" customWidth="1"/>
    <col min="1279" max="1279" width="38" customWidth="1"/>
    <col min="1280" max="1280" width="14.28515625" customWidth="1"/>
    <col min="1281" max="1281" width="29.5703125" bestFit="1" customWidth="1"/>
    <col min="1282" max="1282" width="16" customWidth="1"/>
    <col min="1283" max="1283" width="37" bestFit="1" customWidth="1"/>
    <col min="1284" max="1284" width="11.5703125" customWidth="1"/>
    <col min="1285" max="1285" width="36.5703125" customWidth="1"/>
    <col min="1533" max="1533" width="52.28515625" bestFit="1" customWidth="1"/>
    <col min="1534" max="1534" width="11.5703125" customWidth="1"/>
    <col min="1535" max="1535" width="38" customWidth="1"/>
    <col min="1536" max="1536" width="14.28515625" customWidth="1"/>
    <col min="1537" max="1537" width="29.5703125" bestFit="1" customWidth="1"/>
    <col min="1538" max="1538" width="16" customWidth="1"/>
    <col min="1539" max="1539" width="37" bestFit="1" customWidth="1"/>
    <col min="1540" max="1540" width="11.5703125" customWidth="1"/>
    <col min="1541" max="1541" width="36.5703125" customWidth="1"/>
    <col min="1789" max="1789" width="52.28515625" bestFit="1" customWidth="1"/>
    <col min="1790" max="1790" width="11.5703125" customWidth="1"/>
    <col min="1791" max="1791" width="38" customWidth="1"/>
    <col min="1792" max="1792" width="14.28515625" customWidth="1"/>
    <col min="1793" max="1793" width="29.5703125" bestFit="1" customWidth="1"/>
    <col min="1794" max="1794" width="16" customWidth="1"/>
    <col min="1795" max="1795" width="37" bestFit="1" customWidth="1"/>
    <col min="1796" max="1796" width="11.5703125" customWidth="1"/>
    <col min="1797" max="1797" width="36.5703125" customWidth="1"/>
    <col min="2045" max="2045" width="52.28515625" bestFit="1" customWidth="1"/>
    <col min="2046" max="2046" width="11.5703125" customWidth="1"/>
    <col min="2047" max="2047" width="38" customWidth="1"/>
    <col min="2048" max="2048" width="14.28515625" customWidth="1"/>
    <col min="2049" max="2049" width="29.5703125" bestFit="1" customWidth="1"/>
    <col min="2050" max="2050" width="16" customWidth="1"/>
    <col min="2051" max="2051" width="37" bestFit="1" customWidth="1"/>
    <col min="2052" max="2052" width="11.5703125" customWidth="1"/>
    <col min="2053" max="2053" width="36.5703125" customWidth="1"/>
    <col min="2301" max="2301" width="52.28515625" bestFit="1" customWidth="1"/>
    <col min="2302" max="2302" width="11.5703125" customWidth="1"/>
    <col min="2303" max="2303" width="38" customWidth="1"/>
    <col min="2304" max="2304" width="14.28515625" customWidth="1"/>
    <col min="2305" max="2305" width="29.5703125" bestFit="1" customWidth="1"/>
    <col min="2306" max="2306" width="16" customWidth="1"/>
    <col min="2307" max="2307" width="37" bestFit="1" customWidth="1"/>
    <col min="2308" max="2308" width="11.5703125" customWidth="1"/>
    <col min="2309" max="2309" width="36.5703125" customWidth="1"/>
    <col min="2557" max="2557" width="52.28515625" bestFit="1" customWidth="1"/>
    <col min="2558" max="2558" width="11.5703125" customWidth="1"/>
    <col min="2559" max="2559" width="38" customWidth="1"/>
    <col min="2560" max="2560" width="14.28515625" customWidth="1"/>
    <col min="2561" max="2561" width="29.5703125" bestFit="1" customWidth="1"/>
    <col min="2562" max="2562" width="16" customWidth="1"/>
    <col min="2563" max="2563" width="37" bestFit="1" customWidth="1"/>
    <col min="2564" max="2564" width="11.5703125" customWidth="1"/>
    <col min="2565" max="2565" width="36.5703125" customWidth="1"/>
    <col min="2813" max="2813" width="52.28515625" bestFit="1" customWidth="1"/>
    <col min="2814" max="2814" width="11.5703125" customWidth="1"/>
    <col min="2815" max="2815" width="38" customWidth="1"/>
    <col min="2816" max="2816" width="14.28515625" customWidth="1"/>
    <col min="2817" max="2817" width="29.5703125" bestFit="1" customWidth="1"/>
    <col min="2818" max="2818" width="16" customWidth="1"/>
    <col min="2819" max="2819" width="37" bestFit="1" customWidth="1"/>
    <col min="2820" max="2820" width="11.5703125" customWidth="1"/>
    <col min="2821" max="2821" width="36.5703125" customWidth="1"/>
    <col min="3069" max="3069" width="52.28515625" bestFit="1" customWidth="1"/>
    <col min="3070" max="3070" width="11.5703125" customWidth="1"/>
    <col min="3071" max="3071" width="38" customWidth="1"/>
    <col min="3072" max="3072" width="14.28515625" customWidth="1"/>
    <col min="3073" max="3073" width="29.5703125" bestFit="1" customWidth="1"/>
    <col min="3074" max="3074" width="16" customWidth="1"/>
    <col min="3075" max="3075" width="37" bestFit="1" customWidth="1"/>
    <col min="3076" max="3076" width="11.5703125" customWidth="1"/>
    <col min="3077" max="3077" width="36.5703125" customWidth="1"/>
    <col min="3325" max="3325" width="52.28515625" bestFit="1" customWidth="1"/>
    <col min="3326" max="3326" width="11.5703125" customWidth="1"/>
    <col min="3327" max="3327" width="38" customWidth="1"/>
    <col min="3328" max="3328" width="14.28515625" customWidth="1"/>
    <col min="3329" max="3329" width="29.5703125" bestFit="1" customWidth="1"/>
    <col min="3330" max="3330" width="16" customWidth="1"/>
    <col min="3331" max="3331" width="37" bestFit="1" customWidth="1"/>
    <col min="3332" max="3332" width="11.5703125" customWidth="1"/>
    <col min="3333" max="3333" width="36.5703125" customWidth="1"/>
    <col min="3581" max="3581" width="52.28515625" bestFit="1" customWidth="1"/>
    <col min="3582" max="3582" width="11.5703125" customWidth="1"/>
    <col min="3583" max="3583" width="38" customWidth="1"/>
    <col min="3584" max="3584" width="14.28515625" customWidth="1"/>
    <col min="3585" max="3585" width="29.5703125" bestFit="1" customWidth="1"/>
    <col min="3586" max="3586" width="16" customWidth="1"/>
    <col min="3587" max="3587" width="37" bestFit="1" customWidth="1"/>
    <col min="3588" max="3588" width="11.5703125" customWidth="1"/>
    <col min="3589" max="3589" width="36.5703125" customWidth="1"/>
    <col min="3837" max="3837" width="52.28515625" bestFit="1" customWidth="1"/>
    <col min="3838" max="3838" width="11.5703125" customWidth="1"/>
    <col min="3839" max="3839" width="38" customWidth="1"/>
    <col min="3840" max="3840" width="14.28515625" customWidth="1"/>
    <col min="3841" max="3841" width="29.5703125" bestFit="1" customWidth="1"/>
    <col min="3842" max="3842" width="16" customWidth="1"/>
    <col min="3843" max="3843" width="37" bestFit="1" customWidth="1"/>
    <col min="3844" max="3844" width="11.5703125" customWidth="1"/>
    <col min="3845" max="3845" width="36.5703125" customWidth="1"/>
    <col min="4093" max="4093" width="52.28515625" bestFit="1" customWidth="1"/>
    <col min="4094" max="4094" width="11.5703125" customWidth="1"/>
    <col min="4095" max="4095" width="38" customWidth="1"/>
    <col min="4096" max="4096" width="14.28515625" customWidth="1"/>
    <col min="4097" max="4097" width="29.5703125" bestFit="1" customWidth="1"/>
    <col min="4098" max="4098" width="16" customWidth="1"/>
    <col min="4099" max="4099" width="37" bestFit="1" customWidth="1"/>
    <col min="4100" max="4100" width="11.5703125" customWidth="1"/>
    <col min="4101" max="4101" width="36.5703125" customWidth="1"/>
    <col min="4349" max="4349" width="52.28515625" bestFit="1" customWidth="1"/>
    <col min="4350" max="4350" width="11.5703125" customWidth="1"/>
    <col min="4351" max="4351" width="38" customWidth="1"/>
    <col min="4352" max="4352" width="14.28515625" customWidth="1"/>
    <col min="4353" max="4353" width="29.5703125" bestFit="1" customWidth="1"/>
    <col min="4354" max="4354" width="16" customWidth="1"/>
    <col min="4355" max="4355" width="37" bestFit="1" customWidth="1"/>
    <col min="4356" max="4356" width="11.5703125" customWidth="1"/>
    <col min="4357" max="4357" width="36.5703125" customWidth="1"/>
    <col min="4605" max="4605" width="52.28515625" bestFit="1" customWidth="1"/>
    <col min="4606" max="4606" width="11.5703125" customWidth="1"/>
    <col min="4607" max="4607" width="38" customWidth="1"/>
    <col min="4608" max="4608" width="14.28515625" customWidth="1"/>
    <col min="4609" max="4609" width="29.5703125" bestFit="1" customWidth="1"/>
    <col min="4610" max="4610" width="16" customWidth="1"/>
    <col min="4611" max="4611" width="37" bestFit="1" customWidth="1"/>
    <col min="4612" max="4612" width="11.5703125" customWidth="1"/>
    <col min="4613" max="4613" width="36.5703125" customWidth="1"/>
    <col min="4861" max="4861" width="52.28515625" bestFit="1" customWidth="1"/>
    <col min="4862" max="4862" width="11.5703125" customWidth="1"/>
    <col min="4863" max="4863" width="38" customWidth="1"/>
    <col min="4864" max="4864" width="14.28515625" customWidth="1"/>
    <col min="4865" max="4865" width="29.5703125" bestFit="1" customWidth="1"/>
    <col min="4866" max="4866" width="16" customWidth="1"/>
    <col min="4867" max="4867" width="37" bestFit="1" customWidth="1"/>
    <col min="4868" max="4868" width="11.5703125" customWidth="1"/>
    <col min="4869" max="4869" width="36.5703125" customWidth="1"/>
    <col min="5117" max="5117" width="52.28515625" bestFit="1" customWidth="1"/>
    <col min="5118" max="5118" width="11.5703125" customWidth="1"/>
    <col min="5119" max="5119" width="38" customWidth="1"/>
    <col min="5120" max="5120" width="14.28515625" customWidth="1"/>
    <col min="5121" max="5121" width="29.5703125" bestFit="1" customWidth="1"/>
    <col min="5122" max="5122" width="16" customWidth="1"/>
    <col min="5123" max="5123" width="37" bestFit="1" customWidth="1"/>
    <col min="5124" max="5124" width="11.5703125" customWidth="1"/>
    <col min="5125" max="5125" width="36.5703125" customWidth="1"/>
    <col min="5373" max="5373" width="52.28515625" bestFit="1" customWidth="1"/>
    <col min="5374" max="5374" width="11.5703125" customWidth="1"/>
    <col min="5375" max="5375" width="38" customWidth="1"/>
    <col min="5376" max="5376" width="14.28515625" customWidth="1"/>
    <col min="5377" max="5377" width="29.5703125" bestFit="1" customWidth="1"/>
    <col min="5378" max="5378" width="16" customWidth="1"/>
    <col min="5379" max="5379" width="37" bestFit="1" customWidth="1"/>
    <col min="5380" max="5380" width="11.5703125" customWidth="1"/>
    <col min="5381" max="5381" width="36.5703125" customWidth="1"/>
    <col min="5629" max="5629" width="52.28515625" bestFit="1" customWidth="1"/>
    <col min="5630" max="5630" width="11.5703125" customWidth="1"/>
    <col min="5631" max="5631" width="38" customWidth="1"/>
    <col min="5632" max="5632" width="14.28515625" customWidth="1"/>
    <col min="5633" max="5633" width="29.5703125" bestFit="1" customWidth="1"/>
    <col min="5634" max="5634" width="16" customWidth="1"/>
    <col min="5635" max="5635" width="37" bestFit="1" customWidth="1"/>
    <col min="5636" max="5636" width="11.5703125" customWidth="1"/>
    <col min="5637" max="5637" width="36.5703125" customWidth="1"/>
    <col min="5885" max="5885" width="52.28515625" bestFit="1" customWidth="1"/>
    <col min="5886" max="5886" width="11.5703125" customWidth="1"/>
    <col min="5887" max="5887" width="38" customWidth="1"/>
    <col min="5888" max="5888" width="14.28515625" customWidth="1"/>
    <col min="5889" max="5889" width="29.5703125" bestFit="1" customWidth="1"/>
    <col min="5890" max="5890" width="16" customWidth="1"/>
    <col min="5891" max="5891" width="37" bestFit="1" customWidth="1"/>
    <col min="5892" max="5892" width="11.5703125" customWidth="1"/>
    <col min="5893" max="5893" width="36.5703125" customWidth="1"/>
    <col min="6141" max="6141" width="52.28515625" bestFit="1" customWidth="1"/>
    <col min="6142" max="6142" width="11.5703125" customWidth="1"/>
    <col min="6143" max="6143" width="38" customWidth="1"/>
    <col min="6144" max="6144" width="14.28515625" customWidth="1"/>
    <col min="6145" max="6145" width="29.5703125" bestFit="1" customWidth="1"/>
    <col min="6146" max="6146" width="16" customWidth="1"/>
    <col min="6147" max="6147" width="37" bestFit="1" customWidth="1"/>
    <col min="6148" max="6148" width="11.5703125" customWidth="1"/>
    <col min="6149" max="6149" width="36.5703125" customWidth="1"/>
    <col min="6397" max="6397" width="52.28515625" bestFit="1" customWidth="1"/>
    <col min="6398" max="6398" width="11.5703125" customWidth="1"/>
    <col min="6399" max="6399" width="38" customWidth="1"/>
    <col min="6400" max="6400" width="14.28515625" customWidth="1"/>
    <col min="6401" max="6401" width="29.5703125" bestFit="1" customWidth="1"/>
    <col min="6402" max="6402" width="16" customWidth="1"/>
    <col min="6403" max="6403" width="37" bestFit="1" customWidth="1"/>
    <col min="6404" max="6404" width="11.5703125" customWidth="1"/>
    <col min="6405" max="6405" width="36.5703125" customWidth="1"/>
    <col min="6653" max="6653" width="52.28515625" bestFit="1" customWidth="1"/>
    <col min="6654" max="6654" width="11.5703125" customWidth="1"/>
    <col min="6655" max="6655" width="38" customWidth="1"/>
    <col min="6656" max="6656" width="14.28515625" customWidth="1"/>
    <col min="6657" max="6657" width="29.5703125" bestFit="1" customWidth="1"/>
    <col min="6658" max="6658" width="16" customWidth="1"/>
    <col min="6659" max="6659" width="37" bestFit="1" customWidth="1"/>
    <col min="6660" max="6660" width="11.5703125" customWidth="1"/>
    <col min="6661" max="6661" width="36.5703125" customWidth="1"/>
    <col min="6909" max="6909" width="52.28515625" bestFit="1" customWidth="1"/>
    <col min="6910" max="6910" width="11.5703125" customWidth="1"/>
    <col min="6911" max="6911" width="38" customWidth="1"/>
    <col min="6912" max="6912" width="14.28515625" customWidth="1"/>
    <col min="6913" max="6913" width="29.5703125" bestFit="1" customWidth="1"/>
    <col min="6914" max="6914" width="16" customWidth="1"/>
    <col min="6915" max="6915" width="37" bestFit="1" customWidth="1"/>
    <col min="6916" max="6916" width="11.5703125" customWidth="1"/>
    <col min="6917" max="6917" width="36.5703125" customWidth="1"/>
    <col min="7165" max="7165" width="52.28515625" bestFit="1" customWidth="1"/>
    <col min="7166" max="7166" width="11.5703125" customWidth="1"/>
    <col min="7167" max="7167" width="38" customWidth="1"/>
    <col min="7168" max="7168" width="14.28515625" customWidth="1"/>
    <col min="7169" max="7169" width="29.5703125" bestFit="1" customWidth="1"/>
    <col min="7170" max="7170" width="16" customWidth="1"/>
    <col min="7171" max="7171" width="37" bestFit="1" customWidth="1"/>
    <col min="7172" max="7172" width="11.5703125" customWidth="1"/>
    <col min="7173" max="7173" width="36.5703125" customWidth="1"/>
    <col min="7421" max="7421" width="52.28515625" bestFit="1" customWidth="1"/>
    <col min="7422" max="7422" width="11.5703125" customWidth="1"/>
    <col min="7423" max="7423" width="38" customWidth="1"/>
    <col min="7424" max="7424" width="14.28515625" customWidth="1"/>
    <col min="7425" max="7425" width="29.5703125" bestFit="1" customWidth="1"/>
    <col min="7426" max="7426" width="16" customWidth="1"/>
    <col min="7427" max="7427" width="37" bestFit="1" customWidth="1"/>
    <col min="7428" max="7428" width="11.5703125" customWidth="1"/>
    <col min="7429" max="7429" width="36.5703125" customWidth="1"/>
    <col min="7677" max="7677" width="52.28515625" bestFit="1" customWidth="1"/>
    <col min="7678" max="7678" width="11.5703125" customWidth="1"/>
    <col min="7679" max="7679" width="38" customWidth="1"/>
    <col min="7680" max="7680" width="14.28515625" customWidth="1"/>
    <col min="7681" max="7681" width="29.5703125" bestFit="1" customWidth="1"/>
    <col min="7682" max="7682" width="16" customWidth="1"/>
    <col min="7683" max="7683" width="37" bestFit="1" customWidth="1"/>
    <col min="7684" max="7684" width="11.5703125" customWidth="1"/>
    <col min="7685" max="7685" width="36.5703125" customWidth="1"/>
    <col min="7933" max="7933" width="52.28515625" bestFit="1" customWidth="1"/>
    <col min="7934" max="7934" width="11.5703125" customWidth="1"/>
    <col min="7935" max="7935" width="38" customWidth="1"/>
    <col min="7936" max="7936" width="14.28515625" customWidth="1"/>
    <col min="7937" max="7937" width="29.5703125" bestFit="1" customWidth="1"/>
    <col min="7938" max="7938" width="16" customWidth="1"/>
    <col min="7939" max="7939" width="37" bestFit="1" customWidth="1"/>
    <col min="7940" max="7940" width="11.5703125" customWidth="1"/>
    <col min="7941" max="7941" width="36.5703125" customWidth="1"/>
    <col min="8189" max="8189" width="52.28515625" bestFit="1" customWidth="1"/>
    <col min="8190" max="8190" width="11.5703125" customWidth="1"/>
    <col min="8191" max="8191" width="38" customWidth="1"/>
    <col min="8192" max="8192" width="14.28515625" customWidth="1"/>
    <col min="8193" max="8193" width="29.5703125" bestFit="1" customWidth="1"/>
    <col min="8194" max="8194" width="16" customWidth="1"/>
    <col min="8195" max="8195" width="37" bestFit="1" customWidth="1"/>
    <col min="8196" max="8196" width="11.5703125" customWidth="1"/>
    <col min="8197" max="8197" width="36.5703125" customWidth="1"/>
    <col min="8445" max="8445" width="52.28515625" bestFit="1" customWidth="1"/>
    <col min="8446" max="8446" width="11.5703125" customWidth="1"/>
    <col min="8447" max="8447" width="38" customWidth="1"/>
    <col min="8448" max="8448" width="14.28515625" customWidth="1"/>
    <col min="8449" max="8449" width="29.5703125" bestFit="1" customWidth="1"/>
    <col min="8450" max="8450" width="16" customWidth="1"/>
    <col min="8451" max="8451" width="37" bestFit="1" customWidth="1"/>
    <col min="8452" max="8452" width="11.5703125" customWidth="1"/>
    <col min="8453" max="8453" width="36.5703125" customWidth="1"/>
    <col min="8701" max="8701" width="52.28515625" bestFit="1" customWidth="1"/>
    <col min="8702" max="8702" width="11.5703125" customWidth="1"/>
    <col min="8703" max="8703" width="38" customWidth="1"/>
    <col min="8704" max="8704" width="14.28515625" customWidth="1"/>
    <col min="8705" max="8705" width="29.5703125" bestFit="1" customWidth="1"/>
    <col min="8706" max="8706" width="16" customWidth="1"/>
    <col min="8707" max="8707" width="37" bestFit="1" customWidth="1"/>
    <col min="8708" max="8708" width="11.5703125" customWidth="1"/>
    <col min="8709" max="8709" width="36.5703125" customWidth="1"/>
    <col min="8957" max="8957" width="52.28515625" bestFit="1" customWidth="1"/>
    <col min="8958" max="8958" width="11.5703125" customWidth="1"/>
    <col min="8959" max="8959" width="38" customWidth="1"/>
    <col min="8960" max="8960" width="14.28515625" customWidth="1"/>
    <col min="8961" max="8961" width="29.5703125" bestFit="1" customWidth="1"/>
    <col min="8962" max="8962" width="16" customWidth="1"/>
    <col min="8963" max="8963" width="37" bestFit="1" customWidth="1"/>
    <col min="8964" max="8964" width="11.5703125" customWidth="1"/>
    <col min="8965" max="8965" width="36.5703125" customWidth="1"/>
    <col min="9213" max="9213" width="52.28515625" bestFit="1" customWidth="1"/>
    <col min="9214" max="9214" width="11.5703125" customWidth="1"/>
    <col min="9215" max="9215" width="38" customWidth="1"/>
    <col min="9216" max="9216" width="14.28515625" customWidth="1"/>
    <col min="9217" max="9217" width="29.5703125" bestFit="1" customWidth="1"/>
    <col min="9218" max="9218" width="16" customWidth="1"/>
    <col min="9219" max="9219" width="37" bestFit="1" customWidth="1"/>
    <col min="9220" max="9220" width="11.5703125" customWidth="1"/>
    <col min="9221" max="9221" width="36.5703125" customWidth="1"/>
    <col min="9469" max="9469" width="52.28515625" bestFit="1" customWidth="1"/>
    <col min="9470" max="9470" width="11.5703125" customWidth="1"/>
    <col min="9471" max="9471" width="38" customWidth="1"/>
    <col min="9472" max="9472" width="14.28515625" customWidth="1"/>
    <col min="9473" max="9473" width="29.5703125" bestFit="1" customWidth="1"/>
    <col min="9474" max="9474" width="16" customWidth="1"/>
    <col min="9475" max="9475" width="37" bestFit="1" customWidth="1"/>
    <col min="9476" max="9476" width="11.5703125" customWidth="1"/>
    <col min="9477" max="9477" width="36.5703125" customWidth="1"/>
    <col min="9725" max="9725" width="52.28515625" bestFit="1" customWidth="1"/>
    <col min="9726" max="9726" width="11.5703125" customWidth="1"/>
    <col min="9727" max="9727" width="38" customWidth="1"/>
    <col min="9728" max="9728" width="14.28515625" customWidth="1"/>
    <col min="9729" max="9729" width="29.5703125" bestFit="1" customWidth="1"/>
    <col min="9730" max="9730" width="16" customWidth="1"/>
    <col min="9731" max="9731" width="37" bestFit="1" customWidth="1"/>
    <col min="9732" max="9732" width="11.5703125" customWidth="1"/>
    <col min="9733" max="9733" width="36.5703125" customWidth="1"/>
    <col min="9981" max="9981" width="52.28515625" bestFit="1" customWidth="1"/>
    <col min="9982" max="9982" width="11.5703125" customWidth="1"/>
    <col min="9983" max="9983" width="38" customWidth="1"/>
    <col min="9984" max="9984" width="14.28515625" customWidth="1"/>
    <col min="9985" max="9985" width="29.5703125" bestFit="1" customWidth="1"/>
    <col min="9986" max="9986" width="16" customWidth="1"/>
    <col min="9987" max="9987" width="37" bestFit="1" customWidth="1"/>
    <col min="9988" max="9988" width="11.5703125" customWidth="1"/>
    <col min="9989" max="9989" width="36.5703125" customWidth="1"/>
    <col min="10237" max="10237" width="52.28515625" bestFit="1" customWidth="1"/>
    <col min="10238" max="10238" width="11.5703125" customWidth="1"/>
    <col min="10239" max="10239" width="38" customWidth="1"/>
    <col min="10240" max="10240" width="14.28515625" customWidth="1"/>
    <col min="10241" max="10241" width="29.5703125" bestFit="1" customWidth="1"/>
    <col min="10242" max="10242" width="16" customWidth="1"/>
    <col min="10243" max="10243" width="37" bestFit="1" customWidth="1"/>
    <col min="10244" max="10244" width="11.5703125" customWidth="1"/>
    <col min="10245" max="10245" width="36.5703125" customWidth="1"/>
    <col min="10493" max="10493" width="52.28515625" bestFit="1" customWidth="1"/>
    <col min="10494" max="10494" width="11.5703125" customWidth="1"/>
    <col min="10495" max="10495" width="38" customWidth="1"/>
    <col min="10496" max="10496" width="14.28515625" customWidth="1"/>
    <col min="10497" max="10497" width="29.5703125" bestFit="1" customWidth="1"/>
    <col min="10498" max="10498" width="16" customWidth="1"/>
    <col min="10499" max="10499" width="37" bestFit="1" customWidth="1"/>
    <col min="10500" max="10500" width="11.5703125" customWidth="1"/>
    <col min="10501" max="10501" width="36.5703125" customWidth="1"/>
    <col min="10749" max="10749" width="52.28515625" bestFit="1" customWidth="1"/>
    <col min="10750" max="10750" width="11.5703125" customWidth="1"/>
    <col min="10751" max="10751" width="38" customWidth="1"/>
    <col min="10752" max="10752" width="14.28515625" customWidth="1"/>
    <col min="10753" max="10753" width="29.5703125" bestFit="1" customWidth="1"/>
    <col min="10754" max="10754" width="16" customWidth="1"/>
    <col min="10755" max="10755" width="37" bestFit="1" customWidth="1"/>
    <col min="10756" max="10756" width="11.5703125" customWidth="1"/>
    <col min="10757" max="10757" width="36.5703125" customWidth="1"/>
    <col min="11005" max="11005" width="52.28515625" bestFit="1" customWidth="1"/>
    <col min="11006" max="11006" width="11.5703125" customWidth="1"/>
    <col min="11007" max="11007" width="38" customWidth="1"/>
    <col min="11008" max="11008" width="14.28515625" customWidth="1"/>
    <col min="11009" max="11009" width="29.5703125" bestFit="1" customWidth="1"/>
    <col min="11010" max="11010" width="16" customWidth="1"/>
    <col min="11011" max="11011" width="37" bestFit="1" customWidth="1"/>
    <col min="11012" max="11012" width="11.5703125" customWidth="1"/>
    <col min="11013" max="11013" width="36.5703125" customWidth="1"/>
    <col min="11261" max="11261" width="52.28515625" bestFit="1" customWidth="1"/>
    <col min="11262" max="11262" width="11.5703125" customWidth="1"/>
    <col min="11263" max="11263" width="38" customWidth="1"/>
    <col min="11264" max="11264" width="14.28515625" customWidth="1"/>
    <col min="11265" max="11265" width="29.5703125" bestFit="1" customWidth="1"/>
    <col min="11266" max="11266" width="16" customWidth="1"/>
    <col min="11267" max="11267" width="37" bestFit="1" customWidth="1"/>
    <col min="11268" max="11268" width="11.5703125" customWidth="1"/>
    <col min="11269" max="11269" width="36.5703125" customWidth="1"/>
    <col min="11517" max="11517" width="52.28515625" bestFit="1" customWidth="1"/>
    <col min="11518" max="11518" width="11.5703125" customWidth="1"/>
    <col min="11519" max="11519" width="38" customWidth="1"/>
    <col min="11520" max="11520" width="14.28515625" customWidth="1"/>
    <col min="11521" max="11521" width="29.5703125" bestFit="1" customWidth="1"/>
    <col min="11522" max="11522" width="16" customWidth="1"/>
    <col min="11523" max="11523" width="37" bestFit="1" customWidth="1"/>
    <col min="11524" max="11524" width="11.5703125" customWidth="1"/>
    <col min="11525" max="11525" width="36.5703125" customWidth="1"/>
    <col min="11773" max="11773" width="52.28515625" bestFit="1" customWidth="1"/>
    <col min="11774" max="11774" width="11.5703125" customWidth="1"/>
    <col min="11775" max="11775" width="38" customWidth="1"/>
    <col min="11776" max="11776" width="14.28515625" customWidth="1"/>
    <col min="11777" max="11777" width="29.5703125" bestFit="1" customWidth="1"/>
    <col min="11778" max="11778" width="16" customWidth="1"/>
    <col min="11779" max="11779" width="37" bestFit="1" customWidth="1"/>
    <col min="11780" max="11780" width="11.5703125" customWidth="1"/>
    <col min="11781" max="11781" width="36.5703125" customWidth="1"/>
    <col min="12029" max="12029" width="52.28515625" bestFit="1" customWidth="1"/>
    <col min="12030" max="12030" width="11.5703125" customWidth="1"/>
    <col min="12031" max="12031" width="38" customWidth="1"/>
    <col min="12032" max="12032" width="14.28515625" customWidth="1"/>
    <col min="12033" max="12033" width="29.5703125" bestFit="1" customWidth="1"/>
    <col min="12034" max="12034" width="16" customWidth="1"/>
    <col min="12035" max="12035" width="37" bestFit="1" customWidth="1"/>
    <col min="12036" max="12036" width="11.5703125" customWidth="1"/>
    <col min="12037" max="12037" width="36.5703125" customWidth="1"/>
    <col min="12285" max="12285" width="52.28515625" bestFit="1" customWidth="1"/>
    <col min="12286" max="12286" width="11.5703125" customWidth="1"/>
    <col min="12287" max="12287" width="38" customWidth="1"/>
    <col min="12288" max="12288" width="14.28515625" customWidth="1"/>
    <col min="12289" max="12289" width="29.5703125" bestFit="1" customWidth="1"/>
    <col min="12290" max="12290" width="16" customWidth="1"/>
    <col min="12291" max="12291" width="37" bestFit="1" customWidth="1"/>
    <col min="12292" max="12292" width="11.5703125" customWidth="1"/>
    <col min="12293" max="12293" width="36.5703125" customWidth="1"/>
    <col min="12541" max="12541" width="52.28515625" bestFit="1" customWidth="1"/>
    <col min="12542" max="12542" width="11.5703125" customWidth="1"/>
    <col min="12543" max="12543" width="38" customWidth="1"/>
    <col min="12544" max="12544" width="14.28515625" customWidth="1"/>
    <col min="12545" max="12545" width="29.5703125" bestFit="1" customWidth="1"/>
    <col min="12546" max="12546" width="16" customWidth="1"/>
    <col min="12547" max="12547" width="37" bestFit="1" customWidth="1"/>
    <col min="12548" max="12548" width="11.5703125" customWidth="1"/>
    <col min="12549" max="12549" width="36.5703125" customWidth="1"/>
    <col min="12797" max="12797" width="52.28515625" bestFit="1" customWidth="1"/>
    <col min="12798" max="12798" width="11.5703125" customWidth="1"/>
    <col min="12799" max="12799" width="38" customWidth="1"/>
    <col min="12800" max="12800" width="14.28515625" customWidth="1"/>
    <col min="12801" max="12801" width="29.5703125" bestFit="1" customWidth="1"/>
    <col min="12802" max="12802" width="16" customWidth="1"/>
    <col min="12803" max="12803" width="37" bestFit="1" customWidth="1"/>
    <col min="12804" max="12804" width="11.5703125" customWidth="1"/>
    <col min="12805" max="12805" width="36.5703125" customWidth="1"/>
    <col min="13053" max="13053" width="52.28515625" bestFit="1" customWidth="1"/>
    <col min="13054" max="13054" width="11.5703125" customWidth="1"/>
    <col min="13055" max="13055" width="38" customWidth="1"/>
    <col min="13056" max="13056" width="14.28515625" customWidth="1"/>
    <col min="13057" max="13057" width="29.5703125" bestFit="1" customWidth="1"/>
    <col min="13058" max="13058" width="16" customWidth="1"/>
    <col min="13059" max="13059" width="37" bestFit="1" customWidth="1"/>
    <col min="13060" max="13060" width="11.5703125" customWidth="1"/>
    <col min="13061" max="13061" width="36.5703125" customWidth="1"/>
    <col min="13309" max="13309" width="52.28515625" bestFit="1" customWidth="1"/>
    <col min="13310" max="13310" width="11.5703125" customWidth="1"/>
    <col min="13311" max="13311" width="38" customWidth="1"/>
    <col min="13312" max="13312" width="14.28515625" customWidth="1"/>
    <col min="13313" max="13313" width="29.5703125" bestFit="1" customWidth="1"/>
    <col min="13314" max="13314" width="16" customWidth="1"/>
    <col min="13315" max="13315" width="37" bestFit="1" customWidth="1"/>
    <col min="13316" max="13316" width="11.5703125" customWidth="1"/>
    <col min="13317" max="13317" width="36.5703125" customWidth="1"/>
    <col min="13565" max="13565" width="52.28515625" bestFit="1" customWidth="1"/>
    <col min="13566" max="13566" width="11.5703125" customWidth="1"/>
    <col min="13567" max="13567" width="38" customWidth="1"/>
    <col min="13568" max="13568" width="14.28515625" customWidth="1"/>
    <col min="13569" max="13569" width="29.5703125" bestFit="1" customWidth="1"/>
    <col min="13570" max="13570" width="16" customWidth="1"/>
    <col min="13571" max="13571" width="37" bestFit="1" customWidth="1"/>
    <col min="13572" max="13572" width="11.5703125" customWidth="1"/>
    <col min="13573" max="13573" width="36.5703125" customWidth="1"/>
    <col min="13821" max="13821" width="52.28515625" bestFit="1" customWidth="1"/>
    <col min="13822" max="13822" width="11.5703125" customWidth="1"/>
    <col min="13823" max="13823" width="38" customWidth="1"/>
    <col min="13824" max="13824" width="14.28515625" customWidth="1"/>
    <col min="13825" max="13825" width="29.5703125" bestFit="1" customWidth="1"/>
    <col min="13826" max="13826" width="16" customWidth="1"/>
    <col min="13827" max="13827" width="37" bestFit="1" customWidth="1"/>
    <col min="13828" max="13828" width="11.5703125" customWidth="1"/>
    <col min="13829" max="13829" width="36.5703125" customWidth="1"/>
    <col min="14077" max="14077" width="52.28515625" bestFit="1" customWidth="1"/>
    <col min="14078" max="14078" width="11.5703125" customWidth="1"/>
    <col min="14079" max="14079" width="38" customWidth="1"/>
    <col min="14080" max="14080" width="14.28515625" customWidth="1"/>
    <col min="14081" max="14081" width="29.5703125" bestFit="1" customWidth="1"/>
    <col min="14082" max="14082" width="16" customWidth="1"/>
    <col min="14083" max="14083" width="37" bestFit="1" customWidth="1"/>
    <col min="14084" max="14084" width="11.5703125" customWidth="1"/>
    <col min="14085" max="14085" width="36.5703125" customWidth="1"/>
    <col min="14333" max="14333" width="52.28515625" bestFit="1" customWidth="1"/>
    <col min="14334" max="14334" width="11.5703125" customWidth="1"/>
    <col min="14335" max="14335" width="38" customWidth="1"/>
    <col min="14336" max="14336" width="14.28515625" customWidth="1"/>
    <col min="14337" max="14337" width="29.5703125" bestFit="1" customWidth="1"/>
    <col min="14338" max="14338" width="16" customWidth="1"/>
    <col min="14339" max="14339" width="37" bestFit="1" customWidth="1"/>
    <col min="14340" max="14340" width="11.5703125" customWidth="1"/>
    <col min="14341" max="14341" width="36.5703125" customWidth="1"/>
    <col min="14589" max="14589" width="52.28515625" bestFit="1" customWidth="1"/>
    <col min="14590" max="14590" width="11.5703125" customWidth="1"/>
    <col min="14591" max="14591" width="38" customWidth="1"/>
    <col min="14592" max="14592" width="14.28515625" customWidth="1"/>
    <col min="14593" max="14593" width="29.5703125" bestFit="1" customWidth="1"/>
    <col min="14594" max="14594" width="16" customWidth="1"/>
    <col min="14595" max="14595" width="37" bestFit="1" customWidth="1"/>
    <col min="14596" max="14596" width="11.5703125" customWidth="1"/>
    <col min="14597" max="14597" width="36.5703125" customWidth="1"/>
    <col min="14845" max="14845" width="52.28515625" bestFit="1" customWidth="1"/>
    <col min="14846" max="14846" width="11.5703125" customWidth="1"/>
    <col min="14847" max="14847" width="38" customWidth="1"/>
    <col min="14848" max="14848" width="14.28515625" customWidth="1"/>
    <col min="14849" max="14849" width="29.5703125" bestFit="1" customWidth="1"/>
    <col min="14850" max="14850" width="16" customWidth="1"/>
    <col min="14851" max="14851" width="37" bestFit="1" customWidth="1"/>
    <col min="14852" max="14852" width="11.5703125" customWidth="1"/>
    <col min="14853" max="14853" width="36.5703125" customWidth="1"/>
    <col min="15101" max="15101" width="52.28515625" bestFit="1" customWidth="1"/>
    <col min="15102" max="15102" width="11.5703125" customWidth="1"/>
    <col min="15103" max="15103" width="38" customWidth="1"/>
    <col min="15104" max="15104" width="14.28515625" customWidth="1"/>
    <col min="15105" max="15105" width="29.5703125" bestFit="1" customWidth="1"/>
    <col min="15106" max="15106" width="16" customWidth="1"/>
    <col min="15107" max="15107" width="37" bestFit="1" customWidth="1"/>
    <col min="15108" max="15108" width="11.5703125" customWidth="1"/>
    <col min="15109" max="15109" width="36.5703125" customWidth="1"/>
    <col min="15357" max="15357" width="52.28515625" bestFit="1" customWidth="1"/>
    <col min="15358" max="15358" width="11.5703125" customWidth="1"/>
    <col min="15359" max="15359" width="38" customWidth="1"/>
    <col min="15360" max="15360" width="14.28515625" customWidth="1"/>
    <col min="15361" max="15361" width="29.5703125" bestFit="1" customWidth="1"/>
    <col min="15362" max="15362" width="16" customWidth="1"/>
    <col min="15363" max="15363" width="37" bestFit="1" customWidth="1"/>
    <col min="15364" max="15364" width="11.5703125" customWidth="1"/>
    <col min="15365" max="15365" width="36.5703125" customWidth="1"/>
    <col min="15613" max="15613" width="52.28515625" bestFit="1" customWidth="1"/>
    <col min="15614" max="15614" width="11.5703125" customWidth="1"/>
    <col min="15615" max="15615" width="38" customWidth="1"/>
    <col min="15616" max="15616" width="14.28515625" customWidth="1"/>
    <col min="15617" max="15617" width="29.5703125" bestFit="1" customWidth="1"/>
    <col min="15618" max="15618" width="16" customWidth="1"/>
    <col min="15619" max="15619" width="37" bestFit="1" customWidth="1"/>
    <col min="15620" max="15620" width="11.5703125" customWidth="1"/>
    <col min="15621" max="15621" width="36.5703125" customWidth="1"/>
    <col min="15869" max="15869" width="52.28515625" bestFit="1" customWidth="1"/>
    <col min="15870" max="15870" width="11.5703125" customWidth="1"/>
    <col min="15871" max="15871" width="38" customWidth="1"/>
    <col min="15872" max="15872" width="14.28515625" customWidth="1"/>
    <col min="15873" max="15873" width="29.5703125" bestFit="1" customWidth="1"/>
    <col min="15874" max="15874" width="16" customWidth="1"/>
    <col min="15875" max="15875" width="37" bestFit="1" customWidth="1"/>
    <col min="15876" max="15876" width="11.5703125" customWidth="1"/>
    <col min="15877" max="15877" width="36.5703125" customWidth="1"/>
    <col min="16125" max="16125" width="52.28515625" bestFit="1" customWidth="1"/>
    <col min="16126" max="16126" width="11.5703125" customWidth="1"/>
    <col min="16127" max="16127" width="38" customWidth="1"/>
    <col min="16128" max="16128" width="14.28515625" customWidth="1"/>
    <col min="16129" max="16129" width="29.5703125" bestFit="1" customWidth="1"/>
    <col min="16130" max="16130" width="16" customWidth="1"/>
    <col min="16131" max="16131" width="37" bestFit="1" customWidth="1"/>
    <col min="16132" max="16132" width="11.5703125" customWidth="1"/>
    <col min="16133" max="16133" width="36.5703125" customWidth="1"/>
  </cols>
  <sheetData>
    <row r="1" spans="1:3">
      <c r="A1" s="40"/>
      <c r="B1" s="133"/>
      <c r="C1" s="133"/>
    </row>
    <row r="2" spans="1:3">
      <c r="A2" s="40"/>
      <c r="B2" s="133"/>
      <c r="C2" s="133"/>
    </row>
    <row r="3" spans="1:3" ht="23.25" customHeight="1" thickBot="1">
      <c r="A3" s="40"/>
      <c r="B3" s="134"/>
      <c r="C3" s="134"/>
    </row>
    <row r="4" spans="1:3" ht="18.75">
      <c r="A4" s="82" t="s">
        <v>43</v>
      </c>
      <c r="B4" s="103" t="s">
        <v>44</v>
      </c>
      <c r="C4" s="104"/>
    </row>
    <row r="5" spans="1:3" ht="27" customHeight="1">
      <c r="A5" s="41" t="s">
        <v>0</v>
      </c>
      <c r="B5" s="121" t="s">
        <v>177</v>
      </c>
      <c r="C5" s="122"/>
    </row>
    <row r="6" spans="1:3">
      <c r="A6" s="42" t="s">
        <v>1</v>
      </c>
      <c r="B6" s="119" t="s">
        <v>178</v>
      </c>
      <c r="C6" s="120"/>
    </row>
    <row r="7" spans="1:3">
      <c r="A7" s="42" t="s">
        <v>2</v>
      </c>
      <c r="B7" s="123" t="s">
        <v>179</v>
      </c>
      <c r="C7" s="124"/>
    </row>
    <row r="8" spans="1:3">
      <c r="A8" s="42" t="s">
        <v>3</v>
      </c>
      <c r="B8" s="123" t="s">
        <v>180</v>
      </c>
      <c r="C8" s="124"/>
    </row>
    <row r="9" spans="1:3">
      <c r="A9" s="42" t="s">
        <v>4</v>
      </c>
      <c r="B9" s="90">
        <v>45474</v>
      </c>
      <c r="C9" s="91" t="str">
        <f>DATEDIF(B9, B23, "Y") &amp; " years, " &amp; DATEDIF(B9, B23, "YM") &amp; " months, " &amp; DATEDIF(B9, B23, "MD") &amp; " days"</f>
        <v>1 years, 11 months, 13 days</v>
      </c>
    </row>
    <row r="10" spans="1:3">
      <c r="A10" s="42" t="s">
        <v>92</v>
      </c>
      <c r="B10" s="117" t="s">
        <v>181</v>
      </c>
      <c r="C10" s="118"/>
    </row>
    <row r="11" spans="1:3" ht="15" customHeight="1">
      <c r="A11" s="42" t="s">
        <v>93</v>
      </c>
      <c r="B11" s="112" t="s">
        <v>67</v>
      </c>
      <c r="C11" s="113"/>
    </row>
    <row r="12" spans="1:3" ht="15" hidden="1" customHeight="1">
      <c r="A12" s="42" t="s">
        <v>94</v>
      </c>
      <c r="B12" s="131">
        <v>21386200</v>
      </c>
      <c r="C12" s="132"/>
    </row>
    <row r="13" spans="1:3">
      <c r="A13" s="41" t="s">
        <v>166</v>
      </c>
      <c r="B13" s="127">
        <v>6</v>
      </c>
      <c r="C13" s="128"/>
    </row>
    <row r="14" spans="1:3">
      <c r="A14" s="43" t="s">
        <v>7</v>
      </c>
      <c r="B14" s="129">
        <v>0.2</v>
      </c>
      <c r="C14" s="130"/>
    </row>
    <row r="15" spans="1:3">
      <c r="A15" s="42" t="s">
        <v>8</v>
      </c>
      <c r="B15" s="114" t="s">
        <v>38</v>
      </c>
      <c r="C15" s="113"/>
    </row>
    <row r="16" spans="1:3">
      <c r="A16" s="41" t="s">
        <v>91</v>
      </c>
      <c r="B16" s="92">
        <v>1956</v>
      </c>
      <c r="C16" s="89" t="s">
        <v>107</v>
      </c>
    </row>
    <row r="17" spans="1:9">
      <c r="A17" s="42" t="s">
        <v>95</v>
      </c>
      <c r="B17" s="112" t="s">
        <v>176</v>
      </c>
      <c r="C17" s="113"/>
    </row>
    <row r="18" spans="1:9">
      <c r="A18" s="42" t="s">
        <v>5</v>
      </c>
      <c r="B18" s="114" t="s">
        <v>182</v>
      </c>
      <c r="C18" s="113"/>
    </row>
    <row r="19" spans="1:9">
      <c r="A19" s="42" t="s">
        <v>6</v>
      </c>
      <c r="B19" s="114" t="s">
        <v>183</v>
      </c>
      <c r="C19" s="113"/>
    </row>
    <row r="20" spans="1:9">
      <c r="A20" s="43" t="s">
        <v>9</v>
      </c>
      <c r="B20" s="115" t="s">
        <v>46</v>
      </c>
      <c r="C20" s="116"/>
    </row>
    <row r="21" spans="1:9" ht="15" customHeight="1">
      <c r="A21" s="44" t="s">
        <v>96</v>
      </c>
      <c r="B21" s="112" t="s">
        <v>111</v>
      </c>
      <c r="C21" s="113"/>
    </row>
    <row r="22" spans="1:9" ht="19.5" thickBot="1">
      <c r="A22" s="44" t="s">
        <v>97</v>
      </c>
      <c r="B22" s="14" t="s">
        <v>35</v>
      </c>
      <c r="C22" s="15" t="s">
        <v>36</v>
      </c>
    </row>
    <row r="23" spans="1:9" ht="19.5" thickBot="1">
      <c r="A23" s="44"/>
      <c r="B23" s="12">
        <v>46187</v>
      </c>
      <c r="C23" s="13">
        <f>B23+364</f>
        <v>46551</v>
      </c>
    </row>
    <row r="24" spans="1:9" ht="15" customHeight="1">
      <c r="A24" s="45"/>
      <c r="B24" s="105"/>
      <c r="C24" s="106"/>
      <c r="D24" s="105"/>
      <c r="E24" s="106"/>
      <c r="F24" s="111"/>
      <c r="G24" s="111"/>
      <c r="H24" s="96" t="s">
        <v>175</v>
      </c>
      <c r="I24" s="97"/>
    </row>
    <row r="25" spans="1:9" ht="15" customHeight="1">
      <c r="A25" s="46"/>
      <c r="B25" s="107"/>
      <c r="C25" s="108"/>
      <c r="D25" s="107"/>
      <c r="E25" s="108"/>
      <c r="F25" s="111"/>
      <c r="G25" s="111"/>
      <c r="H25" s="98"/>
      <c r="I25" s="99"/>
    </row>
    <row r="26" spans="1:9" ht="15" customHeight="1">
      <c r="A26" s="46"/>
      <c r="B26" s="107"/>
      <c r="C26" s="108"/>
      <c r="D26" s="107"/>
      <c r="E26" s="108"/>
      <c r="F26" s="111"/>
      <c r="G26" s="111"/>
      <c r="H26" s="98"/>
      <c r="I26" s="99"/>
    </row>
    <row r="27" spans="1:9" ht="15" customHeight="1">
      <c r="A27" s="46"/>
      <c r="B27" s="107"/>
      <c r="C27" s="108"/>
      <c r="D27" s="107"/>
      <c r="E27" s="108"/>
      <c r="F27" s="111"/>
      <c r="G27" s="111"/>
      <c r="H27" s="98"/>
      <c r="I27" s="99"/>
    </row>
    <row r="28" spans="1:9" ht="15" customHeight="1">
      <c r="A28" s="46"/>
      <c r="B28" s="109"/>
      <c r="C28" s="110"/>
      <c r="D28" s="109"/>
      <c r="E28" s="110"/>
      <c r="F28" s="111"/>
      <c r="G28" s="111"/>
      <c r="H28" s="100"/>
      <c r="I28" s="101"/>
    </row>
    <row r="29" spans="1:9" ht="15" customHeight="1">
      <c r="A29" s="125" t="s">
        <v>98</v>
      </c>
      <c r="B29" s="102" t="s">
        <v>78</v>
      </c>
      <c r="C29" s="102"/>
      <c r="D29" s="102" t="s">
        <v>61</v>
      </c>
      <c r="E29" s="102"/>
      <c r="F29" s="102" t="s">
        <v>64</v>
      </c>
      <c r="G29" s="102"/>
      <c r="H29" s="102" t="s">
        <v>67</v>
      </c>
      <c r="I29" s="102"/>
    </row>
    <row r="30" spans="1:9">
      <c r="A30" s="126"/>
      <c r="B30" s="102"/>
      <c r="C30" s="102"/>
      <c r="D30" s="102"/>
      <c r="E30" s="102"/>
      <c r="F30" s="102"/>
      <c r="G30" s="102"/>
      <c r="H30" s="102"/>
      <c r="I30" s="102"/>
    </row>
    <row r="31" spans="1:9" ht="23.25">
      <c r="A31" s="47" t="s">
        <v>99</v>
      </c>
      <c r="B31" s="48"/>
      <c r="C31" s="49">
        <f>C32+C33</f>
        <v>2340450</v>
      </c>
      <c r="D31" s="48"/>
      <c r="E31" s="49">
        <f>E32+E33</f>
        <v>2296560</v>
      </c>
      <c r="F31" s="48"/>
      <c r="G31" s="49">
        <f>G32+G33</f>
        <v>2340450</v>
      </c>
      <c r="H31" s="48"/>
      <c r="I31" s="49">
        <f>I32+I33</f>
        <v>2600500</v>
      </c>
    </row>
    <row r="32" spans="1:9">
      <c r="A32" s="50" t="s">
        <v>10</v>
      </c>
      <c r="B32" s="51"/>
      <c r="C32" s="88">
        <v>2340450</v>
      </c>
      <c r="D32" s="51"/>
      <c r="E32" s="88">
        <v>2296560</v>
      </c>
      <c r="F32" s="51"/>
      <c r="G32" s="88">
        <v>2340450</v>
      </c>
      <c r="H32" s="51"/>
      <c r="I32" s="88">
        <v>2600500</v>
      </c>
    </row>
    <row r="33" spans="1:9" ht="15.75" thickBot="1">
      <c r="A33" s="50" t="s">
        <v>11</v>
      </c>
      <c r="B33" s="52"/>
      <c r="C33" s="53">
        <v>0</v>
      </c>
      <c r="D33" s="52"/>
      <c r="E33" s="53">
        <v>0</v>
      </c>
      <c r="F33" s="52"/>
      <c r="G33" s="53">
        <v>0</v>
      </c>
      <c r="H33" s="52"/>
      <c r="I33" s="53">
        <v>0</v>
      </c>
    </row>
    <row r="34" spans="1:9" ht="15.75" thickBot="1">
      <c r="A34" s="50" t="s">
        <v>100</v>
      </c>
      <c r="B34" s="52"/>
      <c r="C34" s="54">
        <f>INDEX(Rates!$M$6:$AG$26,Rates!$L$3,Rates!$K$5)</f>
        <v>3.44E-2</v>
      </c>
      <c r="D34" s="52"/>
      <c r="E34" s="54">
        <f>INDEX(Rates!$M$6:$AG$26,Rates!$L$3,Rates!$K$5)</f>
        <v>3.44E-2</v>
      </c>
      <c r="F34" s="52"/>
      <c r="G34" s="54">
        <f>INDEX(Rates!$M$6:$AG$26,Rates!$L$3,Rates!$K$5)</f>
        <v>3.44E-2</v>
      </c>
      <c r="H34" s="52"/>
      <c r="I34" s="54">
        <f>INDEX(Rates!$M$6:$AG$26,Rates!$L$3,Rates!$K$5)</f>
        <v>3.44E-2</v>
      </c>
    </row>
    <row r="35" spans="1:9" ht="15.75" thickBot="1">
      <c r="A35" s="42" t="s">
        <v>101</v>
      </c>
      <c r="B35" s="55"/>
      <c r="C35" s="56">
        <f>(C32*C34)+(4%*C33)</f>
        <v>80511.48</v>
      </c>
      <c r="D35" s="55"/>
      <c r="E35" s="56">
        <f>E32*E34</f>
        <v>79001.664000000004</v>
      </c>
      <c r="F35" s="55"/>
      <c r="G35" s="56">
        <f>G32*G34</f>
        <v>80511.48</v>
      </c>
      <c r="H35" s="55"/>
      <c r="I35" s="56">
        <f>I32*I34</f>
        <v>89457.2</v>
      </c>
    </row>
    <row r="36" spans="1:9">
      <c r="A36" s="59" t="s">
        <v>102</v>
      </c>
      <c r="B36" s="60">
        <v>0.9</v>
      </c>
      <c r="C36" s="61">
        <f>C35*B36</f>
        <v>72460.331999999995</v>
      </c>
      <c r="D36" s="60">
        <v>0.85</v>
      </c>
      <c r="E36" s="61">
        <f>E35*D36</f>
        <v>67151.414400000009</v>
      </c>
      <c r="F36" s="60">
        <v>0.9</v>
      </c>
      <c r="G36" s="61">
        <f>G35*F36</f>
        <v>72460.331999999995</v>
      </c>
      <c r="H36" s="60">
        <v>0.85</v>
      </c>
      <c r="I36" s="61">
        <f>I35*H36</f>
        <v>76038.62</v>
      </c>
    </row>
    <row r="37" spans="1:9">
      <c r="A37" s="62" t="s">
        <v>12</v>
      </c>
      <c r="B37" s="63"/>
      <c r="C37" s="61">
        <f>C35-C36</f>
        <v>8051.148000000001</v>
      </c>
      <c r="D37" s="63"/>
      <c r="E37" s="61">
        <f>E35-E36</f>
        <v>11850.249599999996</v>
      </c>
      <c r="F37" s="63"/>
      <c r="G37" s="61">
        <f>G35-G36</f>
        <v>8051.148000000001</v>
      </c>
      <c r="H37" s="63"/>
      <c r="I37" s="61">
        <f>I35-I36</f>
        <v>13418.580000000002</v>
      </c>
    </row>
    <row r="38" spans="1:9">
      <c r="A38" s="65" t="s">
        <v>13</v>
      </c>
      <c r="B38" s="64">
        <v>0</v>
      </c>
      <c r="C38" s="61">
        <f>IF($B$20="Petrol/internal CNG",(((C31*C34)+C40)*5)*(100%-B36)%,(IF($B$20="Petrol/External CNG",(C33*4%)*(100%-B36),0)))</f>
        <v>0</v>
      </c>
      <c r="D38" s="64">
        <v>0</v>
      </c>
      <c r="E38" s="61">
        <f>IF($B$20="Petrol/internal CNG",(((E31*E34)+E40)*5)*(100%-D36)%,(IF($B$20="Petrol/External CNG",(E33*4%)*(100%-D36),0)))</f>
        <v>0</v>
      </c>
      <c r="F38" s="64">
        <v>0</v>
      </c>
      <c r="G38" s="61">
        <f>IF($B$20="Petrol/internal CNG",(((G31*G34)+G40)*5)*(100%-F36)%,(IF($B$20="Petrol/External CNG",(G33*4%)*(100%-F36),0)))</f>
        <v>0</v>
      </c>
      <c r="H38" s="64">
        <v>0</v>
      </c>
      <c r="I38" s="61">
        <f>IF($B$20="Petrol/internal CNG",(((I31*I34)+I40)*5)*(100%-H36)%,(IF($B$20="Petrol/External CNG",(I33*4%)*(100%-H36),0)))</f>
        <v>0</v>
      </c>
    </row>
    <row r="39" spans="1:9">
      <c r="A39" s="62" t="s">
        <v>14</v>
      </c>
      <c r="B39" s="63"/>
      <c r="C39" s="61">
        <f>C37+C38</f>
        <v>8051.148000000001</v>
      </c>
      <c r="D39" s="63"/>
      <c r="E39" s="61">
        <f>E37+E38</f>
        <v>11850.249599999996</v>
      </c>
      <c r="F39" s="63"/>
      <c r="G39" s="61">
        <f>G37+G38</f>
        <v>8051.148000000001</v>
      </c>
      <c r="H39" s="63"/>
      <c r="I39" s="61">
        <f>I37+I38</f>
        <v>13418.580000000002</v>
      </c>
    </row>
    <row r="40" spans="1:9">
      <c r="A40" s="65" t="s">
        <v>152</v>
      </c>
      <c r="B40" s="64">
        <v>0</v>
      </c>
      <c r="C40" s="61">
        <f>IF($B$4="GOODS CARRYING VEHICLE (GCV) Comprehensive policy", IF($B$16&lt;=12000, 0, (($B$16-12000)/100*27)*(100%-B36)), 0)</f>
        <v>0</v>
      </c>
      <c r="D40" s="64">
        <v>0</v>
      </c>
      <c r="E40" s="61">
        <f>IF($B$4="GOODS CARRYING VEHICLE (GCV) Comprehensive policy", IF($B$16&lt;=12000, 0, (($B$16-12000)/100*27)*(100%-D36)), 0)</f>
        <v>0</v>
      </c>
      <c r="F40" s="64">
        <v>0</v>
      </c>
      <c r="G40" s="61">
        <f>IF($B$4="GOODS CARRYING VEHICLE (GCV) Comprehensive policy", IF($B$16&lt;=12000, 0, (($B$16-12000)/100*27)*(100%-F36)), 0)</f>
        <v>0</v>
      </c>
      <c r="H40" s="64">
        <v>0</v>
      </c>
      <c r="I40" s="61">
        <f>IF($B$4="GOODS CARRYING VEHICLE (GCV) Comprehensive policy", IF($B$16&lt;=12000, 0, (($B$16-12000)/100*27)*(100%-H36)), 0)</f>
        <v>0</v>
      </c>
    </row>
    <row r="41" spans="1:9">
      <c r="A41" s="62" t="s">
        <v>153</v>
      </c>
      <c r="B41" s="63"/>
      <c r="C41" s="61">
        <f>C39+C40</f>
        <v>8051.148000000001</v>
      </c>
      <c r="D41" s="63"/>
      <c r="E41" s="61">
        <f>E39+E40</f>
        <v>11850.249599999996</v>
      </c>
      <c r="F41" s="63"/>
      <c r="G41" s="61">
        <f>G39+G40</f>
        <v>8051.148000000001</v>
      </c>
      <c r="H41" s="63"/>
      <c r="I41" s="61">
        <f>I39+I40</f>
        <v>13418.580000000002</v>
      </c>
    </row>
    <row r="42" spans="1:9">
      <c r="A42" s="65" t="s">
        <v>154</v>
      </c>
      <c r="B42" s="66">
        <v>0</v>
      </c>
      <c r="C42" s="61">
        <v>0</v>
      </c>
      <c r="D42" s="66">
        <v>0</v>
      </c>
      <c r="E42" s="61">
        <v>0</v>
      </c>
      <c r="F42" s="66">
        <v>0</v>
      </c>
      <c r="G42" s="61"/>
      <c r="H42" s="66">
        <v>0</v>
      </c>
      <c r="I42" s="61">
        <v>0</v>
      </c>
    </row>
    <row r="43" spans="1:9">
      <c r="A43" s="62" t="s">
        <v>155</v>
      </c>
      <c r="B43" s="63"/>
      <c r="C43" s="61">
        <f>C41+C42</f>
        <v>8051.148000000001</v>
      </c>
      <c r="D43" s="63"/>
      <c r="E43" s="61">
        <f>E41+E42</f>
        <v>11850.249599999996</v>
      </c>
      <c r="F43" s="63"/>
      <c r="G43" s="61">
        <f>G41+G42</f>
        <v>8051.148000000001</v>
      </c>
      <c r="H43" s="63"/>
      <c r="I43" s="61">
        <f>I41+I42</f>
        <v>13418.580000000002</v>
      </c>
    </row>
    <row r="44" spans="1:9">
      <c r="A44" s="65" t="s">
        <v>156</v>
      </c>
      <c r="B44" s="67">
        <v>0</v>
      </c>
      <c r="C44" s="61">
        <f>IF(COUNTIF(C60:C60,"*IMT 23*")&gt;0, 0.15*C37, 0)</f>
        <v>0</v>
      </c>
      <c r="D44" s="67">
        <v>0</v>
      </c>
      <c r="E44" s="61">
        <f>IF(COUNTIF(E60:E60,"*IMT 23*")&gt;0, 0.15*E37, 0)</f>
        <v>0</v>
      </c>
      <c r="F44" s="67">
        <v>0</v>
      </c>
      <c r="G44" s="61">
        <f>IF(COUNTIF(G60:G60,"*IMT 23*")&gt;0, 0.15*G37, 0)</f>
        <v>0</v>
      </c>
      <c r="H44" s="67">
        <v>0</v>
      </c>
      <c r="I44" s="61">
        <f>IF(COUNTIF(I60:I60,"*IMT 23*")&gt;0, 0.15*I37, 0)</f>
        <v>0</v>
      </c>
    </row>
    <row r="45" spans="1:9">
      <c r="A45" s="62" t="s">
        <v>157</v>
      </c>
      <c r="B45" s="63"/>
      <c r="C45" s="61">
        <f>C43+C44</f>
        <v>8051.148000000001</v>
      </c>
      <c r="D45" s="63"/>
      <c r="E45" s="61">
        <f>E43+E44</f>
        <v>11850.249599999996</v>
      </c>
      <c r="F45" s="63"/>
      <c r="G45" s="61">
        <f>G43+G44</f>
        <v>8051.148000000001</v>
      </c>
      <c r="H45" s="63"/>
      <c r="I45" s="61">
        <f>I43+I44</f>
        <v>13418.580000000002</v>
      </c>
    </row>
    <row r="46" spans="1:9" ht="15.75" thickBot="1">
      <c r="A46" s="59" t="s">
        <v>103</v>
      </c>
      <c r="B46" s="68">
        <v>0.25</v>
      </c>
      <c r="C46" s="61">
        <f>C45*B46</f>
        <v>2012.7870000000003</v>
      </c>
      <c r="D46" s="68">
        <v>0.25</v>
      </c>
      <c r="E46" s="61">
        <f>E45*D46</f>
        <v>2962.5623999999989</v>
      </c>
      <c r="F46" s="68">
        <v>0.25</v>
      </c>
      <c r="G46" s="61">
        <f>G45*F46</f>
        <v>2012.7870000000003</v>
      </c>
      <c r="H46" s="68">
        <v>0.2</v>
      </c>
      <c r="I46" s="61">
        <f>I45*H46</f>
        <v>2683.7160000000003</v>
      </c>
    </row>
    <row r="47" spans="1:9">
      <c r="A47" s="69" t="s">
        <v>15</v>
      </c>
      <c r="B47" s="70"/>
      <c r="C47" s="71">
        <f>C45-C46</f>
        <v>6038.3610000000008</v>
      </c>
      <c r="D47" s="70"/>
      <c r="E47" s="71">
        <f>E45-E46</f>
        <v>8887.6871999999967</v>
      </c>
      <c r="F47" s="70"/>
      <c r="G47" s="71">
        <f>G45-G46</f>
        <v>6038.3610000000008</v>
      </c>
      <c r="H47" s="70"/>
      <c r="I47" s="71">
        <f>I45-I46</f>
        <v>10734.864000000001</v>
      </c>
    </row>
    <row r="48" spans="1:9">
      <c r="A48" s="50" t="s">
        <v>16</v>
      </c>
      <c r="B48" s="72"/>
      <c r="C48" s="73">
        <v>0</v>
      </c>
      <c r="D48" s="72"/>
      <c r="E48" s="73">
        <v>0</v>
      </c>
      <c r="F48" s="72"/>
      <c r="G48" s="73">
        <v>0</v>
      </c>
      <c r="H48" s="72"/>
      <c r="I48" s="73">
        <v>0</v>
      </c>
    </row>
    <row r="49" spans="1:9">
      <c r="A49" s="50" t="s">
        <v>17</v>
      </c>
      <c r="B49" s="72"/>
      <c r="C49" s="73">
        <v>0</v>
      </c>
      <c r="D49" s="72"/>
      <c r="E49" s="73">
        <v>0</v>
      </c>
      <c r="F49" s="72"/>
      <c r="G49" s="73">
        <v>0</v>
      </c>
      <c r="H49" s="72"/>
      <c r="I49" s="73">
        <v>0</v>
      </c>
    </row>
    <row r="50" spans="1:9">
      <c r="A50" s="50" t="s">
        <v>18</v>
      </c>
      <c r="B50" s="72"/>
      <c r="C50" s="73">
        <v>0</v>
      </c>
      <c r="D50" s="72"/>
      <c r="E50" s="73">
        <v>0</v>
      </c>
      <c r="F50" s="72"/>
      <c r="G50" s="73">
        <v>0</v>
      </c>
      <c r="H50" s="72"/>
      <c r="I50" s="73">
        <v>0</v>
      </c>
    </row>
    <row r="51" spans="1:9">
      <c r="A51" s="50" t="s">
        <v>19</v>
      </c>
      <c r="B51" s="72"/>
      <c r="C51" s="73">
        <v>0</v>
      </c>
      <c r="D51" s="72"/>
      <c r="E51" s="73">
        <v>0</v>
      </c>
      <c r="F51" s="72"/>
      <c r="G51" s="73">
        <v>0</v>
      </c>
      <c r="H51" s="72"/>
      <c r="I51" s="73">
        <v>0</v>
      </c>
    </row>
    <row r="52" spans="1:9">
      <c r="A52" s="42" t="s">
        <v>20</v>
      </c>
      <c r="B52" s="57"/>
      <c r="C52" s="73">
        <v>0</v>
      </c>
      <c r="D52" s="57"/>
      <c r="E52" s="73">
        <v>0</v>
      </c>
      <c r="F52" s="57"/>
      <c r="G52" s="73">
        <v>0</v>
      </c>
      <c r="H52" s="57"/>
      <c r="I52" s="73">
        <v>0</v>
      </c>
    </row>
    <row r="53" spans="1:9">
      <c r="A53" s="69" t="s">
        <v>21</v>
      </c>
      <c r="B53" s="32"/>
      <c r="C53" s="58">
        <f>SUM(C48:C52)</f>
        <v>0</v>
      </c>
      <c r="D53" s="32"/>
      <c r="E53" s="58">
        <f>SUM(E48:E52)</f>
        <v>0</v>
      </c>
      <c r="F53" s="32"/>
      <c r="G53" s="58">
        <f>SUM(G48:G52)</f>
        <v>0</v>
      </c>
      <c r="H53" s="32"/>
      <c r="I53" s="58">
        <f>SUM(I48:I52)</f>
        <v>0</v>
      </c>
    </row>
    <row r="54" spans="1:9">
      <c r="A54" s="69" t="s">
        <v>22</v>
      </c>
      <c r="B54" s="70"/>
      <c r="C54" s="58">
        <f>C47+C53</f>
        <v>6038.3610000000008</v>
      </c>
      <c r="D54" s="70"/>
      <c r="E54" s="58">
        <f>E47+E53</f>
        <v>8887.6871999999967</v>
      </c>
      <c r="F54" s="70"/>
      <c r="G54" s="58">
        <f>G47+G53</f>
        <v>6038.3610000000008</v>
      </c>
      <c r="H54" s="70"/>
      <c r="I54" s="58">
        <f>I47+I53</f>
        <v>10734.864000000001</v>
      </c>
    </row>
    <row r="55" spans="1:9" ht="15" hidden="1" customHeight="1">
      <c r="A55" s="74" t="s">
        <v>23</v>
      </c>
      <c r="B55" s="32" t="s">
        <v>24</v>
      </c>
      <c r="C55" s="56">
        <f>C54*18%</f>
        <v>1086.90498</v>
      </c>
      <c r="D55" s="32" t="s">
        <v>24</v>
      </c>
      <c r="E55" s="56">
        <f>E54*18%</f>
        <v>1599.7836959999993</v>
      </c>
      <c r="F55" s="32" t="s">
        <v>24</v>
      </c>
      <c r="G55" s="56">
        <f>G54*18%</f>
        <v>1086.90498</v>
      </c>
      <c r="H55" s="32" t="s">
        <v>24</v>
      </c>
      <c r="I55" s="56">
        <f>I54*18%</f>
        <v>1932.2755200000001</v>
      </c>
    </row>
    <row r="56" spans="1:9">
      <c r="A56" s="42" t="s">
        <v>25</v>
      </c>
      <c r="B56" s="32"/>
      <c r="C56" s="76">
        <v>0</v>
      </c>
      <c r="D56" s="32"/>
      <c r="E56" s="76">
        <v>0</v>
      </c>
      <c r="F56" s="32"/>
      <c r="G56" s="76">
        <v>0</v>
      </c>
      <c r="H56" s="32"/>
      <c r="I56" s="76">
        <v>0</v>
      </c>
    </row>
    <row r="57" spans="1:9">
      <c r="A57" s="77" t="s">
        <v>104</v>
      </c>
      <c r="B57" s="78">
        <v>9.9000000000000008E-3</v>
      </c>
      <c r="C57" s="75">
        <v>16670</v>
      </c>
      <c r="D57" s="78">
        <f>E57/E32</f>
        <v>8.2946972863761452E-3</v>
      </c>
      <c r="E57" s="75">
        <v>19049.27</v>
      </c>
      <c r="F57" s="78">
        <f>G57/G32</f>
        <v>1.1254673246597877E-2</v>
      </c>
      <c r="G57" s="75">
        <v>26341</v>
      </c>
      <c r="H57" s="78">
        <f>I57/I32</f>
        <v>6.7214727936935198E-3</v>
      </c>
      <c r="I57" s="75">
        <f>17363.19+116</f>
        <v>17479.189999999999</v>
      </c>
    </row>
    <row r="58" spans="1:9">
      <c r="A58" s="74" t="s">
        <v>23</v>
      </c>
      <c r="B58" s="32"/>
      <c r="C58" s="56">
        <f>IF($B$4="GOODS CARRYING VEHICLE (GCV) Comprehensive Policy",(C48*5%+(C54-C48)*18%+C57*18%),(C54+C57)*18%)</f>
        <v>4087.5049800000002</v>
      </c>
      <c r="D58" s="32"/>
      <c r="E58" s="56">
        <f>IF($B$4="GOODS CARRYING VEHICLE (GCV) Comprehensive Policy",(E48*12%+(E54-E48)*18%+E57*18%),(E54+E57)*18%)</f>
        <v>5028.6522959999993</v>
      </c>
      <c r="F58" s="32"/>
      <c r="G58" s="56">
        <f>IF($B$4="GOODS CARRYING VEHICLE (GCV) Comprehensive Policy",(G48*12%+(G54-G48)*18%+G57*18%),(G54+G57)*18%)</f>
        <v>5828.2849800000004</v>
      </c>
      <c r="H58" s="32"/>
      <c r="I58" s="56">
        <f>IF($B$4="GOODS CARRYING VEHICLE (GCV) Comprehensive Policy",(I48*12%+(I54-I48)*18%+I57*18%),(I54+I57)*18%)</f>
        <v>5078.5297199999995</v>
      </c>
    </row>
    <row r="59" spans="1:9" s="5" customFormat="1" ht="21">
      <c r="A59" s="79" t="s">
        <v>26</v>
      </c>
      <c r="B59" s="80"/>
      <c r="C59" s="81">
        <f>C54+C57+C58</f>
        <v>26795.865980000002</v>
      </c>
      <c r="D59" s="80"/>
      <c r="E59" s="81">
        <f>E54+E57+E58</f>
        <v>32965.609495999997</v>
      </c>
      <c r="F59" s="80"/>
      <c r="G59" s="81">
        <f>G54+G57+G58</f>
        <v>38207.645980000001</v>
      </c>
      <c r="H59" s="80"/>
      <c r="I59" s="81">
        <f>I54+I57+I58</f>
        <v>33292.583720000002</v>
      </c>
    </row>
    <row r="60" spans="1:9" s="93" customFormat="1" ht="15.75">
      <c r="C60" s="94" t="s">
        <v>27</v>
      </c>
      <c r="E60" s="94" t="s">
        <v>27</v>
      </c>
      <c r="G60" s="94" t="s">
        <v>27</v>
      </c>
      <c r="I60" s="94" t="s">
        <v>27</v>
      </c>
    </row>
    <row r="61" spans="1:9" s="95" customFormat="1" ht="15.75">
      <c r="C61" s="94" t="s">
        <v>28</v>
      </c>
      <c r="E61" s="94" t="s">
        <v>28</v>
      </c>
      <c r="G61" s="94" t="s">
        <v>28</v>
      </c>
      <c r="I61" s="94" t="s">
        <v>28</v>
      </c>
    </row>
    <row r="62" spans="1:9" s="95" customFormat="1" ht="15.75">
      <c r="C62" s="94" t="s">
        <v>30</v>
      </c>
      <c r="E62" s="94" t="s">
        <v>30</v>
      </c>
      <c r="G62" s="94" t="s">
        <v>30</v>
      </c>
      <c r="I62" s="94" t="s">
        <v>30</v>
      </c>
    </row>
    <row r="63" spans="1:9" s="95" customFormat="1" ht="15.75">
      <c r="C63" s="94" t="s">
        <v>29</v>
      </c>
      <c r="E63" s="94" t="s">
        <v>29</v>
      </c>
      <c r="G63" s="94" t="s">
        <v>29</v>
      </c>
      <c r="I63" s="94" t="s">
        <v>29</v>
      </c>
    </row>
    <row r="64" spans="1:9" s="95" customFormat="1" ht="15.75">
      <c r="C64" s="94" t="s">
        <v>31</v>
      </c>
      <c r="E64" s="94" t="s">
        <v>31</v>
      </c>
      <c r="G64" s="94" t="s">
        <v>31</v>
      </c>
      <c r="I64" s="94" t="s">
        <v>31</v>
      </c>
    </row>
    <row r="65" spans="2:9" s="95" customFormat="1" ht="15.75">
      <c r="C65" s="94" t="s">
        <v>32</v>
      </c>
      <c r="E65" s="94" t="s">
        <v>32</v>
      </c>
      <c r="G65" s="94" t="s">
        <v>32</v>
      </c>
      <c r="I65" s="94" t="s">
        <v>32</v>
      </c>
    </row>
    <row r="66" spans="2:9" ht="15.75">
      <c r="B66" s="88"/>
      <c r="C66" s="94" t="s">
        <v>82</v>
      </c>
      <c r="E66" s="94" t="s">
        <v>82</v>
      </c>
      <c r="G66" s="94" t="s">
        <v>82</v>
      </c>
      <c r="I66" s="94" t="s">
        <v>82</v>
      </c>
    </row>
    <row r="67" spans="2:9" ht="15.75">
      <c r="C67" s="94" t="s">
        <v>84</v>
      </c>
      <c r="E67" s="94" t="s">
        <v>84</v>
      </c>
      <c r="G67" s="94" t="s">
        <v>84</v>
      </c>
      <c r="I67" s="94" t="s">
        <v>84</v>
      </c>
    </row>
  </sheetData>
  <mergeCells count="26">
    <mergeCell ref="B1:C3"/>
    <mergeCell ref="B8:C8"/>
    <mergeCell ref="B18:C18"/>
    <mergeCell ref="D29:E30"/>
    <mergeCell ref="F29:G30"/>
    <mergeCell ref="A29:A30"/>
    <mergeCell ref="B29:C30"/>
    <mergeCell ref="B13:C13"/>
    <mergeCell ref="B14:C14"/>
    <mergeCell ref="B12:C12"/>
    <mergeCell ref="H24:I28"/>
    <mergeCell ref="H29:I30"/>
    <mergeCell ref="B4:C4"/>
    <mergeCell ref="B24:C28"/>
    <mergeCell ref="D24:E28"/>
    <mergeCell ref="F24:G28"/>
    <mergeCell ref="B17:C17"/>
    <mergeCell ref="B15:C15"/>
    <mergeCell ref="B20:C20"/>
    <mergeCell ref="B21:C21"/>
    <mergeCell ref="B19:C19"/>
    <mergeCell ref="B10:C10"/>
    <mergeCell ref="B11:C11"/>
    <mergeCell ref="B6:C6"/>
    <mergeCell ref="B5:C5"/>
    <mergeCell ref="B7:C7"/>
  </mergeCells>
  <dataValidations count="1">
    <dataValidation type="list" allowBlank="1" showInputMessage="1" showErrorMessage="1" sqref="WVF983004:WVM983005 IT29:JA30 SP29:SW30 ACL29:ACS30 AMH29:AMO30 AWD29:AWK30 BFZ29:BGG30 BPV29:BQC30 BZR29:BZY30 CJN29:CJU30 CTJ29:CTQ30 DDF29:DDM30 DNB29:DNI30 DWX29:DXE30 EGT29:EHA30 EQP29:EQW30 FAL29:FAS30 FKH29:FKO30 FUD29:FUK30 GDZ29:GEG30 GNV29:GOC30 GXR29:GXY30 HHN29:HHU30 HRJ29:HRQ30 IBF29:IBM30 ILB29:ILI30 IUX29:IVE30 JET29:JFA30 JOP29:JOW30 JYL29:JYS30 KIH29:KIO30 KSD29:KSK30 LBZ29:LCG30 LLV29:LMC30 LVR29:LVY30 MFN29:MFU30 MPJ29:MPQ30 MZF29:MZM30 NJB29:NJI30 NSX29:NTE30 OCT29:ODA30 OMP29:OMW30 OWL29:OWS30 PGH29:PGO30 PQD29:PQK30 PZZ29:QAG30 QJV29:QKC30 QTR29:QTY30 RDN29:RDU30 RNJ29:RNQ30 RXF29:RXM30 SHB29:SHI30 SQX29:SRE30 TAT29:TBA30 TKP29:TKW30 TUL29:TUS30 UEH29:UEO30 UOD29:UOK30 UXZ29:UYG30 VHV29:VIC30 VRR29:VRY30 WBN29:WBU30 WLJ29:WLQ30 WVF29:WVM30 B65500:G65501 IT65500:JA65501 SP65500:SW65501 ACL65500:ACS65501 AMH65500:AMO65501 AWD65500:AWK65501 BFZ65500:BGG65501 BPV65500:BQC65501 BZR65500:BZY65501 CJN65500:CJU65501 CTJ65500:CTQ65501 DDF65500:DDM65501 DNB65500:DNI65501 DWX65500:DXE65501 EGT65500:EHA65501 EQP65500:EQW65501 FAL65500:FAS65501 FKH65500:FKO65501 FUD65500:FUK65501 GDZ65500:GEG65501 GNV65500:GOC65501 GXR65500:GXY65501 HHN65500:HHU65501 HRJ65500:HRQ65501 IBF65500:IBM65501 ILB65500:ILI65501 IUX65500:IVE65501 JET65500:JFA65501 JOP65500:JOW65501 JYL65500:JYS65501 KIH65500:KIO65501 KSD65500:KSK65501 LBZ65500:LCG65501 LLV65500:LMC65501 LVR65500:LVY65501 MFN65500:MFU65501 MPJ65500:MPQ65501 MZF65500:MZM65501 NJB65500:NJI65501 NSX65500:NTE65501 OCT65500:ODA65501 OMP65500:OMW65501 OWL65500:OWS65501 PGH65500:PGO65501 PQD65500:PQK65501 PZZ65500:QAG65501 QJV65500:QKC65501 QTR65500:QTY65501 RDN65500:RDU65501 RNJ65500:RNQ65501 RXF65500:RXM65501 SHB65500:SHI65501 SQX65500:SRE65501 TAT65500:TBA65501 TKP65500:TKW65501 TUL65500:TUS65501 UEH65500:UEO65501 UOD65500:UOK65501 UXZ65500:UYG65501 VHV65500:VIC65501 VRR65500:VRY65501 WBN65500:WBU65501 WLJ65500:WLQ65501 WVF65500:WVM65501 B131036:G131037 IT131036:JA131037 SP131036:SW131037 ACL131036:ACS131037 AMH131036:AMO131037 AWD131036:AWK131037 BFZ131036:BGG131037 BPV131036:BQC131037 BZR131036:BZY131037 CJN131036:CJU131037 CTJ131036:CTQ131037 DDF131036:DDM131037 DNB131036:DNI131037 DWX131036:DXE131037 EGT131036:EHA131037 EQP131036:EQW131037 FAL131036:FAS131037 FKH131036:FKO131037 FUD131036:FUK131037 GDZ131036:GEG131037 GNV131036:GOC131037 GXR131036:GXY131037 HHN131036:HHU131037 HRJ131036:HRQ131037 IBF131036:IBM131037 ILB131036:ILI131037 IUX131036:IVE131037 JET131036:JFA131037 JOP131036:JOW131037 JYL131036:JYS131037 KIH131036:KIO131037 KSD131036:KSK131037 LBZ131036:LCG131037 LLV131036:LMC131037 LVR131036:LVY131037 MFN131036:MFU131037 MPJ131036:MPQ131037 MZF131036:MZM131037 NJB131036:NJI131037 NSX131036:NTE131037 OCT131036:ODA131037 OMP131036:OMW131037 OWL131036:OWS131037 PGH131036:PGO131037 PQD131036:PQK131037 PZZ131036:QAG131037 QJV131036:QKC131037 QTR131036:QTY131037 RDN131036:RDU131037 RNJ131036:RNQ131037 RXF131036:RXM131037 SHB131036:SHI131037 SQX131036:SRE131037 TAT131036:TBA131037 TKP131036:TKW131037 TUL131036:TUS131037 UEH131036:UEO131037 UOD131036:UOK131037 UXZ131036:UYG131037 VHV131036:VIC131037 VRR131036:VRY131037 WBN131036:WBU131037 WLJ131036:WLQ131037 WVF131036:WVM131037 B196572:G196573 IT196572:JA196573 SP196572:SW196573 ACL196572:ACS196573 AMH196572:AMO196573 AWD196572:AWK196573 BFZ196572:BGG196573 BPV196572:BQC196573 BZR196572:BZY196573 CJN196572:CJU196573 CTJ196572:CTQ196573 DDF196572:DDM196573 DNB196572:DNI196573 DWX196572:DXE196573 EGT196572:EHA196573 EQP196572:EQW196573 FAL196572:FAS196573 FKH196572:FKO196573 FUD196572:FUK196573 GDZ196572:GEG196573 GNV196572:GOC196573 GXR196572:GXY196573 HHN196572:HHU196573 HRJ196572:HRQ196573 IBF196572:IBM196573 ILB196572:ILI196573 IUX196572:IVE196573 JET196572:JFA196573 JOP196572:JOW196573 JYL196572:JYS196573 KIH196572:KIO196573 KSD196572:KSK196573 LBZ196572:LCG196573 LLV196572:LMC196573 LVR196572:LVY196573 MFN196572:MFU196573 MPJ196572:MPQ196573 MZF196572:MZM196573 NJB196572:NJI196573 NSX196572:NTE196573 OCT196572:ODA196573 OMP196572:OMW196573 OWL196572:OWS196573 PGH196572:PGO196573 PQD196572:PQK196573 PZZ196572:QAG196573 QJV196572:QKC196573 QTR196572:QTY196573 RDN196572:RDU196573 RNJ196572:RNQ196573 RXF196572:RXM196573 SHB196572:SHI196573 SQX196572:SRE196573 TAT196572:TBA196573 TKP196572:TKW196573 TUL196572:TUS196573 UEH196572:UEO196573 UOD196572:UOK196573 UXZ196572:UYG196573 VHV196572:VIC196573 VRR196572:VRY196573 WBN196572:WBU196573 WLJ196572:WLQ196573 WVF196572:WVM196573 B262108:G262109 IT262108:JA262109 SP262108:SW262109 ACL262108:ACS262109 AMH262108:AMO262109 AWD262108:AWK262109 BFZ262108:BGG262109 BPV262108:BQC262109 BZR262108:BZY262109 CJN262108:CJU262109 CTJ262108:CTQ262109 DDF262108:DDM262109 DNB262108:DNI262109 DWX262108:DXE262109 EGT262108:EHA262109 EQP262108:EQW262109 FAL262108:FAS262109 FKH262108:FKO262109 FUD262108:FUK262109 GDZ262108:GEG262109 GNV262108:GOC262109 GXR262108:GXY262109 HHN262108:HHU262109 HRJ262108:HRQ262109 IBF262108:IBM262109 ILB262108:ILI262109 IUX262108:IVE262109 JET262108:JFA262109 JOP262108:JOW262109 JYL262108:JYS262109 KIH262108:KIO262109 KSD262108:KSK262109 LBZ262108:LCG262109 LLV262108:LMC262109 LVR262108:LVY262109 MFN262108:MFU262109 MPJ262108:MPQ262109 MZF262108:MZM262109 NJB262108:NJI262109 NSX262108:NTE262109 OCT262108:ODA262109 OMP262108:OMW262109 OWL262108:OWS262109 PGH262108:PGO262109 PQD262108:PQK262109 PZZ262108:QAG262109 QJV262108:QKC262109 QTR262108:QTY262109 RDN262108:RDU262109 RNJ262108:RNQ262109 RXF262108:RXM262109 SHB262108:SHI262109 SQX262108:SRE262109 TAT262108:TBA262109 TKP262108:TKW262109 TUL262108:TUS262109 UEH262108:UEO262109 UOD262108:UOK262109 UXZ262108:UYG262109 VHV262108:VIC262109 VRR262108:VRY262109 WBN262108:WBU262109 WLJ262108:WLQ262109 WVF262108:WVM262109 B327644:G327645 IT327644:JA327645 SP327644:SW327645 ACL327644:ACS327645 AMH327644:AMO327645 AWD327644:AWK327645 BFZ327644:BGG327645 BPV327644:BQC327645 BZR327644:BZY327645 CJN327644:CJU327645 CTJ327644:CTQ327645 DDF327644:DDM327645 DNB327644:DNI327645 DWX327644:DXE327645 EGT327644:EHA327645 EQP327644:EQW327645 FAL327644:FAS327645 FKH327644:FKO327645 FUD327644:FUK327645 GDZ327644:GEG327645 GNV327644:GOC327645 GXR327644:GXY327645 HHN327644:HHU327645 HRJ327644:HRQ327645 IBF327644:IBM327645 ILB327644:ILI327645 IUX327644:IVE327645 JET327644:JFA327645 JOP327644:JOW327645 JYL327644:JYS327645 KIH327644:KIO327645 KSD327644:KSK327645 LBZ327644:LCG327645 LLV327644:LMC327645 LVR327644:LVY327645 MFN327644:MFU327645 MPJ327644:MPQ327645 MZF327644:MZM327645 NJB327644:NJI327645 NSX327644:NTE327645 OCT327644:ODA327645 OMP327644:OMW327645 OWL327644:OWS327645 PGH327644:PGO327645 PQD327644:PQK327645 PZZ327644:QAG327645 QJV327644:QKC327645 QTR327644:QTY327645 RDN327644:RDU327645 RNJ327644:RNQ327645 RXF327644:RXM327645 SHB327644:SHI327645 SQX327644:SRE327645 TAT327644:TBA327645 TKP327644:TKW327645 TUL327644:TUS327645 UEH327644:UEO327645 UOD327644:UOK327645 UXZ327644:UYG327645 VHV327644:VIC327645 VRR327644:VRY327645 WBN327644:WBU327645 WLJ327644:WLQ327645 WVF327644:WVM327645 B393180:G393181 IT393180:JA393181 SP393180:SW393181 ACL393180:ACS393181 AMH393180:AMO393181 AWD393180:AWK393181 BFZ393180:BGG393181 BPV393180:BQC393181 BZR393180:BZY393181 CJN393180:CJU393181 CTJ393180:CTQ393181 DDF393180:DDM393181 DNB393180:DNI393181 DWX393180:DXE393181 EGT393180:EHA393181 EQP393180:EQW393181 FAL393180:FAS393181 FKH393180:FKO393181 FUD393180:FUK393181 GDZ393180:GEG393181 GNV393180:GOC393181 GXR393180:GXY393181 HHN393180:HHU393181 HRJ393180:HRQ393181 IBF393180:IBM393181 ILB393180:ILI393181 IUX393180:IVE393181 JET393180:JFA393181 JOP393180:JOW393181 JYL393180:JYS393181 KIH393180:KIO393181 KSD393180:KSK393181 LBZ393180:LCG393181 LLV393180:LMC393181 LVR393180:LVY393181 MFN393180:MFU393181 MPJ393180:MPQ393181 MZF393180:MZM393181 NJB393180:NJI393181 NSX393180:NTE393181 OCT393180:ODA393181 OMP393180:OMW393181 OWL393180:OWS393181 PGH393180:PGO393181 PQD393180:PQK393181 PZZ393180:QAG393181 QJV393180:QKC393181 QTR393180:QTY393181 RDN393180:RDU393181 RNJ393180:RNQ393181 RXF393180:RXM393181 SHB393180:SHI393181 SQX393180:SRE393181 TAT393180:TBA393181 TKP393180:TKW393181 TUL393180:TUS393181 UEH393180:UEO393181 UOD393180:UOK393181 UXZ393180:UYG393181 VHV393180:VIC393181 VRR393180:VRY393181 WBN393180:WBU393181 WLJ393180:WLQ393181 WVF393180:WVM393181 B458716:G458717 IT458716:JA458717 SP458716:SW458717 ACL458716:ACS458717 AMH458716:AMO458717 AWD458716:AWK458717 BFZ458716:BGG458717 BPV458716:BQC458717 BZR458716:BZY458717 CJN458716:CJU458717 CTJ458716:CTQ458717 DDF458716:DDM458717 DNB458716:DNI458717 DWX458716:DXE458717 EGT458716:EHA458717 EQP458716:EQW458717 FAL458716:FAS458717 FKH458716:FKO458717 FUD458716:FUK458717 GDZ458716:GEG458717 GNV458716:GOC458717 GXR458716:GXY458717 HHN458716:HHU458717 HRJ458716:HRQ458717 IBF458716:IBM458717 ILB458716:ILI458717 IUX458716:IVE458717 JET458716:JFA458717 JOP458716:JOW458717 JYL458716:JYS458717 KIH458716:KIO458717 KSD458716:KSK458717 LBZ458716:LCG458717 LLV458716:LMC458717 LVR458716:LVY458717 MFN458716:MFU458717 MPJ458716:MPQ458717 MZF458716:MZM458717 NJB458716:NJI458717 NSX458716:NTE458717 OCT458716:ODA458717 OMP458716:OMW458717 OWL458716:OWS458717 PGH458716:PGO458717 PQD458716:PQK458717 PZZ458716:QAG458717 QJV458716:QKC458717 QTR458716:QTY458717 RDN458716:RDU458717 RNJ458716:RNQ458717 RXF458716:RXM458717 SHB458716:SHI458717 SQX458716:SRE458717 TAT458716:TBA458717 TKP458716:TKW458717 TUL458716:TUS458717 UEH458716:UEO458717 UOD458716:UOK458717 UXZ458716:UYG458717 VHV458716:VIC458717 VRR458716:VRY458717 WBN458716:WBU458717 WLJ458716:WLQ458717 WVF458716:WVM458717 B524252:G524253 IT524252:JA524253 SP524252:SW524253 ACL524252:ACS524253 AMH524252:AMO524253 AWD524252:AWK524253 BFZ524252:BGG524253 BPV524252:BQC524253 BZR524252:BZY524253 CJN524252:CJU524253 CTJ524252:CTQ524253 DDF524252:DDM524253 DNB524252:DNI524253 DWX524252:DXE524253 EGT524252:EHA524253 EQP524252:EQW524253 FAL524252:FAS524253 FKH524252:FKO524253 FUD524252:FUK524253 GDZ524252:GEG524253 GNV524252:GOC524253 GXR524252:GXY524253 HHN524252:HHU524253 HRJ524252:HRQ524253 IBF524252:IBM524253 ILB524252:ILI524253 IUX524252:IVE524253 JET524252:JFA524253 JOP524252:JOW524253 JYL524252:JYS524253 KIH524252:KIO524253 KSD524252:KSK524253 LBZ524252:LCG524253 LLV524252:LMC524253 LVR524252:LVY524253 MFN524252:MFU524253 MPJ524252:MPQ524253 MZF524252:MZM524253 NJB524252:NJI524253 NSX524252:NTE524253 OCT524252:ODA524253 OMP524252:OMW524253 OWL524252:OWS524253 PGH524252:PGO524253 PQD524252:PQK524253 PZZ524252:QAG524253 QJV524252:QKC524253 QTR524252:QTY524253 RDN524252:RDU524253 RNJ524252:RNQ524253 RXF524252:RXM524253 SHB524252:SHI524253 SQX524252:SRE524253 TAT524252:TBA524253 TKP524252:TKW524253 TUL524252:TUS524253 UEH524252:UEO524253 UOD524252:UOK524253 UXZ524252:UYG524253 VHV524252:VIC524253 VRR524252:VRY524253 WBN524252:WBU524253 WLJ524252:WLQ524253 WVF524252:WVM524253 B589788:G589789 IT589788:JA589789 SP589788:SW589789 ACL589788:ACS589789 AMH589788:AMO589789 AWD589788:AWK589789 BFZ589788:BGG589789 BPV589788:BQC589789 BZR589788:BZY589789 CJN589788:CJU589789 CTJ589788:CTQ589789 DDF589788:DDM589789 DNB589788:DNI589789 DWX589788:DXE589789 EGT589788:EHA589789 EQP589788:EQW589789 FAL589788:FAS589789 FKH589788:FKO589789 FUD589788:FUK589789 GDZ589788:GEG589789 GNV589788:GOC589789 GXR589788:GXY589789 HHN589788:HHU589789 HRJ589788:HRQ589789 IBF589788:IBM589789 ILB589788:ILI589789 IUX589788:IVE589789 JET589788:JFA589789 JOP589788:JOW589789 JYL589788:JYS589789 KIH589788:KIO589789 KSD589788:KSK589789 LBZ589788:LCG589789 LLV589788:LMC589789 LVR589788:LVY589789 MFN589788:MFU589789 MPJ589788:MPQ589789 MZF589788:MZM589789 NJB589788:NJI589789 NSX589788:NTE589789 OCT589788:ODA589789 OMP589788:OMW589789 OWL589788:OWS589789 PGH589788:PGO589789 PQD589788:PQK589789 PZZ589788:QAG589789 QJV589788:QKC589789 QTR589788:QTY589789 RDN589788:RDU589789 RNJ589788:RNQ589789 RXF589788:RXM589789 SHB589788:SHI589789 SQX589788:SRE589789 TAT589788:TBA589789 TKP589788:TKW589789 TUL589788:TUS589789 UEH589788:UEO589789 UOD589788:UOK589789 UXZ589788:UYG589789 VHV589788:VIC589789 VRR589788:VRY589789 WBN589788:WBU589789 WLJ589788:WLQ589789 WVF589788:WVM589789 B655324:G655325 IT655324:JA655325 SP655324:SW655325 ACL655324:ACS655325 AMH655324:AMO655325 AWD655324:AWK655325 BFZ655324:BGG655325 BPV655324:BQC655325 BZR655324:BZY655325 CJN655324:CJU655325 CTJ655324:CTQ655325 DDF655324:DDM655325 DNB655324:DNI655325 DWX655324:DXE655325 EGT655324:EHA655325 EQP655324:EQW655325 FAL655324:FAS655325 FKH655324:FKO655325 FUD655324:FUK655325 GDZ655324:GEG655325 GNV655324:GOC655325 GXR655324:GXY655325 HHN655324:HHU655325 HRJ655324:HRQ655325 IBF655324:IBM655325 ILB655324:ILI655325 IUX655324:IVE655325 JET655324:JFA655325 JOP655324:JOW655325 JYL655324:JYS655325 KIH655324:KIO655325 KSD655324:KSK655325 LBZ655324:LCG655325 LLV655324:LMC655325 LVR655324:LVY655325 MFN655324:MFU655325 MPJ655324:MPQ655325 MZF655324:MZM655325 NJB655324:NJI655325 NSX655324:NTE655325 OCT655324:ODA655325 OMP655324:OMW655325 OWL655324:OWS655325 PGH655324:PGO655325 PQD655324:PQK655325 PZZ655324:QAG655325 QJV655324:QKC655325 QTR655324:QTY655325 RDN655324:RDU655325 RNJ655324:RNQ655325 RXF655324:RXM655325 SHB655324:SHI655325 SQX655324:SRE655325 TAT655324:TBA655325 TKP655324:TKW655325 TUL655324:TUS655325 UEH655324:UEO655325 UOD655324:UOK655325 UXZ655324:UYG655325 VHV655324:VIC655325 VRR655324:VRY655325 WBN655324:WBU655325 WLJ655324:WLQ655325 WVF655324:WVM655325 B720860:G720861 IT720860:JA720861 SP720860:SW720861 ACL720860:ACS720861 AMH720860:AMO720861 AWD720860:AWK720861 BFZ720860:BGG720861 BPV720860:BQC720861 BZR720860:BZY720861 CJN720860:CJU720861 CTJ720860:CTQ720861 DDF720860:DDM720861 DNB720860:DNI720861 DWX720860:DXE720861 EGT720860:EHA720861 EQP720860:EQW720861 FAL720860:FAS720861 FKH720860:FKO720861 FUD720860:FUK720861 GDZ720860:GEG720861 GNV720860:GOC720861 GXR720860:GXY720861 HHN720860:HHU720861 HRJ720860:HRQ720861 IBF720860:IBM720861 ILB720860:ILI720861 IUX720860:IVE720861 JET720860:JFA720861 JOP720860:JOW720861 JYL720860:JYS720861 KIH720860:KIO720861 KSD720860:KSK720861 LBZ720860:LCG720861 LLV720860:LMC720861 LVR720860:LVY720861 MFN720860:MFU720861 MPJ720860:MPQ720861 MZF720860:MZM720861 NJB720860:NJI720861 NSX720860:NTE720861 OCT720860:ODA720861 OMP720860:OMW720861 OWL720860:OWS720861 PGH720860:PGO720861 PQD720860:PQK720861 PZZ720860:QAG720861 QJV720860:QKC720861 QTR720860:QTY720861 RDN720860:RDU720861 RNJ720860:RNQ720861 RXF720860:RXM720861 SHB720860:SHI720861 SQX720860:SRE720861 TAT720860:TBA720861 TKP720860:TKW720861 TUL720860:TUS720861 UEH720860:UEO720861 UOD720860:UOK720861 UXZ720860:UYG720861 VHV720860:VIC720861 VRR720860:VRY720861 WBN720860:WBU720861 WLJ720860:WLQ720861 WVF720860:WVM720861 B786396:G786397 IT786396:JA786397 SP786396:SW786397 ACL786396:ACS786397 AMH786396:AMO786397 AWD786396:AWK786397 BFZ786396:BGG786397 BPV786396:BQC786397 BZR786396:BZY786397 CJN786396:CJU786397 CTJ786396:CTQ786397 DDF786396:DDM786397 DNB786396:DNI786397 DWX786396:DXE786397 EGT786396:EHA786397 EQP786396:EQW786397 FAL786396:FAS786397 FKH786396:FKO786397 FUD786396:FUK786397 GDZ786396:GEG786397 GNV786396:GOC786397 GXR786396:GXY786397 HHN786396:HHU786397 HRJ786396:HRQ786397 IBF786396:IBM786397 ILB786396:ILI786397 IUX786396:IVE786397 JET786396:JFA786397 JOP786396:JOW786397 JYL786396:JYS786397 KIH786396:KIO786397 KSD786396:KSK786397 LBZ786396:LCG786397 LLV786396:LMC786397 LVR786396:LVY786397 MFN786396:MFU786397 MPJ786396:MPQ786397 MZF786396:MZM786397 NJB786396:NJI786397 NSX786396:NTE786397 OCT786396:ODA786397 OMP786396:OMW786397 OWL786396:OWS786397 PGH786396:PGO786397 PQD786396:PQK786397 PZZ786396:QAG786397 QJV786396:QKC786397 QTR786396:QTY786397 RDN786396:RDU786397 RNJ786396:RNQ786397 RXF786396:RXM786397 SHB786396:SHI786397 SQX786396:SRE786397 TAT786396:TBA786397 TKP786396:TKW786397 TUL786396:TUS786397 UEH786396:UEO786397 UOD786396:UOK786397 UXZ786396:UYG786397 VHV786396:VIC786397 VRR786396:VRY786397 WBN786396:WBU786397 WLJ786396:WLQ786397 WVF786396:WVM786397 B851932:G851933 IT851932:JA851933 SP851932:SW851933 ACL851932:ACS851933 AMH851932:AMO851933 AWD851932:AWK851933 BFZ851932:BGG851933 BPV851932:BQC851933 BZR851932:BZY851933 CJN851932:CJU851933 CTJ851932:CTQ851933 DDF851932:DDM851933 DNB851932:DNI851933 DWX851932:DXE851933 EGT851932:EHA851933 EQP851932:EQW851933 FAL851932:FAS851933 FKH851932:FKO851933 FUD851932:FUK851933 GDZ851932:GEG851933 GNV851932:GOC851933 GXR851932:GXY851933 HHN851932:HHU851933 HRJ851932:HRQ851933 IBF851932:IBM851933 ILB851932:ILI851933 IUX851932:IVE851933 JET851932:JFA851933 JOP851932:JOW851933 JYL851932:JYS851933 KIH851932:KIO851933 KSD851932:KSK851933 LBZ851932:LCG851933 LLV851932:LMC851933 LVR851932:LVY851933 MFN851932:MFU851933 MPJ851932:MPQ851933 MZF851932:MZM851933 NJB851932:NJI851933 NSX851932:NTE851933 OCT851932:ODA851933 OMP851932:OMW851933 OWL851932:OWS851933 PGH851932:PGO851933 PQD851932:PQK851933 PZZ851932:QAG851933 QJV851932:QKC851933 QTR851932:QTY851933 RDN851932:RDU851933 RNJ851932:RNQ851933 RXF851932:RXM851933 SHB851932:SHI851933 SQX851932:SRE851933 TAT851932:TBA851933 TKP851932:TKW851933 TUL851932:TUS851933 UEH851932:UEO851933 UOD851932:UOK851933 UXZ851932:UYG851933 VHV851932:VIC851933 VRR851932:VRY851933 WBN851932:WBU851933 WLJ851932:WLQ851933 WVF851932:WVM851933 B917468:G917469 IT917468:JA917469 SP917468:SW917469 ACL917468:ACS917469 AMH917468:AMO917469 AWD917468:AWK917469 BFZ917468:BGG917469 BPV917468:BQC917469 BZR917468:BZY917469 CJN917468:CJU917469 CTJ917468:CTQ917469 DDF917468:DDM917469 DNB917468:DNI917469 DWX917468:DXE917469 EGT917468:EHA917469 EQP917468:EQW917469 FAL917468:FAS917469 FKH917468:FKO917469 FUD917468:FUK917469 GDZ917468:GEG917469 GNV917468:GOC917469 GXR917468:GXY917469 HHN917468:HHU917469 HRJ917468:HRQ917469 IBF917468:IBM917469 ILB917468:ILI917469 IUX917468:IVE917469 JET917468:JFA917469 JOP917468:JOW917469 JYL917468:JYS917469 KIH917468:KIO917469 KSD917468:KSK917469 LBZ917468:LCG917469 LLV917468:LMC917469 LVR917468:LVY917469 MFN917468:MFU917469 MPJ917468:MPQ917469 MZF917468:MZM917469 NJB917468:NJI917469 NSX917468:NTE917469 OCT917468:ODA917469 OMP917468:OMW917469 OWL917468:OWS917469 PGH917468:PGO917469 PQD917468:PQK917469 PZZ917468:QAG917469 QJV917468:QKC917469 QTR917468:QTY917469 RDN917468:RDU917469 RNJ917468:RNQ917469 RXF917468:RXM917469 SHB917468:SHI917469 SQX917468:SRE917469 TAT917468:TBA917469 TKP917468:TKW917469 TUL917468:TUS917469 UEH917468:UEO917469 UOD917468:UOK917469 UXZ917468:UYG917469 VHV917468:VIC917469 VRR917468:VRY917469 WBN917468:WBU917469 WLJ917468:WLQ917469 WVF917468:WVM917469 B983004:G983005 IT983004:JA983005 SP983004:SW983005 ACL983004:ACS983005 AMH983004:AMO983005 AWD983004:AWK983005 BFZ983004:BGG983005 BPV983004:BQC983005 BZR983004:BZY983005 CJN983004:CJU983005 CTJ983004:CTQ983005 DDF983004:DDM983005 DNB983004:DNI983005 DWX983004:DXE983005 EGT983004:EHA983005 EQP983004:EQW983005 FAL983004:FAS983005 FKH983004:FKO983005 FUD983004:FUK983005 GDZ983004:GEG983005 GNV983004:GOC983005 GXR983004:GXY983005 HHN983004:HHU983005 HRJ983004:HRQ983005 IBF983004:IBM983005 ILB983004:ILI983005 IUX983004:IVE983005 JET983004:JFA983005 JOP983004:JOW983005 JYL983004:JYS983005 KIH983004:KIO983005 KSD983004:KSK983005 LBZ983004:LCG983005 LLV983004:LMC983005 LVR983004:LVY983005 MFN983004:MFU983005 MPJ983004:MPQ983005 MZF983004:MZM983005 NJB983004:NJI983005 NSX983004:NTE983005 OCT983004:ODA983005 OMP983004:OMW983005 OWL983004:OWS983005 PGH983004:PGO983005 PQD983004:PQK983005 PZZ983004:QAG983005 QJV983004:QKC983005 QTR983004:QTY983005 RDN983004:RDU983005 RNJ983004:RNQ983005 RXF983004:RXM983005 SHB983004:SHI983005 SQX983004:SRE983005 TAT983004:TBA983005 TKP983004:TKW983005 TUL983004:TUS983005 UEH983004:UEO983005 UOD983004:UOK983005 UXZ983004:UYG983005 VHV983004:VIC983005 VRR983004:VRY983005 WBN983004:WBU983005 WLJ983004:WLQ983005" xr:uid="{66B7DCB4-FB43-48A3-A3CE-B443967A7232}">
      <formula1>$A$61:$A$62</formula1>
    </dataValidation>
  </dataValidations>
  <pageMargins left="0" right="0" top="0" bottom="0" header="0" footer="0"/>
  <pageSetup paperSize="9" scale="49" fitToHeight="0" orientation="landscape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B2098577-CC1E-4D81-8A26-A8AEEDF47441}">
          <x14:formula1>
            <xm:f>Rates!$L$6:$L$26</xm:f>
          </x14:formula1>
          <xm:sqref>B21:C21</xm:sqref>
        </x14:dataValidation>
        <x14:dataValidation type="list" allowBlank="1" showInputMessage="1" showErrorMessage="1" xr:uid="{B4ECE525-56EE-4D31-8807-6AC30F79C530}">
          <x14:formula1>
            <xm:f>Rates!$A$6:$A$10</xm:f>
          </x14:formula1>
          <xm:sqref>B20:C20</xm:sqref>
        </x14:dataValidation>
        <x14:dataValidation type="list" allowBlank="1" showInputMessage="1" showErrorMessage="1" xr:uid="{A400156A-8D11-45A6-BE84-BF8A36CF6978}">
          <x14:formula1>
            <xm:f>Rates!$C$23:$C$45</xm:f>
          </x14:formula1>
          <xm:sqref>B11:C11 B29:I30</xm:sqref>
        </x14:dataValidation>
        <x14:dataValidation type="list" allowBlank="1" showInputMessage="1" showErrorMessage="1" xr:uid="{3CA1719A-85B1-4E6C-AD25-46B12A95E083}">
          <x14:formula1>
            <xm:f>Rates!$M$5:$AG$5</xm:f>
          </x14:formula1>
          <xm:sqref>C16</xm:sqref>
        </x14:dataValidation>
        <x14:dataValidation type="list" allowBlank="1" showInputMessage="1" showErrorMessage="1" xr:uid="{7F3B7462-1118-4C60-AF04-74CCCF062C0B}">
          <x14:formula1>
            <xm:f>Rates!$E$5:$E$10</xm:f>
          </x14:formula1>
          <xm:sqref>B14</xm:sqref>
        </x14:dataValidation>
        <x14:dataValidation type="list" allowBlank="1" showInputMessage="1" showErrorMessage="1" xr:uid="{71E0AFF1-AD8F-4BE4-B283-51322CC0FF2D}">
          <x14:formula1>
            <xm:f>Rates!$F$4:$G$4</xm:f>
          </x14:formula1>
          <xm:sqref>B15:C15</xm:sqref>
        </x14:dataValidation>
        <x14:dataValidation type="list" allowBlank="1" showInputMessage="1" showErrorMessage="1" xr:uid="{9442AF0D-7C2D-4FC3-B64C-17E8970E6DB2}">
          <x14:formula1>
            <xm:f>Rates!$C$51:$C$62</xm:f>
          </x14:formula1>
          <xm:sqref>B4:C4</xm:sqref>
        </x14:dataValidation>
        <x14:dataValidation type="list" allowBlank="1" showInputMessage="1" showErrorMessage="1" xr:uid="{2171B285-4050-4CCF-8AF6-C349CB277091}">
          <x14:formula1>
            <xm:f>Rates!$I$23:$I$45</xm:f>
          </x14:formula1>
          <xm:sqref>I60:I67 E60:E67 G60:G67 C60:C67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73A6C-B300-4356-8EFF-6C4A977A9837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D0366-EDF1-48FB-AC7F-B3AEA5D00210}">
  <sheetPr codeName="Sheet2"/>
  <dimension ref="A3:AG69"/>
  <sheetViews>
    <sheetView topLeftCell="A52" zoomScale="85" zoomScaleNormal="85" workbookViewId="0">
      <selection activeCell="C63" sqref="C63:J63"/>
    </sheetView>
  </sheetViews>
  <sheetFormatPr defaultRowHeight="15"/>
  <cols>
    <col min="1" max="1" width="24.28515625" bestFit="1" customWidth="1"/>
    <col min="3" max="3" width="115.140625" customWidth="1"/>
    <col min="4" max="4" width="32.42578125" customWidth="1"/>
    <col min="9" max="9" width="51.5703125" bestFit="1" customWidth="1"/>
    <col min="12" max="12" width="53.7109375" bestFit="1" customWidth="1"/>
    <col min="13" max="14" width="58.28515625" bestFit="1" customWidth="1"/>
    <col min="15" max="15" width="57.5703125" bestFit="1" customWidth="1"/>
    <col min="16" max="16" width="50.5703125" bestFit="1" customWidth="1"/>
    <col min="17" max="17" width="95.7109375" bestFit="1" customWidth="1"/>
    <col min="18" max="18" width="30.7109375" bestFit="1" customWidth="1"/>
    <col min="19" max="19" width="46.140625" bestFit="1" customWidth="1"/>
    <col min="20" max="20" width="27.85546875" bestFit="1" customWidth="1"/>
    <col min="21" max="21" width="23.7109375" bestFit="1" customWidth="1"/>
    <col min="22" max="22" width="24.7109375" bestFit="1" customWidth="1"/>
    <col min="23" max="23" width="28" bestFit="1" customWidth="1"/>
    <col min="24" max="24" width="40.85546875" bestFit="1" customWidth="1"/>
    <col min="25" max="27" width="45.140625" bestFit="1" customWidth="1"/>
    <col min="28" max="30" width="37.5703125" bestFit="1" customWidth="1"/>
    <col min="31" max="33" width="19.85546875" bestFit="1" customWidth="1"/>
    <col min="34" max="34" width="12.28515625" customWidth="1"/>
    <col min="35" max="39" width="12.28515625" bestFit="1" customWidth="1"/>
  </cols>
  <sheetData>
    <row r="3" spans="1:33">
      <c r="D3" s="1"/>
      <c r="E3" s="1">
        <f>MATCH(QUOTATION!B14,Rates!E5:E10,0)</f>
        <v>2</v>
      </c>
      <c r="F3" s="1">
        <v>1</v>
      </c>
      <c r="G3" s="1">
        <v>2</v>
      </c>
      <c r="L3">
        <f>MATCH(QUOTATION!B21,Rates!L6:L26,0)</f>
        <v>1</v>
      </c>
    </row>
    <row r="4" spans="1:33" ht="18.75" thickBot="1">
      <c r="D4" s="1">
        <f>MATCH(QUOTATION!B15,Rates!F4:G4,0)</f>
        <v>1</v>
      </c>
      <c r="E4" s="4" t="s">
        <v>39</v>
      </c>
      <c r="F4" s="7" t="s">
        <v>38</v>
      </c>
      <c r="G4" s="7" t="s">
        <v>37</v>
      </c>
      <c r="K4" s="3"/>
      <c r="M4" s="3">
        <v>1</v>
      </c>
      <c r="N4" s="3">
        <v>2</v>
      </c>
      <c r="O4" s="3">
        <v>3</v>
      </c>
      <c r="P4" s="3">
        <v>4</v>
      </c>
      <c r="Q4" s="3">
        <v>5</v>
      </c>
      <c r="R4">
        <v>6</v>
      </c>
      <c r="S4" s="3">
        <v>7</v>
      </c>
      <c r="T4" s="3">
        <v>8</v>
      </c>
      <c r="U4" s="3">
        <v>9</v>
      </c>
      <c r="V4" s="3">
        <v>10</v>
      </c>
      <c r="W4" s="3">
        <v>11</v>
      </c>
      <c r="X4" s="3">
        <v>12</v>
      </c>
    </row>
    <row r="5" spans="1:33" ht="21.75" thickBot="1">
      <c r="A5" s="16" t="s">
        <v>45</v>
      </c>
      <c r="D5" s="1">
        <v>1</v>
      </c>
      <c r="E5" s="2">
        <v>0</v>
      </c>
      <c r="F5" s="2">
        <v>0.2</v>
      </c>
      <c r="G5" s="2">
        <v>0</v>
      </c>
      <c r="K5" s="3">
        <f>MATCH(QUOTATION!C16,Rates!M5:AG5,0)</f>
        <v>3</v>
      </c>
      <c r="L5" s="17" t="s">
        <v>40</v>
      </c>
      <c r="M5" s="18" t="s">
        <v>105</v>
      </c>
      <c r="N5" s="18" t="s">
        <v>106</v>
      </c>
      <c r="O5" s="19" t="s">
        <v>107</v>
      </c>
      <c r="P5" s="18" t="s">
        <v>108</v>
      </c>
      <c r="Q5" s="18" t="s">
        <v>109</v>
      </c>
      <c r="R5" s="28" t="s">
        <v>110</v>
      </c>
      <c r="S5" s="28" t="s">
        <v>117</v>
      </c>
      <c r="T5" s="28" t="s">
        <v>118</v>
      </c>
      <c r="U5" s="28" t="s">
        <v>119</v>
      </c>
      <c r="V5" s="28" t="s">
        <v>120</v>
      </c>
      <c r="W5" s="28" t="s">
        <v>121</v>
      </c>
      <c r="X5" s="28" t="s">
        <v>122</v>
      </c>
      <c r="Y5" s="28" t="s">
        <v>138</v>
      </c>
      <c r="Z5" s="28" t="s">
        <v>139</v>
      </c>
      <c r="AA5" s="28" t="s">
        <v>140</v>
      </c>
      <c r="AB5" s="28" t="s">
        <v>141</v>
      </c>
      <c r="AC5" s="28" t="s">
        <v>142</v>
      </c>
      <c r="AD5" s="28" t="s">
        <v>143</v>
      </c>
      <c r="AE5" s="28" t="s">
        <v>144</v>
      </c>
      <c r="AF5" s="28" t="s">
        <v>145</v>
      </c>
      <c r="AG5" s="28" t="s">
        <v>146</v>
      </c>
    </row>
    <row r="6" spans="1:33" ht="21">
      <c r="A6" s="20" t="s">
        <v>46</v>
      </c>
      <c r="D6" s="1">
        <v>2</v>
      </c>
      <c r="E6" s="2">
        <v>0.2</v>
      </c>
      <c r="F6" s="2">
        <v>0.25</v>
      </c>
      <c r="G6" s="2">
        <v>0</v>
      </c>
      <c r="K6" s="3">
        <v>1</v>
      </c>
      <c r="L6" s="21" t="s">
        <v>111</v>
      </c>
      <c r="M6" s="33">
        <v>3.1269999999999999E-2</v>
      </c>
      <c r="N6" s="33">
        <v>3.2829999999999998E-2</v>
      </c>
      <c r="O6" s="34">
        <v>3.44E-2</v>
      </c>
      <c r="P6" s="22"/>
      <c r="Q6" s="22"/>
      <c r="R6" s="29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</row>
    <row r="7" spans="1:33" ht="21">
      <c r="A7" s="20" t="s">
        <v>47</v>
      </c>
      <c r="D7" s="1">
        <v>3</v>
      </c>
      <c r="E7" s="2">
        <v>0.25</v>
      </c>
      <c r="F7" s="2">
        <v>0.35</v>
      </c>
      <c r="G7" s="2">
        <v>0</v>
      </c>
      <c r="I7" s="1" t="s">
        <v>41</v>
      </c>
      <c r="K7" s="3">
        <v>2</v>
      </c>
      <c r="L7" s="23" t="s">
        <v>112</v>
      </c>
      <c r="M7" s="33">
        <v>3.2829999999999998E-2</v>
      </c>
      <c r="N7" s="33">
        <v>3.4470000000000001E-2</v>
      </c>
      <c r="O7" s="33">
        <v>3.6119999999999999E-2</v>
      </c>
      <c r="P7" s="22"/>
      <c r="Q7" s="22"/>
      <c r="R7" s="29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</row>
    <row r="8" spans="1:33" ht="21">
      <c r="A8" s="20" t="s">
        <v>48</v>
      </c>
      <c r="D8" s="1">
        <v>4</v>
      </c>
      <c r="E8" s="2">
        <v>0.35</v>
      </c>
      <c r="F8" s="2">
        <v>0.45</v>
      </c>
      <c r="G8" s="2">
        <v>0</v>
      </c>
      <c r="I8" s="1" t="s">
        <v>42</v>
      </c>
      <c r="K8" s="3">
        <v>3</v>
      </c>
      <c r="L8" s="24" t="s">
        <v>113</v>
      </c>
      <c r="M8" s="33">
        <v>3.5290000000000002E-2</v>
      </c>
      <c r="N8" s="33">
        <v>3.5290000000000002E-2</v>
      </c>
      <c r="O8" s="33">
        <v>3.6979999999999999E-2</v>
      </c>
      <c r="P8" s="22"/>
      <c r="Q8" s="22"/>
      <c r="R8" s="29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</row>
    <row r="9" spans="1:33" ht="21">
      <c r="A9" s="20" t="s">
        <v>49</v>
      </c>
      <c r="D9" s="1">
        <v>5</v>
      </c>
      <c r="E9" s="2">
        <v>0.45</v>
      </c>
      <c r="F9" s="2">
        <v>0.5</v>
      </c>
      <c r="G9" s="2">
        <v>0</v>
      </c>
      <c r="I9" s="1" t="s">
        <v>56</v>
      </c>
      <c r="K9" s="3">
        <v>4</v>
      </c>
      <c r="L9" s="25" t="s">
        <v>114</v>
      </c>
      <c r="M9" s="22"/>
      <c r="N9" s="22"/>
      <c r="O9" s="22"/>
      <c r="P9" s="33">
        <v>3.039E-2</v>
      </c>
      <c r="Q9" s="33">
        <v>3.1910000000000001E-2</v>
      </c>
      <c r="R9" s="35">
        <v>3.3430000000000001E-2</v>
      </c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</row>
    <row r="10" spans="1:33" ht="21">
      <c r="A10" s="20" t="s">
        <v>50</v>
      </c>
      <c r="D10" s="1">
        <v>6</v>
      </c>
      <c r="E10" s="2">
        <v>0.5</v>
      </c>
      <c r="F10" s="2">
        <v>0.5</v>
      </c>
      <c r="G10" s="2">
        <v>0</v>
      </c>
      <c r="I10" s="1" t="s">
        <v>57</v>
      </c>
      <c r="K10" s="3">
        <v>5</v>
      </c>
      <c r="L10" s="26" t="s">
        <v>115</v>
      </c>
      <c r="M10" s="22"/>
      <c r="N10" s="22"/>
      <c r="O10" s="22"/>
      <c r="P10" s="33">
        <v>3.1910000000000001E-2</v>
      </c>
      <c r="Q10" s="33">
        <v>3.3509999999999998E-2</v>
      </c>
      <c r="R10" s="35">
        <v>3.5099999999999999E-2</v>
      </c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</row>
    <row r="11" spans="1:33" ht="18.75" thickBot="1">
      <c r="K11" s="3">
        <v>6</v>
      </c>
      <c r="L11" s="27" t="s">
        <v>116</v>
      </c>
      <c r="M11" s="22"/>
      <c r="N11" s="22"/>
      <c r="O11" s="22"/>
      <c r="P11" s="36">
        <v>3.2669999999999998E-2</v>
      </c>
      <c r="Q11" s="36">
        <v>3.4299999999999997E-2</v>
      </c>
      <c r="R11" s="37">
        <v>3.594E-2</v>
      </c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</row>
    <row r="12" spans="1:33" ht="18.75" thickBot="1">
      <c r="K12" s="3">
        <v>7</v>
      </c>
      <c r="L12" s="27" t="s">
        <v>123</v>
      </c>
      <c r="M12" s="22"/>
      <c r="N12" s="22"/>
      <c r="O12" s="22"/>
      <c r="P12" s="22"/>
      <c r="Q12" s="22"/>
      <c r="R12" s="22"/>
      <c r="S12" s="38">
        <v>1.7080000000000001E-2</v>
      </c>
      <c r="T12" s="38">
        <v>1.7930000000000001E-2</v>
      </c>
      <c r="U12" s="38">
        <v>1.8790000000000001E-2</v>
      </c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</row>
    <row r="13" spans="1:33" ht="18">
      <c r="K13" s="3">
        <v>8</v>
      </c>
      <c r="L13" s="26" t="s">
        <v>124</v>
      </c>
      <c r="M13" s="22"/>
      <c r="N13" s="22"/>
      <c r="O13" s="22"/>
      <c r="P13" s="22"/>
      <c r="Q13" s="22"/>
      <c r="R13" s="22"/>
      <c r="S13" s="38">
        <v>1.7930000000000001E-2</v>
      </c>
      <c r="T13" s="38">
        <v>1.883E-2</v>
      </c>
      <c r="U13" s="38">
        <v>1.9730000000000001E-2</v>
      </c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</row>
    <row r="14" spans="1:33" ht="18">
      <c r="K14" s="3">
        <v>9</v>
      </c>
      <c r="L14" s="26" t="s">
        <v>125</v>
      </c>
      <c r="M14" s="22"/>
      <c r="N14" s="22"/>
      <c r="O14" s="22"/>
      <c r="P14" s="22"/>
      <c r="Q14" s="22"/>
      <c r="R14" s="22"/>
      <c r="S14" s="38">
        <v>1.8360000000000001E-2</v>
      </c>
      <c r="T14" s="38">
        <v>1.9279999999999999E-2</v>
      </c>
      <c r="U14" s="38">
        <v>2.0199999999999999E-2</v>
      </c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</row>
    <row r="15" spans="1:33" ht="18">
      <c r="K15" s="3">
        <v>10</v>
      </c>
      <c r="L15" s="26" t="s">
        <v>126</v>
      </c>
      <c r="M15" s="22"/>
      <c r="N15" s="22"/>
      <c r="O15" s="22"/>
      <c r="P15" s="22"/>
      <c r="Q15" s="22"/>
      <c r="R15" s="22"/>
      <c r="S15" s="22"/>
      <c r="T15" s="22"/>
      <c r="U15" s="22"/>
      <c r="V15" s="38">
        <v>1.6760000000000001E-2</v>
      </c>
      <c r="W15" s="38">
        <v>1.7600000000000001E-2</v>
      </c>
      <c r="X15" s="38">
        <v>1.8839999999999999E-2</v>
      </c>
      <c r="Y15" s="22"/>
      <c r="Z15" s="22"/>
      <c r="AA15" s="22"/>
      <c r="AB15" s="22"/>
      <c r="AC15" s="22"/>
      <c r="AD15" s="22"/>
      <c r="AE15" s="22"/>
      <c r="AF15" s="22"/>
      <c r="AG15" s="22"/>
    </row>
    <row r="16" spans="1:33" ht="18">
      <c r="K16" s="3">
        <v>11</v>
      </c>
      <c r="L16" s="26" t="s">
        <v>127</v>
      </c>
      <c r="M16" s="22"/>
      <c r="N16" s="22"/>
      <c r="O16" s="22"/>
      <c r="P16" s="22"/>
      <c r="Q16" s="22"/>
      <c r="R16" s="22"/>
      <c r="S16" s="22"/>
      <c r="T16" s="22"/>
      <c r="U16" s="22"/>
      <c r="V16" s="38">
        <v>1.7600000000000001E-2</v>
      </c>
      <c r="W16" s="38">
        <v>1.848E-2</v>
      </c>
      <c r="X16" s="38">
        <v>1.9359999999999999E-2</v>
      </c>
      <c r="Y16" s="22"/>
      <c r="Z16" s="22"/>
      <c r="AA16" s="22"/>
      <c r="AB16" s="22"/>
      <c r="AC16" s="22"/>
      <c r="AD16" s="22"/>
      <c r="AE16" s="22"/>
      <c r="AF16" s="22"/>
      <c r="AG16" s="22"/>
    </row>
    <row r="17" spans="2:33" ht="18">
      <c r="K17" s="3">
        <v>12</v>
      </c>
      <c r="L17" s="26" t="s">
        <v>128</v>
      </c>
      <c r="M17" s="22"/>
      <c r="N17" s="22"/>
      <c r="O17" s="22"/>
      <c r="P17" s="22"/>
      <c r="Q17" s="22"/>
      <c r="R17" s="22"/>
      <c r="S17" s="22"/>
      <c r="T17" s="22"/>
      <c r="U17" s="22"/>
      <c r="V17" s="38">
        <v>1.8020000000000001E-2</v>
      </c>
      <c r="W17" s="38">
        <v>1.8919999999999999E-2</v>
      </c>
      <c r="X17" s="38">
        <v>1.9820000000000001E-2</v>
      </c>
      <c r="Y17" s="22"/>
      <c r="Z17" s="22"/>
      <c r="AA17" s="22"/>
      <c r="AB17" s="22"/>
      <c r="AC17" s="22"/>
      <c r="AD17" s="22"/>
      <c r="AE17" s="22"/>
      <c r="AF17" s="22"/>
      <c r="AG17" s="22"/>
    </row>
    <row r="18" spans="2:33" ht="18">
      <c r="L18" s="26" t="s">
        <v>129</v>
      </c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83">
        <v>1.7510000000000001E-2</v>
      </c>
      <c r="Z18" s="83">
        <v>1.7430000000000001E-2</v>
      </c>
      <c r="AA18" s="83">
        <v>1.7260000000000001E-2</v>
      </c>
      <c r="AB18" s="22"/>
      <c r="AC18" s="22"/>
      <c r="AD18" s="22"/>
      <c r="AE18" s="22"/>
      <c r="AF18" s="22"/>
      <c r="AG18" s="22"/>
    </row>
    <row r="19" spans="2:33" ht="18">
      <c r="L19" s="26" t="s">
        <v>130</v>
      </c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83">
        <v>1.7950000000000001E-2</v>
      </c>
      <c r="Z19" s="83">
        <v>1.787E-2</v>
      </c>
      <c r="AA19" s="83">
        <v>1.77E-2</v>
      </c>
      <c r="AB19" s="22"/>
      <c r="AC19" s="22"/>
      <c r="AD19" s="22"/>
      <c r="AE19" s="22"/>
      <c r="AF19" s="22"/>
      <c r="AG19" s="22"/>
    </row>
    <row r="20" spans="2:33" ht="18">
      <c r="L20" s="26" t="s">
        <v>131</v>
      </c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83">
        <v>1.839E-2</v>
      </c>
      <c r="Z20" s="83">
        <v>1.83E-2</v>
      </c>
      <c r="AA20" s="83">
        <v>1.8120000000000001E-2</v>
      </c>
      <c r="AB20" s="22"/>
      <c r="AC20" s="22"/>
      <c r="AD20" s="22"/>
      <c r="AE20" s="22"/>
      <c r="AF20" s="22"/>
      <c r="AG20" s="22"/>
    </row>
    <row r="21" spans="2:33" ht="18">
      <c r="L21" s="26" t="s">
        <v>132</v>
      </c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83">
        <v>1.6639999999999999E-2</v>
      </c>
      <c r="AC21" s="83">
        <v>1.6559999999999998E-2</v>
      </c>
      <c r="AD21" s="83">
        <v>1.6400000000000001E-2</v>
      </c>
      <c r="AE21" s="22"/>
      <c r="AF21" s="22"/>
      <c r="AG21" s="22"/>
    </row>
    <row r="22" spans="2:33" ht="18">
      <c r="B22" s="1" t="s">
        <v>53</v>
      </c>
      <c r="C22" s="1" t="s">
        <v>54</v>
      </c>
      <c r="D22" s="1" t="s">
        <v>55</v>
      </c>
      <c r="L22" s="26" t="s">
        <v>133</v>
      </c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83">
        <v>1.7059999999999999E-2</v>
      </c>
      <c r="AC22" s="83">
        <v>1.6969999999999999E-2</v>
      </c>
      <c r="AD22" s="83">
        <v>1.6809999999999999E-2</v>
      </c>
      <c r="AE22" s="22"/>
      <c r="AF22" s="22"/>
      <c r="AG22" s="22"/>
    </row>
    <row r="23" spans="2:33" ht="61.5" customHeight="1">
      <c r="B23" s="9">
        <v>1</v>
      </c>
      <c r="C23" s="6" t="s">
        <v>61</v>
      </c>
      <c r="I23" s="10" t="s">
        <v>27</v>
      </c>
      <c r="L23" s="26" t="s">
        <v>134</v>
      </c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83">
        <v>1.7469999999999999E-2</v>
      </c>
      <c r="AC23" s="83">
        <v>1.7389999999999999E-2</v>
      </c>
      <c r="AD23" s="83">
        <v>1.7219999999999999E-2</v>
      </c>
      <c r="AE23" s="22"/>
      <c r="AF23" s="22"/>
      <c r="AG23" s="22"/>
    </row>
    <row r="24" spans="2:33" ht="60" customHeight="1">
      <c r="B24" s="8">
        <v>2</v>
      </c>
      <c r="C24" s="6" t="s">
        <v>62</v>
      </c>
      <c r="I24" s="10" t="s">
        <v>28</v>
      </c>
      <c r="L24" s="26" t="s">
        <v>135</v>
      </c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83">
        <v>1.208E-2</v>
      </c>
      <c r="AF24" s="83">
        <v>1.2019999999999999E-2</v>
      </c>
      <c r="AG24" s="83">
        <v>1.1900000000000001E-2</v>
      </c>
    </row>
    <row r="25" spans="2:33" ht="60" customHeight="1">
      <c r="B25" s="8">
        <v>3</v>
      </c>
      <c r="C25" s="6" t="s">
        <v>63</v>
      </c>
      <c r="I25" s="10" t="s">
        <v>30</v>
      </c>
      <c r="L25" s="26" t="s">
        <v>136</v>
      </c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83">
        <v>1.238E-2</v>
      </c>
      <c r="AF25" s="83">
        <v>1.2319999999999999E-2</v>
      </c>
      <c r="AG25" s="83">
        <v>1.2200000000000001E-2</v>
      </c>
    </row>
    <row r="26" spans="2:33" ht="60" customHeight="1">
      <c r="B26" s="8">
        <v>4</v>
      </c>
      <c r="C26" s="6" t="s">
        <v>64</v>
      </c>
      <c r="I26" s="10" t="s">
        <v>29</v>
      </c>
      <c r="L26" s="26" t="s">
        <v>137</v>
      </c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83">
        <v>1.268E-2</v>
      </c>
      <c r="AF26" s="83">
        <v>1.2619999999999999E-2</v>
      </c>
      <c r="AG26" s="83">
        <v>1.2500000000000001E-2</v>
      </c>
    </row>
    <row r="27" spans="2:33" ht="60" customHeight="1">
      <c r="B27" s="8">
        <v>5</v>
      </c>
      <c r="C27" s="6" t="s">
        <v>65</v>
      </c>
      <c r="I27" s="10" t="s">
        <v>31</v>
      </c>
      <c r="L27" s="1"/>
      <c r="M27" s="84">
        <v>2094</v>
      </c>
      <c r="N27" s="84">
        <v>3416</v>
      </c>
      <c r="O27" s="84">
        <v>7897</v>
      </c>
      <c r="P27" s="84">
        <v>2094</v>
      </c>
      <c r="Q27" s="84">
        <v>3416</v>
      </c>
      <c r="R27" s="84">
        <v>7897</v>
      </c>
      <c r="S27" s="84">
        <v>714</v>
      </c>
      <c r="T27" s="84">
        <v>1366</v>
      </c>
      <c r="U27" s="84">
        <v>2804</v>
      </c>
      <c r="V27" s="84">
        <v>714</v>
      </c>
      <c r="W27" s="84">
        <v>1366</v>
      </c>
      <c r="X27" s="84">
        <v>2804</v>
      </c>
      <c r="Y27" s="87">
        <v>0</v>
      </c>
      <c r="Z27" s="86">
        <v>0</v>
      </c>
      <c r="AA27" s="85">
        <v>0</v>
      </c>
      <c r="AB27">
        <v>0</v>
      </c>
      <c r="AC27">
        <v>0</v>
      </c>
      <c r="AD27">
        <v>0</v>
      </c>
      <c r="AE27" s="84">
        <v>7267</v>
      </c>
      <c r="AF27" s="84">
        <v>7267</v>
      </c>
      <c r="AG27" s="84">
        <v>7267</v>
      </c>
    </row>
    <row r="28" spans="2:33" ht="60" customHeight="1">
      <c r="B28" s="8">
        <v>6</v>
      </c>
      <c r="C28" s="6" t="s">
        <v>66</v>
      </c>
      <c r="I28" s="10" t="s">
        <v>32</v>
      </c>
    </row>
    <row r="29" spans="2:33" ht="59.25" customHeight="1">
      <c r="B29" s="8">
        <v>7</v>
      </c>
      <c r="C29" s="6" t="s">
        <v>67</v>
      </c>
      <c r="I29" s="10" t="s">
        <v>82</v>
      </c>
      <c r="M29" s="84" t="s">
        <v>163</v>
      </c>
      <c r="N29" s="84" t="s">
        <v>164</v>
      </c>
    </row>
    <row r="30" spans="2:33" ht="60" customHeight="1">
      <c r="B30" s="8">
        <v>8</v>
      </c>
      <c r="C30" s="6" t="s">
        <v>68</v>
      </c>
      <c r="I30" s="10" t="s">
        <v>83</v>
      </c>
      <c r="M30" s="84" t="s">
        <v>158</v>
      </c>
      <c r="N30" s="84">
        <v>16049</v>
      </c>
    </row>
    <row r="31" spans="2:33" ht="60" customHeight="1">
      <c r="B31" s="8">
        <v>9</v>
      </c>
      <c r="C31" s="6" t="s">
        <v>69</v>
      </c>
      <c r="I31" s="10" t="s">
        <v>84</v>
      </c>
      <c r="M31" s="84" t="s">
        <v>159</v>
      </c>
      <c r="N31" s="84">
        <v>27186</v>
      </c>
    </row>
    <row r="32" spans="2:33" ht="61.5" customHeight="1">
      <c r="B32" s="8">
        <v>10</v>
      </c>
      <c r="C32" s="6" t="s">
        <v>70</v>
      </c>
      <c r="I32" s="10" t="s">
        <v>85</v>
      </c>
      <c r="M32" s="84" t="s">
        <v>160</v>
      </c>
      <c r="N32" s="84">
        <v>35313</v>
      </c>
    </row>
    <row r="33" spans="2:14" ht="60" customHeight="1">
      <c r="B33" s="8">
        <v>11</v>
      </c>
      <c r="C33" s="6" t="s">
        <v>71</v>
      </c>
      <c r="I33" s="10" t="s">
        <v>86</v>
      </c>
      <c r="M33" s="84" t="s">
        <v>161</v>
      </c>
      <c r="N33" s="84">
        <v>43950</v>
      </c>
    </row>
    <row r="34" spans="2:14" ht="60.75" customHeight="1">
      <c r="B34" s="8">
        <v>12</v>
      </c>
      <c r="C34" s="6" t="s">
        <v>72</v>
      </c>
      <c r="I34" s="10" t="s">
        <v>87</v>
      </c>
      <c r="M34" s="84" t="s">
        <v>162</v>
      </c>
      <c r="N34" s="84">
        <v>44242</v>
      </c>
    </row>
    <row r="35" spans="2:14" ht="60" customHeight="1">
      <c r="B35" s="8">
        <v>13</v>
      </c>
      <c r="C35" s="6" t="s">
        <v>73</v>
      </c>
      <c r="I35" s="10" t="s">
        <v>88</v>
      </c>
    </row>
    <row r="36" spans="2:14" ht="59.25" customHeight="1">
      <c r="B36" s="8">
        <v>14</v>
      </c>
      <c r="C36" s="6" t="s">
        <v>51</v>
      </c>
      <c r="I36" s="10" t="s">
        <v>170</v>
      </c>
    </row>
    <row r="37" spans="2:14" ht="60" customHeight="1">
      <c r="B37" s="8">
        <v>15</v>
      </c>
      <c r="C37" s="6" t="s">
        <v>74</v>
      </c>
      <c r="I37" s="10" t="s">
        <v>33</v>
      </c>
    </row>
    <row r="38" spans="2:14" ht="60.75" customHeight="1">
      <c r="B38" s="8">
        <v>16</v>
      </c>
      <c r="C38" s="6" t="s">
        <v>75</v>
      </c>
      <c r="I38" s="10" t="s">
        <v>34</v>
      </c>
    </row>
    <row r="39" spans="2:14" ht="61.5" customHeight="1">
      <c r="B39" s="8">
        <v>17</v>
      </c>
      <c r="C39" s="6" t="s">
        <v>76</v>
      </c>
      <c r="I39" s="39" t="s">
        <v>89</v>
      </c>
    </row>
    <row r="40" spans="2:14" ht="60.75" customHeight="1">
      <c r="B40" s="8">
        <v>18</v>
      </c>
      <c r="C40" s="6" t="s">
        <v>77</v>
      </c>
      <c r="I40" s="1" t="s">
        <v>90</v>
      </c>
    </row>
    <row r="41" spans="2:14" ht="62.25" customHeight="1">
      <c r="B41" s="8">
        <v>19</v>
      </c>
      <c r="C41" s="6" t="s">
        <v>78</v>
      </c>
      <c r="I41" s="10" t="s">
        <v>165</v>
      </c>
    </row>
    <row r="42" spans="2:14" ht="60" customHeight="1">
      <c r="B42" s="8">
        <v>20</v>
      </c>
      <c r="C42" s="6" t="s">
        <v>79</v>
      </c>
      <c r="I42" s="39" t="s">
        <v>167</v>
      </c>
    </row>
    <row r="43" spans="2:14" ht="60" customHeight="1">
      <c r="B43" s="8">
        <v>21</v>
      </c>
      <c r="C43" s="11" t="s">
        <v>80</v>
      </c>
      <c r="I43" s="39" t="s">
        <v>168</v>
      </c>
    </row>
    <row r="44" spans="2:14" ht="60" customHeight="1">
      <c r="B44" s="8">
        <v>22</v>
      </c>
      <c r="C44" s="11" t="s">
        <v>81</v>
      </c>
      <c r="I44" s="39" t="s">
        <v>169</v>
      </c>
    </row>
    <row r="45" spans="2:14" ht="59.25" customHeight="1">
      <c r="B45" s="8">
        <v>23</v>
      </c>
      <c r="C45" s="6" t="s">
        <v>52</v>
      </c>
      <c r="I45" s="10" t="s">
        <v>171</v>
      </c>
    </row>
    <row r="46" spans="2:14" ht="59.25" customHeight="1">
      <c r="B46">
        <v>25</v>
      </c>
    </row>
    <row r="47" spans="2:14" ht="59.25" customHeight="1"/>
    <row r="48" spans="2:14" ht="60" customHeight="1"/>
    <row r="49" spans="3:3" ht="60.75" customHeight="1"/>
    <row r="50" spans="3:3" ht="61.5" customHeight="1">
      <c r="C50" s="31" t="s">
        <v>43</v>
      </c>
    </row>
    <row r="51" spans="3:3" ht="60.75" customHeight="1">
      <c r="C51" s="30" t="s">
        <v>44</v>
      </c>
    </row>
    <row r="52" spans="3:3" ht="59.25" customHeight="1">
      <c r="C52" s="30" t="s">
        <v>58</v>
      </c>
    </row>
    <row r="53" spans="3:3" ht="27">
      <c r="C53" s="30" t="s">
        <v>59</v>
      </c>
    </row>
    <row r="54" spans="3:3" ht="27">
      <c r="C54" s="30" t="s">
        <v>60</v>
      </c>
    </row>
    <row r="55" spans="3:3" ht="27">
      <c r="C55" s="30" t="s">
        <v>147</v>
      </c>
    </row>
    <row r="56" spans="3:3" ht="27">
      <c r="C56" s="30" t="s">
        <v>148</v>
      </c>
    </row>
    <row r="57" spans="3:3" ht="27">
      <c r="C57" s="30" t="s">
        <v>149</v>
      </c>
    </row>
    <row r="58" spans="3:3" ht="27">
      <c r="C58" s="30" t="s">
        <v>150</v>
      </c>
    </row>
    <row r="59" spans="3:3" ht="27">
      <c r="C59" s="30" t="s">
        <v>151</v>
      </c>
    </row>
    <row r="60" spans="3:3" ht="27">
      <c r="C60" s="30" t="s">
        <v>172</v>
      </c>
    </row>
    <row r="61" spans="3:3" ht="27">
      <c r="C61" s="30" t="s">
        <v>173</v>
      </c>
    </row>
    <row r="62" spans="3:3" ht="27">
      <c r="C62" s="30" t="s">
        <v>174</v>
      </c>
    </row>
    <row r="63" spans="3:3" ht="27">
      <c r="C63" s="30"/>
    </row>
    <row r="64" spans="3:3" ht="27">
      <c r="C64" s="30"/>
    </row>
    <row r="65" spans="3:3" ht="27">
      <c r="C65" s="30"/>
    </row>
    <row r="66" spans="3:3" ht="27">
      <c r="C66" s="30"/>
    </row>
    <row r="67" spans="3:3" ht="27">
      <c r="C67" s="30"/>
    </row>
    <row r="68" spans="3:3" ht="27">
      <c r="C68" s="30"/>
    </row>
    <row r="69" spans="3:3" ht="27">
      <c r="C69" s="30"/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QUOTATION</vt:lpstr>
      <vt:lpstr>Sheet2</vt:lpstr>
      <vt:lpstr>Rates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2026-06-02T13:29:39Z</dcterms:modified>
</cp:coreProperties>
</file>