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defaultThemeVersion="124226"/>
  <mc:AlternateContent xmlns:mc="http://schemas.openxmlformats.org/markup-compatibility/2006">
    <mc:Choice Requires="x15">
      <x15ac:absPath xmlns:x15ac="http://schemas.microsoft.com/office/spreadsheetml/2010/11/ac" url="C:\Users\Kenneth\Desktop\Mix\Tech cat\Data inputs\"/>
    </mc:Choice>
  </mc:AlternateContent>
  <xr:revisionPtr revIDLastSave="0" documentId="13_ncr:1_{5B5A03C6-E935-4797-A8EF-4A828697F21E}" xr6:coauthVersionLast="47" xr6:coauthVersionMax="47" xr10:uidLastSave="{00000000-0000-0000-0000-000000000000}"/>
  <bookViews>
    <workbookView xWindow="-110" yWindow="-110" windowWidth="19420" windowHeight="10420" tabRatio="907" firstSheet="15" activeTab="20" xr2:uid="{00000000-000D-0000-FFFF-FFFF00000000}"/>
  </bookViews>
  <sheets>
    <sheet name="Index" sheetId="1" r:id="rId1"/>
    <sheet name="01a Coal, subcritical" sheetId="2" r:id="rId2"/>
    <sheet name="01b Coal, supercritical" sheetId="3" r:id="rId3"/>
    <sheet name="01c Coal, ultra-supercritical" sheetId="4" r:id="rId4"/>
    <sheet name="02a Gas turb. open cycle" sheetId="5" r:id="rId5"/>
    <sheet name="02b Gas turb. combined cycle" sheetId="6" r:id="rId6"/>
    <sheet name="02c Gas engine" sheetId="7" r:id="rId7"/>
    <sheet name="03 Biomass extract. plant" sheetId="8" r:id="rId8"/>
    <sheet name="04 Onshore turbines" sheetId="9" r:id="rId9"/>
    <sheet name="05 Offshore turbines" sheetId="27" r:id="rId10"/>
    <sheet name="06a Photovoltaics Large" sheetId="28" r:id="rId11"/>
    <sheet name="06b Photovoltaics rooftop" sheetId="29" r:id="rId12"/>
    <sheet name="07a Hydro, ROR wo storage" sheetId="30" r:id="rId13"/>
    <sheet name="07b Hydro, ROR with storage" sheetId="31" r:id="rId14"/>
    <sheet name="07c Small hydro, res" sheetId="32" r:id="rId15"/>
    <sheet name="07d Large hydro, res" sheetId="33" r:id="rId16"/>
    <sheet name="07e Hydro, Pumped on-river" sheetId="34" r:id="rId17"/>
    <sheet name="07f Hydro, Pumped closed loop" sheetId="35" r:id="rId18"/>
    <sheet name="08a Nuclear, PHWR" sheetId="36" r:id="rId19"/>
    <sheet name="08b Nuclear, LWR" sheetId="37" r:id="rId20"/>
    <sheet name="09 Battery storage, Li-ion" sheetId="38" r:id="rId21"/>
  </sheets>
  <externalReferences>
    <externalReference r:id="rId22"/>
  </externalReferences>
  <definedNames>
    <definedName name="index">Index!$A$1</definedName>
    <definedName name="s" localSheetId="6">#REF!</definedName>
    <definedName name="s" localSheetId="9">#REF!</definedName>
    <definedName name="s">#REF!</definedName>
    <definedName name="sheet10" localSheetId="2">#REF!</definedName>
    <definedName name="sheet10" localSheetId="3">#REF!</definedName>
    <definedName name="sheet10" localSheetId="6">#REF!</definedName>
    <definedName name="sheet10" localSheetId="9">#REF!</definedName>
    <definedName name="sheet10">#REF!</definedName>
    <definedName name="sheet11" localSheetId="6">'02c Gas engine'!#REF!</definedName>
    <definedName name="sheet11" localSheetId="9">'[1]02b Gas turb. combined cycle'!#REF!</definedName>
    <definedName name="sheet11">'02b Gas turb. combined cycle'!#REF!</definedName>
    <definedName name="sheet12" localSheetId="2">#REF!</definedName>
    <definedName name="sheet12" localSheetId="3">#REF!</definedName>
    <definedName name="sheet12" localSheetId="6">#REF!</definedName>
    <definedName name="sheet12" localSheetId="9">#REF!</definedName>
    <definedName name="sheet12">#REF!</definedName>
    <definedName name="sheet13" localSheetId="2">#REF!</definedName>
    <definedName name="sheet13" localSheetId="3">#REF!</definedName>
    <definedName name="sheet13" localSheetId="6">#REF!</definedName>
    <definedName name="sheet13" localSheetId="9">#REF!</definedName>
    <definedName name="sheet13">#REF!</definedName>
    <definedName name="sheet14" localSheetId="2">#REF!</definedName>
    <definedName name="sheet14" localSheetId="3">#REF!</definedName>
    <definedName name="sheet14" localSheetId="6">#REF!</definedName>
    <definedName name="sheet14" localSheetId="9">#REF!</definedName>
    <definedName name="sheet14">#REF!</definedName>
    <definedName name="sheet15" localSheetId="2">#REF!</definedName>
    <definedName name="sheet15" localSheetId="3">#REF!</definedName>
    <definedName name="sheet15" localSheetId="6">#REF!</definedName>
    <definedName name="sheet15" localSheetId="9">#REF!</definedName>
    <definedName name="sheet15">#REF!</definedName>
    <definedName name="sheet16" localSheetId="2">#REF!</definedName>
    <definedName name="sheet16" localSheetId="3">#REF!</definedName>
    <definedName name="sheet16" localSheetId="6">#REF!</definedName>
    <definedName name="sheet16" localSheetId="9">#REF!</definedName>
    <definedName name="sheet16">#REF!</definedName>
    <definedName name="sheet17" localSheetId="6">#REF!</definedName>
    <definedName name="sheet17" localSheetId="9">#REF!</definedName>
    <definedName name="sheet17">#REF!</definedName>
    <definedName name="sheet18" localSheetId="2">#REF!</definedName>
    <definedName name="sheet18" localSheetId="3">#REF!</definedName>
    <definedName name="sheet18" localSheetId="6">#REF!</definedName>
    <definedName name="sheet18" localSheetId="9">#REF!</definedName>
    <definedName name="sheet18">#REF!</definedName>
    <definedName name="sheet19" localSheetId="2">#REF!</definedName>
    <definedName name="sheet19" localSheetId="3">#REF!</definedName>
    <definedName name="sheet19" localSheetId="6">#REF!</definedName>
    <definedName name="sheet19" localSheetId="9">#REF!</definedName>
    <definedName name="sheet19">#REF!</definedName>
    <definedName name="sheet2" localSheetId="2">'01b Coal, supercritical'!#REF!</definedName>
    <definedName name="sheet2" localSheetId="3">'01c Coal, ultra-supercritical'!#REF!</definedName>
    <definedName name="sheet2" localSheetId="6">'01a Coal, subcritical'!#REF!</definedName>
    <definedName name="sheet2" localSheetId="9">'[1]01a Coal, subcritical'!#REF!</definedName>
    <definedName name="sheet2">'01a Coal, subcritical'!#REF!</definedName>
    <definedName name="sheet20" localSheetId="2">#REF!</definedName>
    <definedName name="sheet20" localSheetId="3">#REF!</definedName>
    <definedName name="sheet20" localSheetId="6">#REF!</definedName>
    <definedName name="sheet20" localSheetId="9">#REF!</definedName>
    <definedName name="sheet20">#REF!</definedName>
    <definedName name="sheet21" localSheetId="2">#REF!</definedName>
    <definedName name="sheet21" localSheetId="3">#REF!</definedName>
    <definedName name="sheet21" localSheetId="6">#REF!</definedName>
    <definedName name="sheet21" localSheetId="9">#REF!</definedName>
    <definedName name="sheet21">#REF!</definedName>
    <definedName name="sheet22" localSheetId="2">#REF!</definedName>
    <definedName name="sheet22" localSheetId="3">#REF!</definedName>
    <definedName name="sheet22" localSheetId="6">#REF!</definedName>
    <definedName name="sheet22" localSheetId="9">#REF!</definedName>
    <definedName name="sheet22">#REF!</definedName>
    <definedName name="sheet23" localSheetId="2">#REF!</definedName>
    <definedName name="sheet23" localSheetId="3">#REF!</definedName>
    <definedName name="sheet23" localSheetId="6">#REF!</definedName>
    <definedName name="sheet23" localSheetId="9">#REF!</definedName>
    <definedName name="sheet23">#REF!</definedName>
    <definedName name="sheet24" localSheetId="2">#REF!</definedName>
    <definedName name="sheet24" localSheetId="3">#REF!</definedName>
    <definedName name="sheet24" localSheetId="6">#REF!</definedName>
    <definedName name="sheet24" localSheetId="9">#REF!</definedName>
    <definedName name="sheet24">#REF!</definedName>
    <definedName name="sheet25" localSheetId="2">#REF!</definedName>
    <definedName name="sheet25" localSheetId="3">#REF!</definedName>
    <definedName name="sheet25" localSheetId="6">#REF!</definedName>
    <definedName name="sheet25" localSheetId="9">#REF!</definedName>
    <definedName name="sheet25">#REF!</definedName>
    <definedName name="sheet26" localSheetId="2">#REF!</definedName>
    <definedName name="sheet26" localSheetId="3">#REF!</definedName>
    <definedName name="sheet26" localSheetId="6">#REF!</definedName>
    <definedName name="sheet26" localSheetId="9">#REF!</definedName>
    <definedName name="sheet26">#REF!</definedName>
    <definedName name="sheet27" localSheetId="2">#REF!</definedName>
    <definedName name="sheet27" localSheetId="3">#REF!</definedName>
    <definedName name="sheet27" localSheetId="6">#REF!</definedName>
    <definedName name="sheet27" localSheetId="9">#REF!</definedName>
    <definedName name="sheet27">#REF!</definedName>
    <definedName name="sheet28" localSheetId="2">#REF!</definedName>
    <definedName name="sheet28" localSheetId="3">#REF!</definedName>
    <definedName name="sheet28" localSheetId="6">#REF!</definedName>
    <definedName name="sheet28" localSheetId="9">#REF!</definedName>
    <definedName name="sheet28">#REF!</definedName>
    <definedName name="sheet29" localSheetId="2">#REF!</definedName>
    <definedName name="sheet29" localSheetId="3">#REF!</definedName>
    <definedName name="sheet29" localSheetId="6">#REF!</definedName>
    <definedName name="sheet29" localSheetId="9">#REF!</definedName>
    <definedName name="sheet29">#REF!</definedName>
    <definedName name="sheet3" localSheetId="6">#REF!</definedName>
    <definedName name="sheet3" localSheetId="9">#REF!</definedName>
    <definedName name="sheet3">#REF!</definedName>
    <definedName name="sheet30" localSheetId="2">#REF!</definedName>
    <definedName name="sheet30" localSheetId="3">#REF!</definedName>
    <definedName name="sheet30" localSheetId="6">#REF!</definedName>
    <definedName name="sheet30" localSheetId="9">#REF!</definedName>
    <definedName name="sheet30">#REF!</definedName>
    <definedName name="sheet31" localSheetId="2">#REF!</definedName>
    <definedName name="sheet31" localSheetId="3">#REF!</definedName>
    <definedName name="sheet31" localSheetId="6">#REF!</definedName>
    <definedName name="sheet31" localSheetId="9">#REF!</definedName>
    <definedName name="sheet31">#REF!</definedName>
    <definedName name="sheet32" localSheetId="2">#REF!</definedName>
    <definedName name="sheet32" localSheetId="3">#REF!</definedName>
    <definedName name="sheet32" localSheetId="6">#REF!</definedName>
    <definedName name="sheet32" localSheetId="9">#REF!</definedName>
    <definedName name="sheet32">#REF!</definedName>
    <definedName name="sheet33" localSheetId="2">#REF!</definedName>
    <definedName name="sheet33" localSheetId="3">#REF!</definedName>
    <definedName name="sheet33" localSheetId="6">#REF!</definedName>
    <definedName name="sheet33" localSheetId="9">#REF!</definedName>
    <definedName name="sheet33">#REF!</definedName>
    <definedName name="sheet34" localSheetId="2">#REF!</definedName>
    <definedName name="sheet34" localSheetId="3">#REF!</definedName>
    <definedName name="sheet34" localSheetId="6">#REF!</definedName>
    <definedName name="sheet34" localSheetId="9">#REF!</definedName>
    <definedName name="sheet34">#REF!</definedName>
    <definedName name="sheet35" localSheetId="2">#REF!</definedName>
    <definedName name="sheet35" localSheetId="3">#REF!</definedName>
    <definedName name="sheet35" localSheetId="6">#REF!</definedName>
    <definedName name="sheet35" localSheetId="9">#REF!</definedName>
    <definedName name="sheet35">#REF!</definedName>
    <definedName name="sheet36" localSheetId="6">'03 Biomass extract. plant'!#REF!</definedName>
    <definedName name="sheet36" localSheetId="9">'[1]03 Biomass extract. plant'!#REF!</definedName>
    <definedName name="sheet36">'03 Biomass extract. plant'!#REF!</definedName>
    <definedName name="sheet37" localSheetId="2">#REF!</definedName>
    <definedName name="sheet37" localSheetId="3">#REF!</definedName>
    <definedName name="sheet37" localSheetId="6">#REF!</definedName>
    <definedName name="sheet37" localSheetId="9">#REF!</definedName>
    <definedName name="sheet37">#REF!</definedName>
    <definedName name="sheet38" localSheetId="2">#REF!</definedName>
    <definedName name="sheet38" localSheetId="3">#REF!</definedName>
    <definedName name="sheet38" localSheetId="6">#REF!</definedName>
    <definedName name="sheet38" localSheetId="9">#REF!</definedName>
    <definedName name="sheet38">#REF!</definedName>
    <definedName name="sheet39" localSheetId="2">#REF!</definedName>
    <definedName name="sheet39" localSheetId="3">#REF!</definedName>
    <definedName name="sheet39" localSheetId="6">#REF!</definedName>
    <definedName name="sheet39" localSheetId="9">#REF!</definedName>
    <definedName name="sheet39">#REF!</definedName>
    <definedName name="sheet4" localSheetId="2">#REF!</definedName>
    <definedName name="sheet4" localSheetId="3">#REF!</definedName>
    <definedName name="sheet4" localSheetId="6">#REF!</definedName>
    <definedName name="sheet4" localSheetId="9">#REF!</definedName>
    <definedName name="sheet4">#REF!</definedName>
    <definedName name="sheet40" localSheetId="2">#REF!</definedName>
    <definedName name="sheet40" localSheetId="3">#REF!</definedName>
    <definedName name="sheet40" localSheetId="6">#REF!</definedName>
    <definedName name="sheet40" localSheetId="9">#REF!</definedName>
    <definedName name="sheet40">#REF!</definedName>
    <definedName name="sheet41" localSheetId="6">'04 Onshore turbines'!#REF!</definedName>
    <definedName name="sheet41" localSheetId="9">'[1]04 Onshore turbines'!#REF!</definedName>
    <definedName name="sheet41">'04 Onshore turbines'!#REF!</definedName>
    <definedName name="sheet42" localSheetId="2">#REF!</definedName>
    <definedName name="sheet42" localSheetId="3">#REF!</definedName>
    <definedName name="sheet42" localSheetId="6">#REF!</definedName>
    <definedName name="sheet42" localSheetId="9">#REF!</definedName>
    <definedName name="sheet42">#REF!</definedName>
    <definedName name="sheet43" localSheetId="6">#REF!</definedName>
    <definedName name="sheet43" localSheetId="9">'05 Offshore turbines'!#REF!</definedName>
    <definedName name="sheet43">#REF!</definedName>
    <definedName name="sheet44" localSheetId="2">#REF!</definedName>
    <definedName name="sheet44" localSheetId="3">#REF!</definedName>
    <definedName name="sheet44" localSheetId="6">#REF!</definedName>
    <definedName name="sheet44" localSheetId="9">#REF!</definedName>
    <definedName name="sheet44">#REF!</definedName>
    <definedName name="sheet45" localSheetId="2">#REF!</definedName>
    <definedName name="sheet45" localSheetId="3">#REF!</definedName>
    <definedName name="sheet45" localSheetId="6">#REF!</definedName>
    <definedName name="sheet45" localSheetId="9">#REF!</definedName>
    <definedName name="sheet45">#REF!</definedName>
    <definedName name="sheet46" localSheetId="2">#REF!</definedName>
    <definedName name="sheet46" localSheetId="3">#REF!</definedName>
    <definedName name="sheet46" localSheetId="6">#REF!</definedName>
    <definedName name="sheet46" localSheetId="9">#REF!</definedName>
    <definedName name="sheet46">#REF!</definedName>
    <definedName name="sheet47" localSheetId="6">#REF!</definedName>
    <definedName name="sheet47" localSheetId="9">'[1]06a Photovoltaics Large'!#REF!</definedName>
    <definedName name="sheet47">#REF!</definedName>
    <definedName name="sheet48" localSheetId="2">#REF!</definedName>
    <definedName name="sheet48" localSheetId="3">#REF!</definedName>
    <definedName name="sheet48" localSheetId="6">#REF!</definedName>
    <definedName name="sheet48" localSheetId="9">#REF!</definedName>
    <definedName name="sheet48">#REF!</definedName>
    <definedName name="sheet49" localSheetId="6">#REF!</definedName>
    <definedName name="sheet49" localSheetId="9">#REF!</definedName>
    <definedName name="sheet49">#REF!</definedName>
    <definedName name="sheet5" localSheetId="2">#REF!</definedName>
    <definedName name="sheet5" localSheetId="3">#REF!</definedName>
    <definedName name="sheet5" localSheetId="6">#REF!</definedName>
    <definedName name="sheet5" localSheetId="9">#REF!</definedName>
    <definedName name="sheet5">#REF!</definedName>
    <definedName name="sheet50" localSheetId="2">#REF!</definedName>
    <definedName name="sheet50" localSheetId="3">#REF!</definedName>
    <definedName name="sheet50" localSheetId="6">#REF!</definedName>
    <definedName name="sheet50" localSheetId="9">#REF!</definedName>
    <definedName name="sheet50">#REF!</definedName>
    <definedName name="sheet51" localSheetId="2">#REF!</definedName>
    <definedName name="sheet51" localSheetId="3">#REF!</definedName>
    <definedName name="sheet51" localSheetId="6">#REF!</definedName>
    <definedName name="sheet51" localSheetId="9">#REF!</definedName>
    <definedName name="sheet51">#REF!</definedName>
    <definedName name="sheet52" localSheetId="2">#REF!</definedName>
    <definedName name="sheet52" localSheetId="3">#REF!</definedName>
    <definedName name="sheet52" localSheetId="6">#REF!</definedName>
    <definedName name="sheet52" localSheetId="9">#REF!</definedName>
    <definedName name="sheet52">#REF!</definedName>
    <definedName name="sheet53" localSheetId="2">#REF!</definedName>
    <definedName name="sheet53" localSheetId="3">#REF!</definedName>
    <definedName name="sheet53" localSheetId="6">#REF!</definedName>
    <definedName name="sheet53" localSheetId="9">#REF!</definedName>
    <definedName name="sheet53">#REF!</definedName>
    <definedName name="sheet54" localSheetId="2">#REF!</definedName>
    <definedName name="sheet54" localSheetId="3">#REF!</definedName>
    <definedName name="sheet54" localSheetId="6">#REF!</definedName>
    <definedName name="sheet54" localSheetId="9">#REF!</definedName>
    <definedName name="sheet54">#REF!</definedName>
    <definedName name="sheet55" localSheetId="2">#REF!</definedName>
    <definedName name="sheet55" localSheetId="3">#REF!</definedName>
    <definedName name="sheet55" localSheetId="6">#REF!</definedName>
    <definedName name="sheet55" localSheetId="9">#REF!</definedName>
    <definedName name="sheet55">#REF!</definedName>
    <definedName name="sheet56" localSheetId="2">#REF!</definedName>
    <definedName name="sheet56" localSheetId="3">#REF!</definedName>
    <definedName name="sheet56" localSheetId="6">#REF!</definedName>
    <definedName name="sheet56" localSheetId="9">#REF!</definedName>
    <definedName name="sheet56">#REF!</definedName>
    <definedName name="sheet57" localSheetId="2">#REF!</definedName>
    <definedName name="sheet57" localSheetId="3">#REF!</definedName>
    <definedName name="sheet57" localSheetId="6">#REF!</definedName>
    <definedName name="sheet57" localSheetId="9">#REF!</definedName>
    <definedName name="sheet57">#REF!</definedName>
    <definedName name="sheet58" localSheetId="2">#REF!</definedName>
    <definedName name="sheet58" localSheetId="3">#REF!</definedName>
    <definedName name="sheet58" localSheetId="6">#REF!</definedName>
    <definedName name="sheet58" localSheetId="9">#REF!</definedName>
    <definedName name="sheet58">#REF!</definedName>
    <definedName name="sheet59" localSheetId="2">#REF!</definedName>
    <definedName name="sheet59" localSheetId="3">#REF!</definedName>
    <definedName name="sheet59" localSheetId="6">#REF!</definedName>
    <definedName name="sheet59" localSheetId="9">#REF!</definedName>
    <definedName name="sheet59">#REF!</definedName>
    <definedName name="sheet6" localSheetId="2">#REF!</definedName>
    <definedName name="sheet6" localSheetId="3">#REF!</definedName>
    <definedName name="sheet6" localSheetId="6">#REF!</definedName>
    <definedName name="sheet6" localSheetId="9">#REF!</definedName>
    <definedName name="sheet6">#REF!</definedName>
    <definedName name="sheet60" localSheetId="2">#REF!</definedName>
    <definedName name="sheet60" localSheetId="3">#REF!</definedName>
    <definedName name="sheet60" localSheetId="6">#REF!</definedName>
    <definedName name="sheet60" localSheetId="9">#REF!</definedName>
    <definedName name="sheet60">#REF!</definedName>
    <definedName name="sheet61" localSheetId="2">#REF!</definedName>
    <definedName name="sheet61" localSheetId="3">#REF!</definedName>
    <definedName name="sheet61" localSheetId="6">#REF!</definedName>
    <definedName name="sheet61" localSheetId="9">#REF!</definedName>
    <definedName name="sheet61">#REF!</definedName>
    <definedName name="sheet7" localSheetId="2">#REF!</definedName>
    <definedName name="sheet7" localSheetId="3">#REF!</definedName>
    <definedName name="sheet7" localSheetId="6">#REF!</definedName>
    <definedName name="sheet7" localSheetId="9">#REF!</definedName>
    <definedName name="sheet7">#REF!</definedName>
    <definedName name="sheet8" localSheetId="6">'02a Gas turb. open cycle'!#REF!</definedName>
    <definedName name="sheet8" localSheetId="9">'[1]02a Gas turb. simple cycle'!#REF!</definedName>
    <definedName name="sheet8">'02a Gas turb. open cycle'!#REF!</definedName>
    <definedName name="sheet9" localSheetId="2">#REF!</definedName>
    <definedName name="sheet9" localSheetId="3">#REF!</definedName>
    <definedName name="sheet9" localSheetId="6">#REF!</definedName>
    <definedName name="sheet9" localSheetId="9">#REF!</definedName>
    <definedName name="sheet9">#REF!</definedName>
    <definedName name="ss" localSheetId="6">#REF!</definedName>
    <definedName name="ss" localSheetId="9">#REF!</definedName>
    <definedName name="ss">#REF!</definedName>
    <definedName name="Z_EC40496C_8234_4F0F_A15F_F8A9160EC689_.wvu.Rows" localSheetId="1" hidden="1">'01a Coal, subcritical'!#REF!</definedName>
  </definedNames>
  <calcPr calcId="191029"/>
  <customWorkbookViews>
    <customWorkbookView name="Matteo d'Andrea - Personal View" guid="{52BFA1C6-C293-4099-B006-D09FCDA7FECB}" mergeInterval="0" personalView="1" maximized="1" xWindow="-8" yWindow="-8" windowWidth="1936" windowHeight="1056" activeSheetId="21"/>
    <customWorkbookView name="Prashant Bhamu - Personal View" guid="{3F4F9D5E-65C0-42AF-A62A-7A774774A933}" mergeInterval="0" personalView="1" maximized="1" xWindow="-8" yWindow="-8" windowWidth="1382" windowHeight="744" tabRatio="855" activeSheetId="19"/>
    <customWorkbookView name="Kenneth Hansen - Personal View" guid="{EC40496C-8234-4F0F-A15F-F8A9160EC689}" mergeInterval="0" personalView="1" maximized="1" xWindow="-11" yWindow="-11" windowWidth="1942" windowHeight="1042" tabRatio="85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7" l="1"/>
  <c r="H11" i="3"/>
  <c r="G11" i="3"/>
  <c r="F11" i="3"/>
  <c r="E11" i="3"/>
  <c r="D11" i="3"/>
  <c r="C11" i="3"/>
  <c r="M27" i="28"/>
  <c r="H20" i="31" l="1"/>
  <c r="G20" i="31"/>
  <c r="F20" i="31"/>
  <c r="E20" i="31"/>
  <c r="D20" i="31"/>
  <c r="C20" i="31"/>
  <c r="H20" i="30"/>
  <c r="G20" i="30"/>
  <c r="F20" i="30"/>
  <c r="E20" i="30"/>
  <c r="D20" i="30"/>
  <c r="C20" i="30"/>
  <c r="F38" i="6"/>
  <c r="E38" i="6"/>
  <c r="D38" i="6"/>
  <c r="F37" i="6"/>
  <c r="E37" i="6"/>
  <c r="D37" i="6"/>
  <c r="H25" i="31"/>
  <c r="G25" i="31"/>
  <c r="C25" i="31"/>
  <c r="H25" i="30"/>
  <c r="G25" i="30"/>
  <c r="C25" i="30"/>
  <c r="J32" i="29"/>
  <c r="I32" i="29"/>
  <c r="H32" i="29"/>
  <c r="G32" i="29"/>
  <c r="C32" i="29"/>
  <c r="J26" i="29"/>
  <c r="I26" i="29"/>
  <c r="H26" i="29"/>
  <c r="G26" i="29"/>
  <c r="E26" i="29"/>
  <c r="C26" i="29"/>
  <c r="J24" i="29"/>
  <c r="I24" i="29"/>
  <c r="H24" i="29"/>
  <c r="G24" i="29"/>
  <c r="E24" i="29"/>
  <c r="D24" i="29"/>
  <c r="C24" i="29"/>
  <c r="M25" i="29"/>
</calcChain>
</file>

<file path=xl/sharedStrings.xml><?xml version="1.0" encoding="utf-8"?>
<sst xmlns="http://schemas.openxmlformats.org/spreadsheetml/2006/main" count="1349" uniqueCount="409">
  <si>
    <t>Technology</t>
  </si>
  <si>
    <t>Year of final investment decision</t>
  </si>
  <si>
    <t>Uncertainty (2020)</t>
  </si>
  <si>
    <t>Uncertainty (2050)</t>
  </si>
  <si>
    <t>Note</t>
  </si>
  <si>
    <t>Ref</t>
  </si>
  <si>
    <t>Energy/technical data</t>
  </si>
  <si>
    <t>Lower</t>
  </si>
  <si>
    <t>Upper</t>
  </si>
  <si>
    <t>Generating capacity for one unit (MW)</t>
  </si>
  <si>
    <t>Forced outage (%)</t>
  </si>
  <si>
    <t>Technical lifetime (years)</t>
  </si>
  <si>
    <t>Construction time (years)</t>
  </si>
  <si>
    <t>Space requirement (1000m2/MW)</t>
  </si>
  <si>
    <t>Regulation ability</t>
  </si>
  <si>
    <t>Primary regulation (% per 30 seconds)</t>
  </si>
  <si>
    <t>Secondary regulation (% per minute)</t>
  </si>
  <si>
    <t>Technology specific data</t>
  </si>
  <si>
    <t>Rotor diameter</t>
  </si>
  <si>
    <t>Hub height</t>
  </si>
  <si>
    <t>Notes:</t>
  </si>
  <si>
    <t>Specific power (W/m2)</t>
  </si>
  <si>
    <t>Average availability (%)</t>
  </si>
  <si>
    <t>Planned outage (weeks per year)</t>
  </si>
  <si>
    <t>Minimum load (% of full load)</t>
  </si>
  <si>
    <t>Warm start-up time (hours)</t>
  </si>
  <si>
    <t>Cold start-up time (hours)</t>
  </si>
  <si>
    <t>Environment</t>
  </si>
  <si>
    <t>References:</t>
  </si>
  <si>
    <t>Inverter lifetime (years)</t>
  </si>
  <si>
    <t>PV module conversion efficiency (%)</t>
  </si>
  <si>
    <t>Secondary load support (% per minute)</t>
  </si>
  <si>
    <t>Primary load support (% per 30 seconds)</t>
  </si>
  <si>
    <t>- of which is rent of land</t>
  </si>
  <si>
    <t>Technology-specific data</t>
  </si>
  <si>
    <t>Transposition Factor (fixed tilt system)</t>
  </si>
  <si>
    <t>Performance ratio (measure of combined losses)</t>
  </si>
  <si>
    <t>INDEX</t>
  </si>
  <si>
    <t>01a Coal fired, subcritical power plant</t>
  </si>
  <si>
    <t>01b Coal fired, supercritical power plant</t>
  </si>
  <si>
    <t>Technology Data for Indian Power Plants - first edition</t>
  </si>
  <si>
    <t>All cost data is in 2020₹ (INR)</t>
  </si>
  <si>
    <t>Storage capacity (MWh)</t>
  </si>
  <si>
    <t>Discharge time (h)</t>
  </si>
  <si>
    <t>01c Coal fired, ultra-supercritical power plant</t>
  </si>
  <si>
    <t>Variable O&amp;M (₹/MWh)</t>
  </si>
  <si>
    <t xml:space="preserve">Financial data (in 2020₹)                                </t>
  </si>
  <si>
    <t xml:space="preserve">Financial data (in 2020₹)                               </t>
  </si>
  <si>
    <r>
      <t>Global horizontal irradiance (kWh/m</t>
    </r>
    <r>
      <rPr>
        <vertAlign val="subscript"/>
        <sz val="8"/>
        <rFont val="Arial"/>
        <family val="2"/>
      </rPr>
      <t>2</t>
    </r>
    <r>
      <rPr>
        <sz val="8"/>
        <rFont val="Arial"/>
        <family val="2"/>
      </rPr>
      <t>/year)</t>
    </r>
  </si>
  <si>
    <r>
      <t>Generating capacity for one unit (MW</t>
    </r>
    <r>
      <rPr>
        <vertAlign val="subscript"/>
        <sz val="8"/>
        <rFont val="Arial"/>
        <family val="2"/>
      </rPr>
      <t>p</t>
    </r>
    <r>
      <rPr>
        <sz val="8"/>
        <rFont val="Arial"/>
        <family val="2"/>
      </rPr>
      <t>)</t>
    </r>
  </si>
  <si>
    <r>
      <t>Average annual peak power full-load hours (MWh/MW</t>
    </r>
    <r>
      <rPr>
        <vertAlign val="subscript"/>
        <sz val="8"/>
        <rFont val="Arial"/>
        <family val="2"/>
      </rPr>
      <t>p</t>
    </r>
    <r>
      <rPr>
        <sz val="8"/>
        <rFont val="Arial"/>
        <family val="2"/>
      </rPr>
      <t>)</t>
    </r>
  </si>
  <si>
    <r>
      <t>DC/AC</t>
    </r>
    <r>
      <rPr>
        <vertAlign val="subscript"/>
        <sz val="8"/>
        <rFont val="Arial"/>
        <family val="2"/>
      </rPr>
      <t>MAX</t>
    </r>
    <r>
      <rPr>
        <sz val="8"/>
        <rFont val="Arial"/>
        <family val="2"/>
      </rPr>
      <t xml:space="preserve"> sizing factor (W</t>
    </r>
    <r>
      <rPr>
        <vertAlign val="subscript"/>
        <sz val="8"/>
        <rFont val="Arial"/>
        <family val="2"/>
      </rPr>
      <t>p</t>
    </r>
    <r>
      <rPr>
        <sz val="8"/>
        <rFont val="Arial"/>
        <family val="2"/>
      </rPr>
      <t>/W</t>
    </r>
    <r>
      <rPr>
        <vertAlign val="subscript"/>
        <sz val="8"/>
        <rFont val="Arial"/>
        <family val="2"/>
      </rPr>
      <t>ac</t>
    </r>
    <r>
      <rPr>
        <sz val="8"/>
        <rFont val="Arial"/>
        <family val="2"/>
      </rPr>
      <t>)</t>
    </r>
  </si>
  <si>
    <r>
      <t>Space requirement (1000m</t>
    </r>
    <r>
      <rPr>
        <vertAlign val="subscript"/>
        <sz val="8"/>
        <rFont val="Arial"/>
        <family val="2"/>
      </rPr>
      <t>2</t>
    </r>
    <r>
      <rPr>
        <sz val="8"/>
        <rFont val="Arial"/>
        <family val="2"/>
      </rPr>
      <t>/MW</t>
    </r>
    <r>
      <rPr>
        <vertAlign val="subscript"/>
        <sz val="8"/>
        <rFont val="Arial"/>
        <family val="2"/>
      </rPr>
      <t>p</t>
    </r>
    <r>
      <rPr>
        <sz val="8"/>
        <rFont val="Arial"/>
        <family val="2"/>
      </rPr>
      <t>)</t>
    </r>
  </si>
  <si>
    <t xml:space="preserve">Financial data (in 2020₹) </t>
  </si>
  <si>
    <t>Financial data (in 2020₹) per installed peak capacity</t>
  </si>
  <si>
    <t>02b Gas turb. combined cycle</t>
  </si>
  <si>
    <t>02c Gas engines</t>
  </si>
  <si>
    <t>04 Onshore turbines</t>
  </si>
  <si>
    <t>05 Offshore turbines</t>
  </si>
  <si>
    <t>06a Large scale utility scale Photovoltaics</t>
  </si>
  <si>
    <t>06b Rooftop Photovoltaics</t>
  </si>
  <si>
    <t>07a Run-of-river w/o storage</t>
  </si>
  <si>
    <t>07b Run-of-river w/storage</t>
  </si>
  <si>
    <t>07c Small Reservoir Hydro Power (&lt;25 MW)</t>
  </si>
  <si>
    <t>07d Large Reservoir Hydro Power (&gt;25 MW)</t>
  </si>
  <si>
    <t>07e Pumped storage (on-river)</t>
  </si>
  <si>
    <t>07f Pumped storage (closed loop)</t>
  </si>
  <si>
    <t>8b Nuclear, Light-water reactor</t>
  </si>
  <si>
    <t>01a Pulverized coal fired, subcritical steam process, condensing plant</t>
  </si>
  <si>
    <t>01b Pulverized coal fired, supercritical steam process, condensing plant</t>
  </si>
  <si>
    <t>02c Gas Engine</t>
  </si>
  <si>
    <t>04 Large wind turbines on land</t>
  </si>
  <si>
    <t>06a Photovoltaics: Large scale utility systems</t>
  </si>
  <si>
    <t>07a Hydro power plants, Run-of-river without storage</t>
  </si>
  <si>
    <t>07b Hydro power plants, ROR with storage</t>
  </si>
  <si>
    <t>07c Small Hydro power plants, reservoir (&lt;25 MW)</t>
  </si>
  <si>
    <t>07d Large Hydro power plants, reservoir (&gt;25 MW)</t>
  </si>
  <si>
    <t>07e Hydro power plants, Pumped storage on-river</t>
  </si>
  <si>
    <t>07f Hydro power plants, Pumped storage closed loop</t>
  </si>
  <si>
    <t>08b Nuclear power plant, Light-water Reactor</t>
  </si>
  <si>
    <t>09 Battery storage</t>
  </si>
  <si>
    <t>Average capacity utilization factor (%)</t>
  </si>
  <si>
    <t>Electricity efficiency, condensation mode, gross (%), name plate</t>
  </si>
  <si>
    <t>Heat rate at 55% loading (MCal/MWh)</t>
  </si>
  <si>
    <t>Heat Rate at 65% loading (MCal/MWh)</t>
  </si>
  <si>
    <t>Heat Rate at 75% loading (MCal/MWh)</t>
  </si>
  <si>
    <t>Heat Rate at max. loading (MCal/MWh)</t>
  </si>
  <si>
    <t>Auxiliary Power Consumption (%)</t>
  </si>
  <si>
    <t>Minimum load without secondary fuel support (% of full load)</t>
  </si>
  <si>
    <t>Ramp Up Rate (% of Full Load/Minute)</t>
  </si>
  <si>
    <t>Ramp Down Rate (% of Full Load/Minute)</t>
  </si>
  <si>
    <t>Minimum Up time (hours)</t>
  </si>
  <si>
    <t>Minimum Down time (hours)</t>
  </si>
  <si>
    <t>Hot start-up time (hours)</t>
  </si>
  <si>
    <t>Hot Start-up fuel consumption (MCal)</t>
  </si>
  <si>
    <t>Warm Start-up fuel consumption (MCal)</t>
  </si>
  <si>
    <t>Cold Start-up fuel consumption (MCal)</t>
  </si>
  <si>
    <t xml:space="preserve"> - of which equipment (%)</t>
  </si>
  <si>
    <t xml:space="preserve"> - of which installation (%)</t>
  </si>
  <si>
    <t>Hot Startup cost (₹/MW/startup)</t>
  </si>
  <si>
    <t>Warm Startup cost (₹/MW/startup)</t>
  </si>
  <si>
    <t>Cold Startup cost (₹/MW/startup)</t>
  </si>
  <si>
    <t xml:space="preserve"> - of which grid connection (%)</t>
  </si>
  <si>
    <t xml:space="preserve"> - of which installation/development (%)</t>
  </si>
  <si>
    <t xml:space="preserve"> - of which is related to grid connection (%)</t>
  </si>
  <si>
    <t xml:space="preserve"> - of which is related to rent of land (%)</t>
  </si>
  <si>
    <t xml:space="preserve"> - of which is related to other costs (i.e. compensation of neighbours, etc.)  (%)</t>
  </si>
  <si>
    <t>Location-wise Capacity Utilization Factor (%)</t>
  </si>
  <si>
    <t xml:space="preserve"> - of which PV module (%)</t>
  </si>
  <si>
    <t xml:space="preserve"> - of which inverter (%)</t>
  </si>
  <si>
    <t xml:space="preserve"> - of which transformer and grid connection (%)</t>
  </si>
  <si>
    <t xml:space="preserve"> - of which is related to other costs (i.e. residual balance of plant, mark-up &amp; contingency cost) (%)</t>
  </si>
  <si>
    <t>Electricity efficiency, condensation mode, gross (%)</t>
  </si>
  <si>
    <t xml:space="preserve">Ramp Up Rate (% of Full Load/Minute) </t>
  </si>
  <si>
    <t xml:space="preserve">Ramp Down Rate (% of Full Load/Minute) </t>
  </si>
  <si>
    <t xml:space="preserve"> - of which is related to rent of land  (%)</t>
  </si>
  <si>
    <t>Charging efficiency (%)</t>
  </si>
  <si>
    <t>Electricity efficiency, gross (%)</t>
  </si>
  <si>
    <t xml:space="preserve">Depth of Discharge (%) </t>
  </si>
  <si>
    <t>Gross Heat rate at 55% loading (MCal/MWh)</t>
  </si>
  <si>
    <t>Gross Heat Rate at 65% loading (MCal/MWh)</t>
  </si>
  <si>
    <t>Gross Heat Rate at 75% loading (MCal/MWh)</t>
  </si>
  <si>
    <t>Gross Heat Rate at 100 % loading (MCal/MWh)</t>
  </si>
  <si>
    <t xml:space="preserve">Capital cost </t>
  </si>
  <si>
    <t>References</t>
  </si>
  <si>
    <t>1900 - 2100</t>
  </si>
  <si>
    <t>2-3</t>
  </si>
  <si>
    <t>3-5</t>
  </si>
  <si>
    <t>5-10</t>
  </si>
  <si>
    <t>C</t>
  </si>
  <si>
    <t>A</t>
  </si>
  <si>
    <t>E</t>
  </si>
  <si>
    <t>B</t>
  </si>
  <si>
    <t>J</t>
  </si>
  <si>
    <t>D</t>
  </si>
  <si>
    <t>F</t>
  </si>
  <si>
    <t>G</t>
  </si>
  <si>
    <t>I</t>
  </si>
  <si>
    <t>K</t>
  </si>
  <si>
    <t>H</t>
  </si>
  <si>
    <r>
      <t>NO</t>
    </r>
    <r>
      <rPr>
        <vertAlign val="subscript"/>
        <sz val="8"/>
        <rFont val="Arial"/>
        <family val="2"/>
      </rPr>
      <t>X</t>
    </r>
    <r>
      <rPr>
        <sz val="8"/>
        <rFont val="Arial"/>
        <family val="2"/>
      </rPr>
      <t xml:space="preserve"> (mg/Nm^3 fuel) </t>
    </r>
  </si>
  <si>
    <t>Notes</t>
  </si>
  <si>
    <r>
      <t>SO</t>
    </r>
    <r>
      <rPr>
        <vertAlign val="subscript"/>
        <sz val="8"/>
        <rFont val="Arial"/>
        <family val="2"/>
      </rPr>
      <t>2</t>
    </r>
    <r>
      <rPr>
        <sz val="8"/>
        <rFont val="Arial"/>
        <family val="2"/>
      </rPr>
      <t xml:space="preserve"> (mg/Nm^3 fuel) </t>
    </r>
  </si>
  <si>
    <t xml:space="preserve">Standard Particulate Matter (mg/Nm^3 fuel) </t>
  </si>
  <si>
    <t>50-150</t>
  </si>
  <si>
    <t>1.2-1.5/1.0</t>
  </si>
  <si>
    <t>1.1-1.5/1.0</t>
  </si>
  <si>
    <t>35-120</t>
  </si>
  <si>
    <t>20-250</t>
  </si>
  <si>
    <t>1-5</t>
  </si>
  <si>
    <t>35-200</t>
  </si>
  <si>
    <t>1-100</t>
  </si>
  <si>
    <t>A, B</t>
  </si>
  <si>
    <t>660-800</t>
  </si>
  <si>
    <t>50-200+</t>
  </si>
  <si>
    <t>200+</t>
  </si>
  <si>
    <t>B, C</t>
  </si>
  <si>
    <t>Hot Start-up fuel consumption (Mcal/MW)</t>
  </si>
  <si>
    <t>Warm Start-up fuel consumption (Mcal/MW)</t>
  </si>
  <si>
    <t>Cold Start-up fuel consumption (Mcal/MW)</t>
  </si>
  <si>
    <t>1</t>
  </si>
  <si>
    <t>1, 2</t>
  </si>
  <si>
    <t>1) CEA Regulations (Technical Standards for Construction of Electrical Plants and Electric Lines), 2010</t>
  </si>
  <si>
    <t>3) Flexible Operation of Thermal Power Plant for Integration of Renewable Generation, Central Electricity Authority, 2019</t>
  </si>
  <si>
    <t>4) CERC Regulations (Terms and Conditions of Tariff), 2019</t>
  </si>
  <si>
    <t xml:space="preserve">5) National Electricity Plan Vol I - Generation, Central Electricity Authority, 2018 </t>
  </si>
  <si>
    <t>A) Considering the boiler efficiency as 86%</t>
  </si>
  <si>
    <t>B) The gross design Heat rate and gross Efficiency is based on HHV basis</t>
  </si>
  <si>
    <t>C) Considering the Generator efficiency as 99%</t>
  </si>
  <si>
    <t xml:space="preserve">6) Review of performance of thermal power stations 2017-18, Central Electricity Authority, 2020 </t>
  </si>
  <si>
    <t xml:space="preserve">7) Report on Optimal Generation Capacity Mix for 2029-30; Central Electricity Authority, 2020 </t>
  </si>
  <si>
    <t>8) Indian Electricity Grid Code Regulations (Fourth Amendment), CERC, 2016</t>
  </si>
  <si>
    <t>1) Inputs based on internal information in CEA</t>
  </si>
  <si>
    <t>2) Flexible Operation of Thermal Power Plant for Integration of Renewable Generation, Central Electricity Authority, 2019</t>
  </si>
  <si>
    <t>3) CERC Regulations (Terms and Conditions of Tariff), 2019</t>
  </si>
  <si>
    <t xml:space="preserve">4) National Electricity Plan Vol I - Generation, Central Electricity Authority, 2018 </t>
  </si>
  <si>
    <t xml:space="preserve">5) Review of performance of thermal power stations 2017-18, Central Electricity Authority, 2020 </t>
  </si>
  <si>
    <t xml:space="preserve">6) Report on Optimal Generation Capacity Mix for 2029-30; Central Electricity Authority, 2020 </t>
  </si>
  <si>
    <t>8, 9</t>
  </si>
  <si>
    <t>9) Reserve regulation ancillary services: half year analysis and feedback, POSOCO, 2016</t>
  </si>
  <si>
    <t>7) Indian Electricity Grid Code Regulations (Fourth Amendment), CERC, 2016</t>
  </si>
  <si>
    <t>8) Reserve regulation ancillary services: half year analysis and feedback, POSOCO, 2016</t>
  </si>
  <si>
    <t>7, 8</t>
  </si>
  <si>
    <t>9) CEA Regulations (Technical Standards for Construction of Electrical Plants and Electric Lines), 2010</t>
  </si>
  <si>
    <t xml:space="preserve">2) Report on Optimal Generation Capacity Mix for 2029-30; Central Electricity Authority, 2020 </t>
  </si>
  <si>
    <t xml:space="preserve">3) Review of performance of thermal power stations 2017-18, Central Electricity Authority, 2020 </t>
  </si>
  <si>
    <t>10) Technology Data – Generation of Electricity and District Heating; Danish Energy Agency, Energinet; 2020</t>
  </si>
  <si>
    <t xml:space="preserve">11) Viet Nam Technology Catalogue – Technology data input for power system modelling in Viet Nam; EREA, Institute of Energy, Ea Energy Analyses, Danish Energy Agency, Danish Embassy in Vietnam, 2019 </t>
  </si>
  <si>
    <t>12) Technology data for the Indonesian Power Sector – Catalogue for Generation and Storage of Electricity; National Energy Council, Danish Energy Agency, Ea Energy Agency, Danish Embassy in Indonesia; 2017</t>
  </si>
  <si>
    <t>5) Technology Data – Generation of Electricity and District Heating; Danish Energy Agency, Energinet; 2020</t>
  </si>
  <si>
    <t xml:space="preserve">6) Viet Nam Technology Catalogue – Technology data input for power system modelling in Viet Nam; EREA, Institute of Energy, Ea Energy Analyses, Danish Energy Agency, Danish Embassy in Vietnam, 2019 </t>
  </si>
  <si>
    <t>7) Technology data for the Indonesian Power Sector – Catalogue for Generation and Storage of Electricity; National Energy Council, Danish Energy Agency, Ea Energy Agency, Danish Embassy in Indonesia; 2017</t>
  </si>
  <si>
    <t>2, 5, 6, 7</t>
  </si>
  <si>
    <t>4) CEA Regulations (Technical Standards for Construction of Electrical Plants and Electric Lines), 2010</t>
  </si>
  <si>
    <t>5, 6, 7</t>
  </si>
  <si>
    <t>1, 5, 6, 7</t>
  </si>
  <si>
    <t>A) Gross, Single Cycle, without Heat Recovery</t>
  </si>
  <si>
    <t xml:space="preserve">1) Value based on inputs from Indian stakeholder </t>
  </si>
  <si>
    <t xml:space="preserve">B) Plant efficiency remains unchanged for all loading factors due to modularity. </t>
  </si>
  <si>
    <t>2) Technology Data – Generation of Electricity and District Heating; Danish Energy Agency, Energinet; 2020</t>
  </si>
  <si>
    <t>C) Maximum genset specific loading rate for hot machine.</t>
  </si>
  <si>
    <t>D) GEGs designed for continuous operation with primary fuel. No secondary fuel is needed</t>
  </si>
  <si>
    <t>E) 2.8% per sec for engines which are operating for more than 15 min.</t>
  </si>
  <si>
    <t>F) 4% per sec for engines which are operating for more than 15 min.</t>
  </si>
  <si>
    <t>G) Required by exhaust gas ventilation before start-up</t>
  </si>
  <si>
    <t>H) Corresponding to "2 minutes to full load" and meaning fuel consumption up to full load.</t>
  </si>
  <si>
    <t>I) Corresponding to "5 minutes to full load" and meaning fuel consumption up to full load.</t>
  </si>
  <si>
    <t>J) Corresponding to "10 minutes to full load" and meaning fuel consumption up to full load.</t>
  </si>
  <si>
    <t>1, 3</t>
  </si>
  <si>
    <t>A) This value is highly location specific and related to the size of the turbine</t>
  </si>
  <si>
    <t>4) World Energy Outlook 2020, International Energy Agency, 2020</t>
  </si>
  <si>
    <t>1,2,3,4</t>
  </si>
  <si>
    <t>1,2</t>
  </si>
  <si>
    <t>2) Hydro Review, CEA, 2019</t>
  </si>
  <si>
    <t>A) As per the name plate efficiency of the equipment</t>
  </si>
  <si>
    <t>2) CERC (Terms and Conditions for Tariff determination from Renewable Energy Sources) Regulations, 2017</t>
  </si>
  <si>
    <t>3) Hydro Review, CEA, 2019</t>
  </si>
  <si>
    <t xml:space="preserve">2) Viet Nam Technology Catalogue – Technology data input for power system modelling in Viet Nam; EREA, Institute of Energy, Ea Energy Analyses, Danish Energy Agency, Danish Embassy in Vietnam; 2019 </t>
  </si>
  <si>
    <t>3) Technology data for the Indonesian Power Sector – Catalogue for Generation and Storage of Electricity; National Energy Council, Danish Energy Agency, Ea Energy Agency, Danish Embassy in Indonesia; 2017</t>
  </si>
  <si>
    <t xml:space="preserve">1) Report on Optimal Generation Capacity Mix for 2029-30; Central Electricity Authority, 2020 </t>
  </si>
  <si>
    <t>Capital cost (cr. ₹/MW)</t>
  </si>
  <si>
    <t>Fixed O&amp;M ( cr. ₹/MW/year)</t>
  </si>
  <si>
    <t>Hot Startup cost (cr. ₹/MW/startup)</t>
  </si>
  <si>
    <t>Warm Startup cost (cr. ₹/MW/startup)</t>
  </si>
  <si>
    <t>Cold Startup cost (cr. ₹/MW/startup)</t>
  </si>
  <si>
    <t>Fixed O&amp;M (cr. ₹/MW/year)</t>
  </si>
  <si>
    <t>Capital Cost (cr. ₹/MW)</t>
  </si>
  <si>
    <r>
      <t>Capital Cost (cr. ₹/MW</t>
    </r>
    <r>
      <rPr>
        <vertAlign val="subscript"/>
        <sz val="8"/>
        <rFont val="Arial"/>
        <family val="2"/>
      </rPr>
      <t>p</t>
    </r>
    <r>
      <rPr>
        <sz val="8"/>
        <rFont val="Arial"/>
        <family val="2"/>
      </rPr>
      <t>)</t>
    </r>
  </si>
  <si>
    <r>
      <t>Fixed O&amp;M (cr. ₹/MW</t>
    </r>
    <r>
      <rPr>
        <vertAlign val="subscript"/>
        <sz val="8"/>
        <rFont val="Arial"/>
        <family val="2"/>
      </rPr>
      <t>p</t>
    </r>
    <r>
      <rPr>
        <sz val="8"/>
        <rFont val="Arial"/>
        <family val="2"/>
      </rPr>
      <t>/year)</t>
    </r>
  </si>
  <si>
    <t xml:space="preserve"> - per MWh basis (cr. ₹/MWh)</t>
  </si>
  <si>
    <t xml:space="preserve"> - per MW basis (cr. ₹/MW)</t>
  </si>
  <si>
    <t>Average annual degradation of full-load hours (%)</t>
  </si>
  <si>
    <t>A) The DC efficiency of the system is 96.5%</t>
  </si>
  <si>
    <t>A) This value is highly location specific</t>
  </si>
  <si>
    <t>1) Value based on inputs from various Indian stakeholders</t>
  </si>
  <si>
    <t xml:space="preserve">1) Value based on inputs from various Indian stakeholders </t>
  </si>
  <si>
    <t>1) Value based on inputs from Indian stakeholder, including four local plants from Northern region</t>
  </si>
  <si>
    <t>C) Land + Capitalized Value of Abatement of Land Revenue</t>
  </si>
  <si>
    <t>B) Values changes according to plants and the uncertainty ranges are therefore rather large.</t>
  </si>
  <si>
    <t>A) Round-trip efficiency</t>
  </si>
  <si>
    <t>210-600</t>
  </si>
  <si>
    <t>08a Nuclear power plant, Pressurized heavy-water reactor</t>
  </si>
  <si>
    <t>8a Nuclear, Pressurized heavy-water reactor</t>
  </si>
  <si>
    <t xml:space="preserve">1)  Value based on inputs from various Indian stakeholders </t>
  </si>
  <si>
    <t>2) Technology Brief E03, IEA ETSAP, 2010</t>
  </si>
  <si>
    <t xml:space="preserve">3) Report on Optimal Generation Capacity Mix for 2029-30; Central Electricity Authority, 2020 </t>
  </si>
  <si>
    <t>4) Least-cost pathways for India's electronic power sector, National Renewable Energy Laboratory; 2020</t>
  </si>
  <si>
    <t>5) Department of Atomic Energy norms for determination of tariff for nuclear power plants</t>
  </si>
  <si>
    <t>09 Battery storage system (Lithium-ion)</t>
  </si>
  <si>
    <t>Lifetime (battery cycles)</t>
  </si>
  <si>
    <t>Technical inverter lifetime (years)</t>
  </si>
  <si>
    <t>E) This is based on the normative value for central plants according to Indian regulation rather than actual operational data</t>
  </si>
  <si>
    <t>02a Gas turb. open cycle</t>
  </si>
  <si>
    <t>02a Gas turbine, open cycle (large), back pressure</t>
  </si>
  <si>
    <t>06b Photovoltaics: Rooftop System</t>
  </si>
  <si>
    <t>B) This value will differentiate between rural and urban systems</t>
  </si>
  <si>
    <t>C) This value is according to satellite data as local factors such as cloud cover, pollution, etc. will impact the value</t>
  </si>
  <si>
    <t>B) Based on sizing factor 1:1</t>
  </si>
  <si>
    <t>1-200</t>
  </si>
  <si>
    <t>1-300</t>
  </si>
  <si>
    <t>1-500</t>
  </si>
  <si>
    <t>&gt;8000</t>
  </si>
  <si>
    <t>~10000</t>
  </si>
  <si>
    <t>~20000</t>
  </si>
  <si>
    <t>1-800</t>
  </si>
  <si>
    <t>4-5</t>
  </si>
  <si>
    <t>6-8</t>
  </si>
  <si>
    <t>8-10</t>
  </si>
  <si>
    <t>150-400</t>
  </si>
  <si>
    <t>150-1000</t>
  </si>
  <si>
    <t>150-2000</t>
  </si>
  <si>
    <t>1.2/1.0</t>
  </si>
  <si>
    <t>1.5/1.0</t>
  </si>
  <si>
    <t>0,5-5</t>
  </si>
  <si>
    <t>1.0-1.5/1.0</t>
  </si>
  <si>
    <t>1.0/1.0</t>
  </si>
  <si>
    <t>1.0/1.5</t>
  </si>
  <si>
    <t>1.1/1.0</t>
  </si>
  <si>
    <t>Performance ratio (measure of combined losses)  (%)</t>
  </si>
  <si>
    <t>C) This data is solely based on international experiences as no Indian data is available</t>
  </si>
  <si>
    <t>B) The data provided is for new, large turbines with hub heights around 130 m. Existing Indian onshore wind turbines with hub heights around 80 m would result in a lower CUF, possibly around 25% depending on location</t>
  </si>
  <si>
    <t>A) This value is highly location specific and specified for Standard Test Condition (STC)</t>
  </si>
  <si>
    <t>E) Defined as increase in net heat rate for a 200/210 MW unit</t>
  </si>
  <si>
    <t>D) Based on operating values</t>
  </si>
  <si>
    <t>A, B, C, D</t>
  </si>
  <si>
    <t>E) Defined as increase in net heat rate for a 660 MW unit</t>
  </si>
  <si>
    <t>F) Turbine driven BFP/ Motor driven BFP based auxiliary consumption</t>
  </si>
  <si>
    <t>G) Defined as oil consumption for a 500 MW unit</t>
  </si>
  <si>
    <t>H) Input supported by a number of Indian and international sources</t>
  </si>
  <si>
    <t>J) Defined as increase in O&amp;M costs for a 500 MW unit</t>
  </si>
  <si>
    <t>K) This is based on the normative value for central plants according to Indian regulation rather than actual operational data</t>
  </si>
  <si>
    <t>B) This is based on the normative value for central plants according to Indian regulation rather than actual operational data</t>
  </si>
  <si>
    <t>A) Based on operating values</t>
  </si>
  <si>
    <t>B) Value changes according to size of unit</t>
  </si>
  <si>
    <t>C) The gross design Heat rate and gross Efficiency is based on HHV basis</t>
  </si>
  <si>
    <t>D) Considering the Generator efficiency as 99%</t>
  </si>
  <si>
    <t>1) Values based on stakeholder inputs</t>
  </si>
  <si>
    <t>50-870</t>
  </si>
  <si>
    <t>50-1000</t>
  </si>
  <si>
    <t>1%/s ,max limit 10% of GT load</t>
  </si>
  <si>
    <t xml:space="preserve">C) It is assumed a conversion from AC to DC and back to AC at the battery level. </t>
  </si>
  <si>
    <t>D) Assuming 2 hours Storage in 2020, 4 hours Storage in 2030, 6 hours Storage in 2040 and 10 hours Storage in 2050</t>
  </si>
  <si>
    <t>1-1800</t>
  </si>
  <si>
    <t>1-12000</t>
  </si>
  <si>
    <t>B) Future projections based on international data</t>
  </si>
  <si>
    <t>2) Technology data for the Indonesian Power Sector – Catalogue for Generation and Storage of Electricity; National Energy Council, Danish Energy Agency, Ea Energy Agency, Danish Embassy in Indonesia; 2017</t>
  </si>
  <si>
    <t>3) Technology Data – Generation of Electricity and District Heating; Danish Energy Agency, Energinet; 2020</t>
  </si>
  <si>
    <t xml:space="preserve">4) Viet Nam Technology Catalogue – Technology data input for power system modelling in Viet Nam; EREA, Institute of Energy, Ea Energy Analyses, Danish Energy Agency, Danish Embassy in Vietnam, 2019 </t>
  </si>
  <si>
    <t>A) Examples of longer lifetimes in India exist. For example Tarapur 1&amp;2 has operated for more than 50 years. NAPP 1&amp;2 is being extended beyond 30 years.</t>
  </si>
  <si>
    <t>10) Values based on stakeholder inputs</t>
  </si>
  <si>
    <t>11) Technology Data – Generation of Electricity and District Heating; Danish Energy Agency, Energinet; 2020</t>
  </si>
  <si>
    <t xml:space="preserve">12) Viet Nam Technology Catalogue – Technology data input for power system modelling in Viet Nam; EREA, Institute of Energy, Ea Energy Analyses, Danish Energy Agency, Danish Embassy in Vietnam, 2019 </t>
  </si>
  <si>
    <t>13) Technology data for the Indonesian Power Sector – Catalogue for Generation and Storage of Electricity; National Energy Council, Danish Energy Agency, Ea Energy Agency, Danish Embassy in Indonesia; 2017</t>
  </si>
  <si>
    <t>2, 4, 11, 12, 13</t>
  </si>
  <si>
    <t>1, 3, 10, 11, 12</t>
  </si>
  <si>
    <t>6.0% increase</t>
  </si>
  <si>
    <t>3.9% increase</t>
  </si>
  <si>
    <t>2.3% increase</t>
  </si>
  <si>
    <t>D) Based on international data</t>
  </si>
  <si>
    <t>D) Data only based on few plants</t>
  </si>
  <si>
    <t>G) Environmental norms for thermal power stations</t>
  </si>
  <si>
    <t>I) Environmental norms for thermal power stations</t>
  </si>
  <si>
    <t>C) Environmental norms for thermal power stations</t>
  </si>
  <si>
    <t>3) Indian Electricity Grid Code Regulations (Fourth Amendment), CERC, 2016</t>
  </si>
  <si>
    <t>B) To reach 10 MW</t>
  </si>
  <si>
    <t>M</t>
  </si>
  <si>
    <t>1) Value based on inputs from Indian stakeholder, including 12 plants in Northern and Eastern regions</t>
  </si>
  <si>
    <t>4) Hydro Review, CEA, 2019</t>
  </si>
  <si>
    <t>1, 4</t>
  </si>
  <si>
    <t>1, 2, 3</t>
  </si>
  <si>
    <t>B) Value based only on international sources</t>
  </si>
  <si>
    <t>2, 3, 4</t>
  </si>
  <si>
    <t>A) Value based only on international sources</t>
  </si>
  <si>
    <t>B) Assuming number of hours of storage on basis of power capacity given</t>
  </si>
  <si>
    <t>5,6% increase</t>
  </si>
  <si>
    <t>2,5% increase</t>
  </si>
  <si>
    <t>0,5% increase</t>
  </si>
  <si>
    <t>I) Heat rates according to Indian grid code norms are 6% increase at 55% loading, 4% loading at 65% loading and 2.25% at 75% loading</t>
  </si>
  <si>
    <t>E, I</t>
  </si>
  <si>
    <t>L) Heat rates according to Indian grid code norms are 6% increase at 55% loading, 4% loading at 65% loading and 2.25% at 75% loading</t>
  </si>
  <si>
    <t>E, L</t>
  </si>
  <si>
    <t>J) According to Indian regulation (ref 1), the ramp up/down norms are 3% of Full Load//minute</t>
  </si>
  <si>
    <t>F) According to CERC tariff regulation the O&amp;M should be 0.18 cr. ₹/MW/year</t>
  </si>
  <si>
    <t xml:space="preserve">Exchange rate EUR to INR (1 to 86.6) </t>
  </si>
  <si>
    <t>Exchange rate USD to INR (1 to 72.4)</t>
  </si>
  <si>
    <t>10) Inputs based on stakeholder values</t>
  </si>
  <si>
    <t>1, 10</t>
  </si>
  <si>
    <t>3) CEA, Project monitoring - Quarterly review No. 104 (Jan-Mar 2021), 2021</t>
  </si>
  <si>
    <t>B) Values changes according to plants and the uncertainty ranges are therefore rather large. Data for under-construction plants.</t>
  </si>
  <si>
    <t>5) CEA, Project monitoring - Quarterly review No. 104 (Jan-Mar 2021), 2021</t>
  </si>
  <si>
    <t>3-4</t>
  </si>
  <si>
    <t>F) The central estimate is based on the normative value for central plants according to Indian regulation rather than actual operational data. The 75% is based on operational values.</t>
  </si>
  <si>
    <t>9) Flexible Operation of Thermal Power Plant for Integration of Renewable Generation, Central Electricity Authority, 2019</t>
  </si>
  <si>
    <t>11) Central Electricity Regulatory Commission (Terms and Conditions of Tariff) Regulations, 2019</t>
  </si>
  <si>
    <t>G) As per CERC tariff Regulation norms, 2019-24 it is 2.75%</t>
  </si>
  <si>
    <t>36-90 ppm @15% dry O2 available</t>
  </si>
  <si>
    <t>C) As per CERC tariff regulation for RE, in 2020 it is 0.46Cr/MW/year</t>
  </si>
  <si>
    <t>A) This is based on operational data. According to norms minimum load is 55% for central plants.</t>
  </si>
  <si>
    <t>C) Data for this value is highly uncertain. As per the CERC tariff regulation for RE Projects its in the range of 7.8Cr/MW to 11cr/MW.</t>
  </si>
  <si>
    <t>3) Inputs based on internal information in CEA</t>
  </si>
  <si>
    <t xml:space="preserve">6) National Electricity Plan Vol I - Generation, Central Electricity Authority, 2018 </t>
  </si>
  <si>
    <t>F) As per CERC tariff regulation, 2019  lower bound should be 5.75</t>
  </si>
  <si>
    <t>up to 1000</t>
  </si>
  <si>
    <t>Gross Heat Rate at 100% loading (MCal/MWh)</t>
  </si>
  <si>
    <t>10</t>
  </si>
  <si>
    <t>8</t>
  </si>
  <si>
    <t>12,5</t>
  </si>
  <si>
    <t>3</t>
  </si>
  <si>
    <t>15</t>
  </si>
  <si>
    <t>1000-1600</t>
  </si>
  <si>
    <t>K) As per CERC tariff regulation, 2019 lower bound should be 5.75</t>
  </si>
  <si>
    <t>F, N</t>
  </si>
  <si>
    <t>14) Environment (Protection) Amendment Rules (MoEF&amp;CC : Dec 2015)</t>
  </si>
  <si>
    <t>N) As per CERC tariff regulation, 2019 lower bound should be 5.75</t>
  </si>
  <si>
    <t>13) Environment (Protection) Amendment Rules (MoEF&amp;CC: Dec 2015)</t>
  </si>
  <si>
    <t>1) Inputs based on internal information in CEA and stakeholder inputs</t>
  </si>
  <si>
    <t>G) Turbine driven BFP based auxiliary consumption</t>
  </si>
  <si>
    <t>F, G</t>
  </si>
  <si>
    <t>5.2% increase</t>
  </si>
  <si>
    <t>3.4% increase</t>
  </si>
  <si>
    <t>2.0% increase</t>
  </si>
  <si>
    <t>2) Inputs based on internal information in CEA and stakeholder inputs</t>
  </si>
  <si>
    <t>10) Environment (Protection) Amendment Rules (MoEF&amp;CC: Dec 2015)</t>
  </si>
  <si>
    <t>A) One unit configuration consists of 1 GTs</t>
  </si>
  <si>
    <t xml:space="preserve">F) Industrial gas turbines are more expensive than Utility size turbines. Utility Size turbines could be implemented at 40% lower price than Industrial turbines (10MW ~ 70MW size range) </t>
  </si>
  <si>
    <t>02b Gas turbine, combined cycle, condensing plant</t>
  </si>
  <si>
    <t>Generating capacity for one module (MW)</t>
  </si>
  <si>
    <t>A) Single module includes 1GT+1 ST/ 2GT+1ST/3GT+1ST</t>
  </si>
  <si>
    <t>03 Biomass plant</t>
  </si>
  <si>
    <t>5,75</t>
  </si>
  <si>
    <t>01c Pulverized coal fired, ultra-supercritical steam process, condensing plant</t>
  </si>
  <si>
    <t xml:space="preserve">L) For reciprocating engines there is no additional start-up related costs. The technology is capable of achieving full load in under 5 min without any secondary fuel support and additional O&amp;M cost. </t>
  </si>
  <si>
    <t>L</t>
  </si>
  <si>
    <t>K) According to CERC tariff regulation the O&amp;M should be 0.36 cr. ₹/MW/year</t>
  </si>
  <si>
    <t>44-60</t>
  </si>
  <si>
    <t>Electrical losses (%)</t>
  </si>
  <si>
    <t>Forced and planned outage (%)</t>
  </si>
  <si>
    <t>Development time (years)</t>
  </si>
  <si>
    <t>C, E</t>
  </si>
  <si>
    <t xml:space="preserve"> F </t>
  </si>
  <si>
    <t>E </t>
  </si>
  <si>
    <t>1) Value based on inputs from offshore wind stakeholders and the FIMOI project</t>
  </si>
  <si>
    <t>C) Potential curtailment not included</t>
  </si>
  <si>
    <t>D) The span covers very diverse sea zones in both Tamil Nadu and Gujarat. The capacity factor is gross without electrical losses and forced or planned outages</t>
  </si>
  <si>
    <t>E) Technical and financial data are based on a ‘full scope’ offshore wind farm, including wind farm and full transmission asset (offshore substation, export cables and onshore substation and cabling)</t>
  </si>
  <si>
    <t>F) The category ‘equipment’ covers wind turbine, foundation and array cables; ‘installation’ covers project development and execution, and installation; ‘grid connection’ covers offshore substation, offshore and onshore cables and onshore substation</t>
  </si>
  <si>
    <t>M) According to Indian regulation, the ramp up/down norms are 3% of Full Load//minute</t>
  </si>
  <si>
    <t>E) According to Indian regulation, the ramp up/down norms are 3% of Full Load//minute</t>
  </si>
  <si>
    <t>05 Large wind turbines offshore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</si>
</sst>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_(* #,##0.00_);_(* \(#,##0.00\);_(* &quot;-&quot;??_);_(@_)"/>
    <numFmt numFmtId="165" formatCode="_ * #,##0.00_ ;_ * \-#,##0.00_ ;_ * &quot;-&quot;??_ ;_ @_ "/>
    <numFmt numFmtId="166" formatCode="0.0%"/>
    <numFmt numFmtId="167" formatCode="0.0"/>
    <numFmt numFmtId="168" formatCode="0.000"/>
    <numFmt numFmtId="169" formatCode="_ * #,##0_ ;_ * \-#,##0_ ;_ * &quot;-&quot;??_ ;_ @_ "/>
    <numFmt numFmtId="170" formatCode="_ * #,##0.0000_ ;_ * \-#,##0.0000_ ;_ * &quot;-&quot;??_ ;_ @_ "/>
    <numFmt numFmtId="171" formatCode="0.000%"/>
    <numFmt numFmtId="172" formatCode="_ * #,##0.0_ ;_ * \-#,##0.0_ ;_ * &quot;-&quot;??_ ;_ @_ "/>
    <numFmt numFmtId="173" formatCode="_ * #,##0.000_ ;_ * \-#,##0.000_ ;_ * &quot;-&quot;??_ ;_ @_ "/>
    <numFmt numFmtId="174" formatCode="#,##0.0"/>
    <numFmt numFmtId="175" formatCode="_ &quot;kr.&quot;\ * #,##0.00_ ;_ &quot;kr.&quot;\ * \-#,##0.00_ ;_ &quot;kr.&quot;\ * &quot;-&quot;??_ ;_ @_ "/>
    <numFmt numFmtId="176" formatCode="_(* #,##0_);_(* \(#,##0\);_(* &quot;-&quot;??_);_(@_)"/>
    <numFmt numFmtId="177" formatCode="[&gt;=10000000]##\,##\,##\,##0;[&gt;=100000]\ ##\,##\,##0;##,##0"/>
    <numFmt numFmtId="178" formatCode="_(* #,##0.0000_);_(* \(#,##0.0000\);_(* &quot;-&quot;??_);_(@_)"/>
    <numFmt numFmtId="179" formatCode="#,##0.000"/>
    <numFmt numFmtId="180" formatCode="[&gt;=10000000]##.00\,##\,##\,##0;[&gt;=100000]\ ##.00\,##\,##0;##,##0.00"/>
  </numFmts>
  <fonts count="49" x14ac:knownFonts="1">
    <font>
      <sz val="11"/>
      <color theme="1"/>
      <name val="Calibri"/>
      <family val="2"/>
      <scheme val="minor"/>
    </font>
    <font>
      <sz val="11"/>
      <color theme="1"/>
      <name val="Calibri"/>
      <family val="2"/>
      <scheme val="minor"/>
    </font>
    <font>
      <sz val="11"/>
      <color indexed="8"/>
      <name val="Calibri"/>
      <family val="2"/>
    </font>
    <font>
      <sz val="9"/>
      <name val="Arial"/>
      <family val="2"/>
    </font>
    <font>
      <b/>
      <sz val="10"/>
      <name val="Arial"/>
      <family val="2"/>
    </font>
    <font>
      <sz val="10"/>
      <name val="Arial"/>
      <family val="2"/>
    </font>
    <font>
      <sz val="11"/>
      <name val="Calibri"/>
      <family val="2"/>
      <scheme val="minor"/>
    </font>
    <font>
      <b/>
      <sz val="9"/>
      <name val="Arial"/>
      <family val="2"/>
    </font>
    <font>
      <sz val="9"/>
      <color theme="1"/>
      <name val="Arial"/>
      <family val="2"/>
    </font>
    <font>
      <u/>
      <sz val="10"/>
      <color indexed="12"/>
      <name val="Arial"/>
      <family val="2"/>
    </font>
    <font>
      <u/>
      <sz val="9"/>
      <color indexed="12"/>
      <name val="Arial"/>
      <family val="2"/>
    </font>
    <font>
      <b/>
      <sz val="16"/>
      <color theme="1"/>
      <name val="Arial"/>
      <family val="2"/>
    </font>
    <font>
      <b/>
      <sz val="12"/>
      <name val="Arial"/>
      <family val="2"/>
    </font>
    <font>
      <b/>
      <sz val="9"/>
      <color theme="1"/>
      <name val="Arial"/>
      <family val="2"/>
    </font>
    <font>
      <sz val="11"/>
      <color rgb="FFFF0000"/>
      <name val="Calibri"/>
      <family val="2"/>
      <scheme val="minor"/>
    </font>
    <font>
      <sz val="9"/>
      <color rgb="FFFF0000"/>
      <name val="Arial"/>
      <family val="2"/>
    </font>
    <font>
      <sz val="11"/>
      <name val="Times New Roman"/>
      <family val="1"/>
    </font>
    <font>
      <b/>
      <sz val="11"/>
      <name val="Calibri"/>
      <family val="2"/>
      <scheme val="minor"/>
    </font>
    <font>
      <sz val="11"/>
      <color rgb="FF000000"/>
      <name val="Times New Roman"/>
      <family val="1"/>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1"/>
      <color theme="1"/>
      <name val="Times New Roman"/>
      <family val="1"/>
    </font>
    <font>
      <b/>
      <sz val="11"/>
      <color theme="1"/>
      <name val="Calibri"/>
      <family val="2"/>
      <scheme val="minor"/>
    </font>
    <font>
      <sz val="8"/>
      <name val="Arial"/>
      <family val="2"/>
    </font>
    <font>
      <b/>
      <sz val="8"/>
      <name val="Arial"/>
      <family val="2"/>
    </font>
    <font>
      <vertAlign val="subscript"/>
      <sz val="8"/>
      <name val="Arial"/>
      <family val="2"/>
    </font>
    <font>
      <sz val="8"/>
      <color theme="1"/>
      <name val="Arial"/>
      <family val="2"/>
    </font>
    <font>
      <b/>
      <sz val="8"/>
      <color theme="1"/>
      <name val="Arial"/>
      <family val="2"/>
    </font>
    <font>
      <sz val="8"/>
      <color theme="1"/>
      <name val="Calibri"/>
      <family val="2"/>
      <scheme val="minor"/>
    </font>
    <font>
      <sz val="8"/>
      <color rgb="FFFF0000"/>
      <name val="Arial"/>
      <family val="2"/>
    </font>
    <font>
      <sz val="8"/>
      <color theme="5" tint="-0.249977111117893"/>
      <name val="Calibri"/>
      <family val="2"/>
      <scheme val="minor"/>
    </font>
    <font>
      <b/>
      <sz val="8"/>
      <color theme="1"/>
      <name val="Calibri"/>
      <family val="2"/>
      <scheme val="minor"/>
    </font>
    <font>
      <sz val="11"/>
      <color rgb="FFFF0000"/>
      <name val="Times New Roman"/>
      <family val="1"/>
    </font>
    <font>
      <sz val="10"/>
      <color theme="1"/>
      <name val="Calibri"/>
      <family val="2"/>
      <scheme val="minor"/>
    </font>
    <font>
      <sz val="10"/>
      <color rgb="FF000000"/>
      <name val="Calibri"/>
      <family val="2"/>
      <scheme val="minor"/>
    </font>
    <font>
      <sz val="10"/>
      <name val="Calibri"/>
      <family val="2"/>
      <scheme val="minor"/>
    </font>
    <font>
      <sz val="11"/>
      <color rgb="FF000000"/>
      <name val="Calibri"/>
      <family val="2"/>
      <scheme val="minor"/>
    </font>
    <font>
      <b/>
      <sz val="15"/>
      <color rgb="FF000000"/>
      <name val="Calibri"/>
      <family val="2"/>
      <scheme val="minor"/>
    </font>
    <font>
      <b/>
      <sz val="11"/>
      <color rgb="FF000000"/>
      <name val="Calibri"/>
      <family val="2"/>
      <scheme val="minor"/>
    </font>
    <font>
      <sz val="11"/>
      <color rgb="FFFF0000"/>
      <name val="Calibri"/>
      <family val="2"/>
    </font>
    <font>
      <b/>
      <sz val="10"/>
      <color rgb="FFFF0000"/>
      <name val="Arial"/>
      <family val="2"/>
    </font>
    <font>
      <i/>
      <sz val="8"/>
      <name val="Arial"/>
      <family val="2"/>
    </font>
    <font>
      <i/>
      <sz val="8"/>
      <color theme="1"/>
      <name val="Arial"/>
      <family val="2"/>
    </font>
    <font>
      <sz val="11"/>
      <color rgb="FF3F3F76"/>
      <name val="Calibri"/>
      <family val="2"/>
      <scheme val="minor"/>
    </font>
    <font>
      <sz val="11"/>
      <color theme="0" tint="-0.34998626667073579"/>
      <name val="Calibri"/>
      <family val="2"/>
      <scheme val="minor"/>
    </font>
  </fonts>
  <fills count="8">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rgb="FFFFFFFF"/>
        <bgColor indexed="64"/>
      </patternFill>
    </fill>
    <fill>
      <patternFill patternType="solid">
        <fgColor rgb="FFFFCC99"/>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s>
  <cellStyleXfs count="31">
    <xf numFmtId="0" fontId="0" fillId="0" borderId="0"/>
    <xf numFmtId="9" fontId="1" fillId="0" borderId="0" applyFont="0" applyFill="0" applyBorder="0" applyAlignment="0" applyProtection="0"/>
    <xf numFmtId="0" fontId="2" fillId="0" borderId="0"/>
    <xf numFmtId="0" fontId="5" fillId="0" borderId="0"/>
    <xf numFmtId="9" fontId="5" fillId="0" borderId="0" applyFont="0" applyFill="0" applyBorder="0" applyAlignment="0" applyProtection="0"/>
    <xf numFmtId="0" fontId="9" fillId="0" borderId="0" applyNumberFormat="0" applyFill="0" applyBorder="0" applyAlignment="0" applyProtection="0">
      <alignment vertical="top"/>
      <protection locked="0"/>
    </xf>
    <xf numFmtId="43" fontId="1" fillId="0" borderId="0" applyFont="0" applyFill="0" applyBorder="0" applyAlignment="0" applyProtection="0"/>
    <xf numFmtId="165" fontId="1" fillId="0" borderId="0" applyFont="0" applyFill="0" applyBorder="0" applyAlignment="0" applyProtection="0"/>
    <xf numFmtId="0" fontId="19" fillId="0" borderId="0"/>
    <xf numFmtId="0" fontId="19" fillId="0" borderId="0"/>
    <xf numFmtId="0" fontId="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3" borderId="14" applyNumberFormat="0" applyAlignment="0" applyProtection="0"/>
    <xf numFmtId="43" fontId="1" fillId="0" borderId="0" applyFont="0" applyFill="0" applyBorder="0" applyAlignment="0" applyProtection="0"/>
    <xf numFmtId="165" fontId="19" fillId="0" borderId="0" applyFont="0" applyFill="0" applyBorder="0" applyAlignment="0" applyProtection="0"/>
    <xf numFmtId="0" fontId="22" fillId="4" borderId="0" applyNumberFormat="0" applyBorder="0" applyAlignment="0" applyProtection="0"/>
    <xf numFmtId="0" fontId="19" fillId="0" borderId="0"/>
    <xf numFmtId="0" fontId="5" fillId="0" borderId="0"/>
    <xf numFmtId="0" fontId="5" fillId="0" borderId="0"/>
    <xf numFmtId="0" fontId="23" fillId="5" borderId="15" applyNumberFormat="0" applyAlignment="0" applyProtection="0"/>
    <xf numFmtId="0" fontId="19" fillId="0" borderId="0"/>
    <xf numFmtId="9" fontId="5" fillId="0" borderId="0" applyFont="0" applyFill="0" applyBorder="0" applyAlignment="0" applyProtection="0"/>
    <xf numFmtId="9" fontId="5" fillId="0" borderId="0" applyFont="0" applyFill="0" applyBorder="0" applyAlignment="0" applyProtection="0"/>
    <xf numFmtId="0" fontId="24" fillId="0" borderId="16" applyNumberFormat="0" applyFill="0" applyAlignment="0" applyProtection="0"/>
    <xf numFmtId="0" fontId="2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5" fontId="1" fillId="0" borderId="0" applyFont="0" applyFill="0" applyBorder="0" applyAlignment="0" applyProtection="0"/>
    <xf numFmtId="0" fontId="1" fillId="0" borderId="0"/>
    <xf numFmtId="164" fontId="1" fillId="0" borderId="0" applyFont="0" applyFill="0" applyBorder="0" applyAlignment="0" applyProtection="0"/>
    <xf numFmtId="0" fontId="47" fillId="7" borderId="18" applyNumberFormat="0" applyAlignment="0" applyProtection="0"/>
  </cellStyleXfs>
  <cellXfs count="743">
    <xf numFmtId="0" fontId="0" fillId="0" borderId="0" xfId="0"/>
    <xf numFmtId="0" fontId="0" fillId="2" borderId="0" xfId="0" applyFill="1" applyBorder="1"/>
    <xf numFmtId="0" fontId="0" fillId="2" borderId="0" xfId="0" applyFill="1"/>
    <xf numFmtId="0" fontId="3" fillId="2" borderId="1" xfId="2" applyFont="1" applyFill="1" applyBorder="1" applyAlignment="1">
      <alignment horizontal="center" vertical="center" wrapText="1"/>
    </xf>
    <xf numFmtId="0" fontId="4" fillId="2" borderId="4" xfId="2" applyFont="1" applyFill="1" applyBorder="1" applyAlignment="1">
      <alignment horizontal="left" wrapText="1"/>
    </xf>
    <xf numFmtId="0" fontId="3" fillId="2" borderId="6" xfId="2" applyFont="1" applyFill="1" applyBorder="1" applyAlignment="1">
      <alignment horizontal="center" vertical="center" wrapText="1"/>
    </xf>
    <xf numFmtId="0" fontId="3" fillId="2" borderId="0" xfId="0" applyFont="1" applyFill="1" applyAlignment="1">
      <alignment horizontal="left" vertical="top"/>
    </xf>
    <xf numFmtId="0" fontId="3" fillId="2" borderId="0" xfId="0" applyFont="1" applyFill="1"/>
    <xf numFmtId="0" fontId="10" fillId="2" borderId="0" xfId="5" applyFont="1" applyFill="1" applyAlignment="1" applyProtection="1">
      <alignment vertical="top" wrapText="1"/>
    </xf>
    <xf numFmtId="0" fontId="3" fillId="2" borderId="0" xfId="0" quotePrefix="1" applyFont="1" applyFill="1" applyBorder="1" applyAlignment="1">
      <alignment horizontal="center" vertical="top" wrapText="1"/>
    </xf>
    <xf numFmtId="0" fontId="7" fillId="2" borderId="0" xfId="0" applyFont="1" applyFill="1" applyAlignment="1">
      <alignment vertical="top" wrapText="1"/>
    </xf>
    <xf numFmtId="0" fontId="8" fillId="2" borderId="0" xfId="0" applyFont="1" applyFill="1"/>
    <xf numFmtId="0" fontId="14" fillId="0" borderId="0" xfId="0" applyFont="1"/>
    <xf numFmtId="0" fontId="7" fillId="2" borderId="0" xfId="0" applyFont="1" applyFill="1" applyAlignment="1"/>
    <xf numFmtId="0" fontId="0" fillId="0" borderId="0" xfId="0" applyBorder="1"/>
    <xf numFmtId="0" fontId="3" fillId="0" borderId="0" xfId="0" applyFont="1"/>
    <xf numFmtId="2" fontId="3" fillId="0" borderId="0" xfId="0" applyNumberFormat="1" applyFont="1"/>
    <xf numFmtId="167" fontId="3" fillId="0" borderId="0" xfId="0" applyNumberFormat="1" applyFont="1"/>
    <xf numFmtId="0" fontId="15" fillId="0" borderId="0" xfId="0" applyFont="1"/>
    <xf numFmtId="170" fontId="0" fillId="0" borderId="0" xfId="0" applyNumberFormat="1" applyBorder="1"/>
    <xf numFmtId="2" fontId="15" fillId="0" borderId="0" xfId="0" applyNumberFormat="1" applyFont="1" applyBorder="1"/>
    <xf numFmtId="172" fontId="0" fillId="0" borderId="0" xfId="0" applyNumberFormat="1" applyBorder="1"/>
    <xf numFmtId="169" fontId="15" fillId="0" borderId="0" xfId="0" applyNumberFormat="1" applyFont="1" applyBorder="1"/>
    <xf numFmtId="169" fontId="0" fillId="0" borderId="0" xfId="0" applyNumberFormat="1" applyBorder="1"/>
    <xf numFmtId="168" fontId="15" fillId="0" borderId="0" xfId="0" applyNumberFormat="1" applyFont="1" applyBorder="1"/>
    <xf numFmtId="9" fontId="14" fillId="0" borderId="0" xfId="1" applyFont="1" applyBorder="1"/>
    <xf numFmtId="0" fontId="14" fillId="0" borderId="0" xfId="0" applyFont="1" applyBorder="1"/>
    <xf numFmtId="0" fontId="0" fillId="0" borderId="0" xfId="0"/>
    <xf numFmtId="0" fontId="27" fillId="2" borderId="0" xfId="0" applyFont="1" applyFill="1"/>
    <xf numFmtId="0" fontId="28" fillId="2" borderId="1" xfId="0" applyFont="1" applyFill="1" applyBorder="1" applyAlignment="1">
      <alignment vertical="top" wrapText="1"/>
    </xf>
    <xf numFmtId="0" fontId="27" fillId="2" borderId="5" xfId="0" applyFont="1" applyFill="1" applyBorder="1" applyAlignment="1">
      <alignment vertical="top" wrapText="1"/>
    </xf>
    <xf numFmtId="0" fontId="27" fillId="2" borderId="5" xfId="0" applyFont="1" applyFill="1" applyBorder="1" applyAlignment="1">
      <alignment vertical="center" wrapText="1"/>
    </xf>
    <xf numFmtId="2" fontId="3" fillId="2" borderId="0" xfId="0" applyNumberFormat="1" applyFont="1" applyFill="1" applyBorder="1" applyAlignment="1">
      <alignment horizontal="center" vertical="center" wrapText="1"/>
    </xf>
    <xf numFmtId="0" fontId="7" fillId="2" borderId="0" xfId="0" applyFont="1" applyFill="1"/>
    <xf numFmtId="0" fontId="3" fillId="2" borderId="0" xfId="0" applyFont="1" applyFill="1"/>
    <xf numFmtId="0" fontId="3" fillId="2" borderId="0" xfId="0" applyFont="1" applyFill="1" applyAlignment="1">
      <alignment horizontal="right" vertical="top"/>
    </xf>
    <xf numFmtId="0" fontId="0" fillId="0" borderId="0" xfId="0" applyFill="1"/>
    <xf numFmtId="0" fontId="0" fillId="0" borderId="0" xfId="0"/>
    <xf numFmtId="0" fontId="4" fillId="2" borderId="4" xfId="2" applyFont="1" applyFill="1" applyBorder="1" applyAlignment="1">
      <alignment horizontal="center" vertical="center" wrapText="1"/>
    </xf>
    <xf numFmtId="0" fontId="26" fillId="2" borderId="0" xfId="0" applyFont="1" applyFill="1" applyBorder="1"/>
    <xf numFmtId="0" fontId="32" fillId="0" borderId="0" xfId="0" applyFont="1"/>
    <xf numFmtId="0" fontId="28" fillId="0" borderId="1" xfId="2" applyFont="1" applyBorder="1" applyAlignment="1">
      <alignment vertical="center" wrapText="1"/>
    </xf>
    <xf numFmtId="0" fontId="27" fillId="0" borderId="5" xfId="2" applyFont="1" applyBorder="1" applyAlignment="1">
      <alignment horizontal="left" wrapText="1"/>
    </xf>
    <xf numFmtId="0" fontId="27" fillId="0" borderId="1" xfId="2" applyFont="1" applyBorder="1" applyAlignment="1">
      <alignment horizontal="left" vertical="center" wrapText="1"/>
    </xf>
    <xf numFmtId="0" fontId="27" fillId="2" borderId="1" xfId="2" applyFont="1" applyFill="1" applyBorder="1" applyAlignment="1">
      <alignment horizontal="center" vertical="center" wrapText="1"/>
    </xf>
    <xf numFmtId="166" fontId="27" fillId="0" borderId="1" xfId="1" applyNumberFormat="1" applyFont="1" applyBorder="1" applyAlignment="1">
      <alignment horizontal="center" vertical="center" wrapText="1"/>
    </xf>
    <xf numFmtId="0" fontId="27" fillId="0" borderId="5" xfId="2" applyFont="1" applyBorder="1" applyAlignment="1">
      <alignment horizontal="left" vertical="center" wrapText="1"/>
    </xf>
    <xf numFmtId="0" fontId="27" fillId="0" borderId="6" xfId="2" quotePrefix="1" applyFont="1" applyBorder="1" applyAlignment="1">
      <alignment horizontal="center" vertical="center" wrapText="1"/>
    </xf>
    <xf numFmtId="0" fontId="27" fillId="0" borderId="6" xfId="2" applyFont="1" applyBorder="1" applyAlignment="1">
      <alignment horizontal="center" vertical="center" wrapText="1"/>
    </xf>
    <xf numFmtId="0" fontId="3" fillId="2" borderId="0" xfId="0" applyFont="1" applyFill="1" applyAlignment="1"/>
    <xf numFmtId="0" fontId="9" fillId="2" borderId="0" xfId="5" applyFill="1" applyAlignment="1" applyProtection="1"/>
    <xf numFmtId="0" fontId="12" fillId="2" borderId="0" xfId="0" applyFont="1" applyFill="1" applyAlignment="1"/>
    <xf numFmtId="0" fontId="3" fillId="0" borderId="0" xfId="0" applyFont="1" applyAlignment="1"/>
    <xf numFmtId="0" fontId="3" fillId="0" borderId="0" xfId="0" applyFont="1" applyFill="1" applyAlignment="1"/>
    <xf numFmtId="0" fontId="3" fillId="0" borderId="0" xfId="0" applyFont="1" applyAlignment="1">
      <alignment horizontal="right"/>
    </xf>
    <xf numFmtId="0" fontId="0" fillId="0" borderId="0" xfId="0" applyAlignment="1">
      <alignment horizontal="left" wrapText="1"/>
    </xf>
    <xf numFmtId="0" fontId="28" fillId="2" borderId="1" xfId="0" applyFont="1" applyFill="1" applyBorder="1" applyAlignment="1">
      <alignment vertical="center" wrapText="1"/>
    </xf>
    <xf numFmtId="0" fontId="27" fillId="2" borderId="7" xfId="0" applyNumberFormat="1" applyFont="1" applyFill="1" applyBorder="1" applyAlignment="1">
      <alignment horizontal="center" vertical="top" wrapText="1"/>
    </xf>
    <xf numFmtId="0" fontId="32" fillId="2" borderId="0" xfId="0" applyFont="1" applyFill="1"/>
    <xf numFmtId="0" fontId="27" fillId="0" borderId="0" xfId="0" applyFont="1"/>
    <xf numFmtId="0" fontId="32" fillId="0" borderId="0" xfId="0" applyFont="1" applyBorder="1"/>
    <xf numFmtId="0" fontId="27" fillId="2" borderId="2" xfId="2" applyFont="1" applyFill="1" applyBorder="1" applyAlignment="1">
      <alignment vertical="center" wrapText="1"/>
    </xf>
    <xf numFmtId="0" fontId="30" fillId="2" borderId="2" xfId="2" applyFont="1" applyFill="1" applyBorder="1" applyAlignment="1">
      <alignment vertical="center" wrapText="1"/>
    </xf>
    <xf numFmtId="1" fontId="27" fillId="2" borderId="1" xfId="2" applyNumberFormat="1" applyFont="1" applyFill="1" applyBorder="1" applyAlignment="1">
      <alignment horizontal="center" vertical="center" wrapText="1"/>
    </xf>
    <xf numFmtId="166" fontId="27" fillId="2" borderId="1" xfId="1" applyNumberFormat="1" applyFont="1" applyFill="1" applyBorder="1" applyAlignment="1">
      <alignment horizontal="center" vertical="center" wrapText="1"/>
    </xf>
    <xf numFmtId="0" fontId="27" fillId="2" borderId="1" xfId="2" quotePrefix="1" applyFont="1" applyFill="1" applyBorder="1" applyAlignment="1">
      <alignment horizontal="center" vertical="center" wrapText="1"/>
    </xf>
    <xf numFmtId="0" fontId="27" fillId="2" borderId="2" xfId="2" quotePrefix="1" applyFont="1" applyFill="1" applyBorder="1" applyAlignment="1">
      <alignment horizontal="center" vertical="center" wrapText="1"/>
    </xf>
    <xf numFmtId="0" fontId="28" fillId="2" borderId="3" xfId="2" applyFont="1" applyFill="1" applyBorder="1" applyAlignment="1">
      <alignment horizontal="left" wrapText="1"/>
    </xf>
    <xf numFmtId="0" fontId="27" fillId="2" borderId="8" xfId="2" applyFont="1" applyFill="1" applyBorder="1" applyAlignment="1">
      <alignment vertical="center" wrapText="1"/>
    </xf>
    <xf numFmtId="0" fontId="27" fillId="2" borderId="6" xfId="2" quotePrefix="1" applyFont="1" applyFill="1" applyBorder="1" applyAlignment="1">
      <alignment horizontal="center" vertical="center" wrapText="1"/>
    </xf>
    <xf numFmtId="0" fontId="27" fillId="2" borderId="6" xfId="2" applyFont="1" applyFill="1" applyBorder="1" applyAlignment="1">
      <alignment horizontal="center" vertical="center" wrapText="1"/>
    </xf>
    <xf numFmtId="174" fontId="27" fillId="2" borderId="1" xfId="2" applyNumberFormat="1" applyFont="1" applyFill="1" applyBorder="1" applyAlignment="1">
      <alignment horizontal="center" vertical="center" wrapText="1"/>
    </xf>
    <xf numFmtId="0" fontId="27" fillId="2" borderId="1" xfId="2" applyFont="1" applyFill="1" applyBorder="1"/>
    <xf numFmtId="9" fontId="27" fillId="2" borderId="1" xfId="1" quotePrefix="1" applyFont="1" applyFill="1" applyBorder="1" applyAlignment="1">
      <alignment horizontal="center" vertical="center" wrapText="1"/>
    </xf>
    <xf numFmtId="9" fontId="34" fillId="2" borderId="0" xfId="1" applyFont="1" applyFill="1" applyAlignment="1">
      <alignment horizontal="right"/>
    </xf>
    <xf numFmtId="0" fontId="32" fillId="2" borderId="0" xfId="0" applyFont="1" applyFill="1" applyBorder="1"/>
    <xf numFmtId="0" fontId="35" fillId="0" borderId="0" xfId="0" applyFont="1"/>
    <xf numFmtId="2" fontId="33" fillId="0" borderId="0" xfId="0" applyNumberFormat="1" applyFont="1" applyBorder="1"/>
    <xf numFmtId="170" fontId="32" fillId="0" borderId="0" xfId="0" applyNumberFormat="1" applyFont="1" applyBorder="1"/>
    <xf numFmtId="173" fontId="32" fillId="0" borderId="0" xfId="0" applyNumberFormat="1" applyFont="1" applyBorder="1"/>
    <xf numFmtId="168" fontId="33" fillId="0" borderId="0" xfId="0" applyNumberFormat="1" applyFont="1" applyBorder="1"/>
    <xf numFmtId="169" fontId="33" fillId="0" borderId="0" xfId="0" applyNumberFormat="1" applyFont="1" applyBorder="1"/>
    <xf numFmtId="0" fontId="27" fillId="2" borderId="0" xfId="0" applyFont="1" applyFill="1" applyAlignment="1">
      <alignment vertical="justify" wrapText="1"/>
    </xf>
    <xf numFmtId="0" fontId="25" fillId="0" borderId="0" xfId="0" applyFont="1" applyAlignment="1">
      <alignment vertical="top"/>
    </xf>
    <xf numFmtId="0" fontId="16" fillId="0" borderId="0" xfId="0" applyFont="1" applyAlignment="1">
      <alignment vertical="top"/>
    </xf>
    <xf numFmtId="0" fontId="36" fillId="0" borderId="0" xfId="0" applyFont="1" applyAlignment="1">
      <alignment vertical="top"/>
    </xf>
    <xf numFmtId="0" fontId="37" fillId="0" borderId="0" xfId="0" applyFont="1" applyAlignment="1">
      <alignment horizontal="left" vertical="center"/>
    </xf>
    <xf numFmtId="0" fontId="38" fillId="0" borderId="0" xfId="0" applyFont="1" applyAlignment="1">
      <alignment horizontal="left" vertical="center"/>
    </xf>
    <xf numFmtId="0" fontId="38" fillId="0" borderId="0" xfId="0" applyFont="1" applyAlignment="1">
      <alignment vertical="center"/>
    </xf>
    <xf numFmtId="0" fontId="39" fillId="0" borderId="0" xfId="0" applyFont="1" applyAlignment="1">
      <alignment vertical="center"/>
    </xf>
    <xf numFmtId="0" fontId="39" fillId="0" borderId="0" xfId="0" applyFont="1" applyAlignment="1">
      <alignment horizontal="left" vertical="center"/>
    </xf>
    <xf numFmtId="0" fontId="5" fillId="0" borderId="0" xfId="5" applyFont="1" applyAlignment="1" applyProtection="1">
      <alignment horizontal="left" vertical="center"/>
    </xf>
    <xf numFmtId="0" fontId="5" fillId="0" borderId="0" xfId="5" applyFont="1" applyAlignment="1" applyProtection="1">
      <alignment vertical="center"/>
    </xf>
    <xf numFmtId="0" fontId="37" fillId="0" borderId="0" xfId="0" applyFont="1" applyAlignment="1">
      <alignment vertical="center"/>
    </xf>
    <xf numFmtId="0" fontId="25" fillId="2" borderId="0" xfId="0" applyFont="1" applyFill="1" applyBorder="1" applyAlignment="1">
      <alignment vertical="top"/>
    </xf>
    <xf numFmtId="0" fontId="0" fillId="2" borderId="0" xfId="0" applyFill="1" applyBorder="1" applyAlignment="1"/>
    <xf numFmtId="0" fontId="17" fillId="2" borderId="0" xfId="0" applyFont="1" applyFill="1" applyBorder="1" applyAlignment="1">
      <alignment vertical="top"/>
    </xf>
    <xf numFmtId="0" fontId="0" fillId="2" borderId="0" xfId="0" applyFill="1" applyBorder="1" applyAlignment="1">
      <alignment vertical="top"/>
    </xf>
    <xf numFmtId="168" fontId="6" fillId="2" borderId="0" xfId="0" applyNumberFormat="1" applyFont="1" applyFill="1" applyBorder="1" applyAlignment="1">
      <alignment vertical="top"/>
    </xf>
    <xf numFmtId="0" fontId="28" fillId="2" borderId="1" xfId="0" applyFont="1" applyFill="1" applyBorder="1" applyAlignment="1">
      <alignment vertical="top" wrapText="1"/>
    </xf>
    <xf numFmtId="0" fontId="31" fillId="0" borderId="1" xfId="0" applyFont="1" applyBorder="1" applyAlignment="1">
      <alignment horizontal="left" vertical="center" wrapText="1"/>
    </xf>
    <xf numFmtId="0" fontId="30" fillId="0" borderId="1" xfId="0" applyFont="1" applyBorder="1" applyAlignment="1">
      <alignment horizontal="left" vertical="center" wrapText="1"/>
    </xf>
    <xf numFmtId="0" fontId="0" fillId="0" borderId="0" xfId="0" applyAlignment="1">
      <alignment horizontal="left" vertical="center"/>
    </xf>
    <xf numFmtId="0" fontId="8" fillId="6" borderId="0" xfId="0" applyFont="1" applyFill="1" applyAlignment="1">
      <alignment horizontal="right" vertical="top"/>
    </xf>
    <xf numFmtId="0" fontId="38" fillId="0" borderId="0" xfId="0" applyFont="1"/>
    <xf numFmtId="0" fontId="41" fillId="0" borderId="0" xfId="0" applyFont="1"/>
    <xf numFmtId="0" fontId="0" fillId="0" borderId="0" xfId="0"/>
    <xf numFmtId="0" fontId="0" fillId="0" borderId="0" xfId="0"/>
    <xf numFmtId="0" fontId="42" fillId="0" borderId="0" xfId="0" applyFont="1"/>
    <xf numFmtId="0" fontId="0" fillId="0" borderId="0" xfId="0"/>
    <xf numFmtId="0" fontId="43" fillId="0" borderId="0" xfId="0" applyFont="1"/>
    <xf numFmtId="0" fontId="32" fillId="2" borderId="4" xfId="0" applyFont="1" applyFill="1" applyBorder="1" applyAlignment="1">
      <alignment vertical="top" wrapText="1"/>
    </xf>
    <xf numFmtId="0" fontId="32" fillId="2" borderId="1" xfId="0" applyFont="1" applyFill="1" applyBorder="1" applyAlignment="1">
      <alignment vertical="top" wrapText="1"/>
    </xf>
    <xf numFmtId="0" fontId="28" fillId="2" borderId="0" xfId="2" applyFont="1" applyFill="1" applyBorder="1" applyAlignment="1">
      <alignment horizontal="center" vertical="center" wrapText="1"/>
    </xf>
    <xf numFmtId="0" fontId="28" fillId="0" borderId="0" xfId="2" applyFont="1" applyBorder="1" applyAlignment="1">
      <alignment vertical="center" wrapText="1"/>
    </xf>
    <xf numFmtId="2" fontId="27" fillId="2" borderId="0" xfId="2" applyNumberFormat="1" applyFont="1" applyFill="1" applyBorder="1" applyAlignment="1">
      <alignment horizontal="center" vertical="center"/>
    </xf>
    <xf numFmtId="0" fontId="27" fillId="0" borderId="0" xfId="2" applyFont="1" applyBorder="1" applyAlignment="1">
      <alignment horizontal="center" vertical="center"/>
    </xf>
    <xf numFmtId="0" fontId="27" fillId="0" borderId="0" xfId="2" applyFont="1" applyBorder="1" applyAlignment="1">
      <alignment horizontal="center" vertical="center" wrapText="1"/>
    </xf>
    <xf numFmtId="0" fontId="3" fillId="2" borderId="0" xfId="0" applyFont="1" applyFill="1" applyAlignment="1">
      <alignment wrapText="1"/>
    </xf>
    <xf numFmtId="0" fontId="41" fillId="0" borderId="0" xfId="0" applyFont="1" applyAlignment="1">
      <alignment vertical="top" wrapText="1"/>
    </xf>
    <xf numFmtId="0" fontId="14" fillId="0" borderId="0" xfId="0" applyFont="1" applyAlignment="1">
      <alignment vertical="top"/>
    </xf>
    <xf numFmtId="0" fontId="44" fillId="0" borderId="0" xfId="0" applyFont="1"/>
    <xf numFmtId="0" fontId="3" fillId="2" borderId="0" xfId="0" applyFont="1" applyFill="1" applyAlignment="1">
      <alignment horizontal="left" vertical="top" wrapText="1"/>
    </xf>
    <xf numFmtId="0" fontId="3" fillId="2" borderId="0" xfId="0" applyFont="1" applyFill="1" applyAlignment="1">
      <alignment vertical="top"/>
    </xf>
    <xf numFmtId="0" fontId="37" fillId="0" borderId="0" xfId="0" applyFont="1"/>
    <xf numFmtId="0" fontId="31" fillId="0" borderId="1" xfId="0" applyFont="1" applyBorder="1" applyAlignment="1">
      <alignment vertical="center"/>
    </xf>
    <xf numFmtId="0" fontId="30" fillId="0" borderId="1" xfId="0" applyFont="1" applyBorder="1"/>
    <xf numFmtId="0" fontId="31" fillId="0" borderId="1" xfId="0" applyFont="1" applyBorder="1" applyAlignment="1">
      <alignment horizontal="center"/>
    </xf>
    <xf numFmtId="0" fontId="31" fillId="0" borderId="3" xfId="0" applyFont="1" applyBorder="1" applyAlignment="1">
      <alignment vertical="center" wrapText="1"/>
    </xf>
    <xf numFmtId="0" fontId="27" fillId="0" borderId="1" xfId="0" applyFont="1" applyBorder="1" applyAlignment="1">
      <alignment vertical="center" wrapText="1"/>
    </xf>
    <xf numFmtId="0" fontId="27" fillId="0" borderId="1" xfId="0" applyFont="1" applyBorder="1" applyAlignment="1">
      <alignment horizontal="left" vertical="center" wrapText="1"/>
    </xf>
    <xf numFmtId="0" fontId="27" fillId="0" borderId="1" xfId="0" quotePrefix="1" applyFont="1" applyBorder="1" applyAlignment="1">
      <alignment horizontal="left" vertical="center" wrapText="1"/>
    </xf>
    <xf numFmtId="0" fontId="27" fillId="2" borderId="1" xfId="0" quotePrefix="1" applyFont="1" applyFill="1" applyBorder="1" applyAlignment="1">
      <alignment horizontal="left" vertical="center" wrapText="1"/>
    </xf>
    <xf numFmtId="0" fontId="27" fillId="2" borderId="1" xfId="0" applyFont="1" applyFill="1" applyBorder="1" applyAlignment="1">
      <alignment horizontal="left" vertical="center" wrapText="1"/>
    </xf>
    <xf numFmtId="0" fontId="27" fillId="0" borderId="2" xfId="0" applyFont="1" applyFill="1" applyBorder="1" applyAlignment="1">
      <alignment vertical="center" wrapText="1"/>
    </xf>
    <xf numFmtId="0" fontId="27" fillId="0" borderId="1" xfId="0" applyFont="1" applyFill="1" applyBorder="1" applyAlignment="1">
      <alignment horizontal="center" vertical="center"/>
    </xf>
    <xf numFmtId="166" fontId="27" fillId="0" borderId="4" xfId="1" applyNumberFormat="1" applyFont="1" applyBorder="1" applyAlignment="1">
      <alignment horizontal="center" vertical="center" wrapText="1"/>
    </xf>
    <xf numFmtId="0" fontId="28" fillId="2" borderId="2" xfId="0" applyFont="1" applyFill="1" applyBorder="1" applyAlignment="1">
      <alignment horizontal="left" vertical="center"/>
    </xf>
    <xf numFmtId="0" fontId="3" fillId="2" borderId="0" xfId="0" applyFont="1" applyFill="1" applyAlignment="1">
      <alignment vertical="top"/>
    </xf>
    <xf numFmtId="0" fontId="27" fillId="2" borderId="0" xfId="0" applyFont="1" applyFill="1" applyAlignment="1">
      <alignment vertical="top"/>
    </xf>
    <xf numFmtId="0" fontId="31" fillId="0" borderId="10" xfId="0" applyFont="1" applyBorder="1" applyAlignment="1">
      <alignment horizontal="center"/>
    </xf>
    <xf numFmtId="0" fontId="27" fillId="0" borderId="5" xfId="0" applyFont="1" applyBorder="1" applyAlignment="1">
      <alignment horizontal="center" vertical="center"/>
    </xf>
    <xf numFmtId="0" fontId="27" fillId="2" borderId="4" xfId="2" applyFont="1" applyFill="1" applyBorder="1" applyAlignment="1">
      <alignment horizontal="center" vertical="center" wrapText="1"/>
    </xf>
    <xf numFmtId="166" fontId="27" fillId="2" borderId="4" xfId="1" applyNumberFormat="1" applyFont="1" applyFill="1" applyBorder="1" applyAlignment="1">
      <alignment horizontal="center" vertical="center" wrapText="1"/>
    </xf>
    <xf numFmtId="0" fontId="27" fillId="2" borderId="4" xfId="2" quotePrefix="1" applyFont="1" applyFill="1" applyBorder="1" applyAlignment="1">
      <alignment horizontal="center" vertical="center" wrapText="1"/>
    </xf>
    <xf numFmtId="1" fontId="27" fillId="2" borderId="4" xfId="2" applyNumberFormat="1" applyFont="1" applyFill="1" applyBorder="1" applyAlignment="1">
      <alignment horizontal="center" vertical="center" wrapText="1"/>
    </xf>
    <xf numFmtId="9" fontId="27" fillId="2" borderId="4" xfId="1" quotePrefix="1" applyFont="1" applyFill="1" applyBorder="1" applyAlignment="1">
      <alignment horizontal="center" vertical="center" wrapText="1"/>
    </xf>
    <xf numFmtId="0" fontId="28" fillId="2" borderId="1" xfId="2" applyFont="1" applyFill="1" applyBorder="1" applyAlignment="1">
      <alignment horizontal="left" wrapText="1"/>
    </xf>
    <xf numFmtId="0" fontId="27" fillId="2" borderId="5" xfId="2" applyFont="1" applyFill="1" applyBorder="1" applyAlignment="1">
      <alignment horizontal="center" vertical="center" wrapText="1"/>
    </xf>
    <xf numFmtId="167" fontId="27" fillId="2" borderId="5" xfId="2" applyNumberFormat="1" applyFont="1" applyFill="1" applyBorder="1" applyAlignment="1">
      <alignment horizontal="center" vertical="center" wrapText="1"/>
    </xf>
    <xf numFmtId="0" fontId="27" fillId="0" borderId="4" xfId="2" quotePrefix="1" applyFont="1" applyBorder="1" applyAlignment="1">
      <alignment horizontal="center" vertical="center" wrapText="1"/>
    </xf>
    <xf numFmtId="0" fontId="27" fillId="0" borderId="4" xfId="2" applyFont="1" applyBorder="1" applyAlignment="1">
      <alignment horizontal="center" vertical="center" wrapText="1"/>
    </xf>
    <xf numFmtId="2" fontId="27" fillId="2" borderId="4" xfId="2" applyNumberFormat="1" applyFont="1" applyFill="1" applyBorder="1" applyAlignment="1">
      <alignment horizontal="center" vertical="center"/>
    </xf>
    <xf numFmtId="3" fontId="27" fillId="2" borderId="4" xfId="2" applyNumberFormat="1" applyFont="1" applyFill="1" applyBorder="1" applyAlignment="1">
      <alignment horizontal="center" vertical="center"/>
    </xf>
    <xf numFmtId="1" fontId="27" fillId="0" borderId="4" xfId="2" applyNumberFormat="1" applyFont="1" applyBorder="1" applyAlignment="1">
      <alignment horizontal="center" vertical="center" wrapText="1"/>
    </xf>
    <xf numFmtId="9" fontId="27" fillId="0" borderId="4" xfId="2" quotePrefix="1" applyNumberFormat="1" applyFont="1" applyBorder="1" applyAlignment="1">
      <alignment horizontal="center" vertical="center" wrapText="1"/>
    </xf>
    <xf numFmtId="9" fontId="27" fillId="0" borderId="4" xfId="1" quotePrefix="1" applyFont="1" applyBorder="1" applyAlignment="1">
      <alignment horizontal="center" vertical="center" wrapText="1"/>
    </xf>
    <xf numFmtId="0" fontId="28" fillId="0" borderId="7" xfId="2" applyFont="1" applyBorder="1" applyAlignment="1">
      <alignment horizontal="center" vertical="center" wrapText="1"/>
    </xf>
    <xf numFmtId="0" fontId="27" fillId="0" borderId="5" xfId="2" applyFont="1" applyBorder="1" applyAlignment="1">
      <alignment horizontal="center" vertical="center" wrapText="1"/>
    </xf>
    <xf numFmtId="167" fontId="27" fillId="0" borderId="5" xfId="2" applyNumberFormat="1" applyFont="1" applyBorder="1" applyAlignment="1">
      <alignment horizontal="center" vertical="center" wrapText="1"/>
    </xf>
    <xf numFmtId="167" fontId="27" fillId="0" borderId="6" xfId="2" applyNumberFormat="1" applyFont="1" applyBorder="1" applyAlignment="1">
      <alignment horizontal="center" vertical="center" wrapText="1"/>
    </xf>
    <xf numFmtId="0" fontId="13" fillId="2" borderId="0" xfId="0" applyFont="1" applyFill="1" applyAlignment="1"/>
    <xf numFmtId="0" fontId="5" fillId="0" borderId="0" xfId="5" applyFont="1" applyFill="1" applyAlignment="1" applyProtection="1"/>
    <xf numFmtId="0" fontId="5" fillId="0" borderId="0" xfId="5" applyFont="1" applyAlignment="1" applyProtection="1"/>
    <xf numFmtId="0" fontId="0" fillId="2" borderId="0" xfId="0" applyFill="1" applyAlignment="1">
      <alignment vertical="top" wrapText="1"/>
    </xf>
    <xf numFmtId="0" fontId="45" fillId="2" borderId="0" xfId="0" applyFont="1" applyFill="1" applyAlignment="1">
      <alignment horizontal="center" vertical="center"/>
    </xf>
    <xf numFmtId="0" fontId="45" fillId="2" borderId="0" xfId="0" applyFont="1" applyFill="1"/>
    <xf numFmtId="1" fontId="27" fillId="2" borderId="1" xfId="0" applyNumberFormat="1" applyFont="1" applyFill="1" applyBorder="1" applyAlignment="1">
      <alignment horizontal="center" vertical="center" wrapText="1"/>
    </xf>
    <xf numFmtId="0" fontId="28" fillId="2" borderId="0" xfId="0" applyFont="1" applyFill="1"/>
    <xf numFmtId="0" fontId="27" fillId="0" borderId="0" xfId="2" applyFont="1" applyBorder="1" applyAlignment="1">
      <alignment horizontal="left" vertical="center" wrapText="1"/>
    </xf>
    <xf numFmtId="1" fontId="27" fillId="2" borderId="1" xfId="2" applyNumberFormat="1" applyFont="1" applyFill="1" applyBorder="1" applyAlignment="1">
      <alignment horizontal="center" vertical="center"/>
    </xf>
    <xf numFmtId="0" fontId="27" fillId="0" borderId="9"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0" xfId="0" applyFont="1" applyAlignment="1">
      <alignment horizontal="left"/>
    </xf>
    <xf numFmtId="0" fontId="46" fillId="2" borderId="0" xfId="0" applyFont="1" applyFill="1" applyAlignment="1">
      <alignment horizontal="center" vertical="center"/>
    </xf>
    <xf numFmtId="0" fontId="27" fillId="2" borderId="6" xfId="0" applyFont="1" applyFill="1" applyBorder="1" applyAlignment="1">
      <alignment horizontal="center" vertical="center"/>
    </xf>
    <xf numFmtId="0" fontId="33" fillId="0" borderId="0" xfId="0" applyFont="1"/>
    <xf numFmtId="0" fontId="27" fillId="2" borderId="5" xfId="0" applyFont="1" applyFill="1" applyBorder="1" applyAlignment="1">
      <alignment vertical="top" wrapText="1"/>
    </xf>
    <xf numFmtId="0" fontId="28" fillId="2" borderId="6" xfId="0" applyFont="1" applyFill="1" applyBorder="1" applyAlignment="1">
      <alignment horizontal="center" vertical="top" wrapText="1"/>
    </xf>
    <xf numFmtId="0" fontId="27" fillId="2" borderId="9" xfId="0" applyFont="1" applyFill="1" applyBorder="1" applyAlignment="1">
      <alignment vertical="top" wrapText="1"/>
    </xf>
    <xf numFmtId="0" fontId="27" fillId="2" borderId="6" xfId="0" applyFont="1" applyFill="1" applyBorder="1" applyAlignment="1">
      <alignment horizontal="center" vertical="top" wrapText="1"/>
    </xf>
    <xf numFmtId="0" fontId="27" fillId="2" borderId="9" xfId="0" applyFont="1" applyFill="1" applyBorder="1" applyAlignment="1">
      <alignment horizontal="center" vertical="top" wrapText="1"/>
    </xf>
    <xf numFmtId="0" fontId="27" fillId="2" borderId="1" xfId="0" applyFont="1" applyFill="1" applyBorder="1" applyAlignment="1">
      <alignment horizontal="center" vertical="top" wrapText="1"/>
    </xf>
    <xf numFmtId="0" fontId="27" fillId="2" borderId="6" xfId="0" quotePrefix="1" applyFont="1" applyFill="1" applyBorder="1" applyAlignment="1">
      <alignment horizontal="center" vertical="top" wrapText="1"/>
    </xf>
    <xf numFmtId="0" fontId="27" fillId="0" borderId="1" xfId="0" applyFont="1" applyBorder="1" applyAlignment="1">
      <alignment horizontal="center" vertical="center"/>
    </xf>
    <xf numFmtId="0" fontId="27" fillId="2" borderId="7" xfId="0" applyNumberFormat="1" applyFont="1" applyFill="1" applyBorder="1" applyAlignment="1">
      <alignment horizontal="center" vertical="center"/>
    </xf>
    <xf numFmtId="0" fontId="28" fillId="2" borderId="6" xfId="0" applyFont="1" applyFill="1" applyBorder="1" applyAlignment="1">
      <alignment horizontal="center" vertical="top"/>
    </xf>
    <xf numFmtId="0" fontId="27" fillId="2" borderId="9" xfId="0" applyFont="1" applyFill="1" applyBorder="1" applyAlignment="1">
      <alignment horizontal="center" vertical="center" wrapText="1"/>
    </xf>
    <xf numFmtId="0" fontId="28" fillId="2" borderId="1" xfId="0" applyFont="1" applyFill="1" applyBorder="1" applyAlignment="1">
      <alignment vertical="center" wrapText="1"/>
    </xf>
    <xf numFmtId="0" fontId="27" fillId="2" borderId="9" xfId="0" applyFont="1" applyFill="1" applyBorder="1" applyAlignment="1">
      <alignment horizontal="center"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0" fontId="27" fillId="2" borderId="7" xfId="0" applyFont="1" applyFill="1" applyBorder="1" applyAlignment="1">
      <alignment horizontal="center" vertical="center" wrapText="1"/>
    </xf>
    <xf numFmtId="0" fontId="27" fillId="2" borderId="6" xfId="0" applyFont="1" applyFill="1" applyBorder="1" applyAlignment="1">
      <alignment horizontal="center" vertical="top"/>
    </xf>
    <xf numFmtId="0" fontId="27" fillId="2" borderId="6" xfId="0" applyFont="1" applyFill="1" applyBorder="1" applyAlignment="1">
      <alignment horizontal="center" vertical="center" wrapText="1"/>
    </xf>
    <xf numFmtId="0" fontId="27" fillId="2" borderId="6" xfId="0" quotePrefix="1" applyFont="1" applyFill="1" applyBorder="1" applyAlignment="1">
      <alignment horizontal="center" vertical="center"/>
    </xf>
    <xf numFmtId="0" fontId="27" fillId="0" borderId="9" xfId="0" applyFont="1" applyFill="1" applyBorder="1" applyAlignment="1">
      <alignment horizontal="center" vertical="center"/>
    </xf>
    <xf numFmtId="0" fontId="28" fillId="2" borderId="1" xfId="0" applyFont="1" applyFill="1" applyBorder="1" applyAlignment="1">
      <alignment vertical="top" wrapText="1"/>
    </xf>
    <xf numFmtId="0" fontId="0" fillId="0" borderId="0" xfId="0"/>
    <xf numFmtId="0" fontId="3" fillId="2" borderId="0" xfId="0" applyFont="1" applyFill="1"/>
    <xf numFmtId="0" fontId="27" fillId="2" borderId="1" xfId="0" applyFont="1" applyFill="1" applyBorder="1" applyAlignment="1">
      <alignment horizontal="center" vertical="center"/>
    </xf>
    <xf numFmtId="0" fontId="32" fillId="0" borderId="0" xfId="0" applyFont="1"/>
    <xf numFmtId="0" fontId="27" fillId="2" borderId="1" xfId="0" applyFont="1" applyFill="1" applyBorder="1" applyAlignment="1">
      <alignment vertical="top" wrapText="1"/>
    </xf>
    <xf numFmtId="0" fontId="27" fillId="2" borderId="7" xfId="0" applyFont="1" applyFill="1" applyBorder="1" applyAlignment="1">
      <alignment horizontal="center" vertical="top" wrapText="1"/>
    </xf>
    <xf numFmtId="0" fontId="27" fillId="0" borderId="0" xfId="0" applyFont="1"/>
    <xf numFmtId="0" fontId="15" fillId="2" borderId="0" xfId="0" applyFont="1" applyFill="1"/>
    <xf numFmtId="0" fontId="0" fillId="0" borderId="0" xfId="0"/>
    <xf numFmtId="0" fontId="0" fillId="2" borderId="0" xfId="0" applyFill="1"/>
    <xf numFmtId="0" fontId="3" fillId="2" borderId="0" xfId="0" applyFont="1" applyFill="1"/>
    <xf numFmtId="0" fontId="8" fillId="2" borderId="0" xfId="0" applyFont="1" applyFill="1"/>
    <xf numFmtId="0" fontId="28" fillId="0" borderId="6" xfId="2" applyFont="1" applyBorder="1" applyAlignment="1">
      <alignment horizontal="center" vertical="center" wrapText="1"/>
    </xf>
    <xf numFmtId="0" fontId="28" fillId="2" borderId="6" xfId="0" applyFont="1" applyFill="1" applyBorder="1" applyAlignment="1">
      <alignment horizontal="center" vertical="center" wrapText="1"/>
    </xf>
    <xf numFmtId="0" fontId="0" fillId="0" borderId="0" xfId="0" applyAlignment="1"/>
    <xf numFmtId="2" fontId="27" fillId="2" borderId="1" xfId="2" applyNumberFormat="1" applyFont="1" applyFill="1" applyBorder="1" applyAlignment="1">
      <alignment horizontal="center" vertical="center"/>
    </xf>
    <xf numFmtId="2" fontId="27" fillId="2" borderId="2" xfId="2" applyNumberFormat="1" applyFont="1" applyFill="1" applyBorder="1" applyAlignment="1">
      <alignment horizontal="center" vertical="center"/>
    </xf>
    <xf numFmtId="0" fontId="27" fillId="0" borderId="1" xfId="2" applyFont="1" applyBorder="1" applyAlignment="1">
      <alignment horizontal="left" vertical="center" wrapText="1"/>
    </xf>
    <xf numFmtId="0" fontId="27" fillId="0" borderId="1" xfId="2" applyFont="1" applyBorder="1" applyAlignment="1">
      <alignment horizontal="center" vertical="center" wrapText="1"/>
    </xf>
    <xf numFmtId="0" fontId="27" fillId="0" borderId="1" xfId="2" quotePrefix="1" applyFont="1" applyBorder="1" applyAlignment="1">
      <alignment horizontal="center" vertical="center" wrapText="1"/>
    </xf>
    <xf numFmtId="0" fontId="27" fillId="0" borderId="1" xfId="2" applyFont="1" applyBorder="1" applyAlignment="1">
      <alignment horizontal="center" vertical="center"/>
    </xf>
    <xf numFmtId="1" fontId="27" fillId="0" borderId="1" xfId="2" applyNumberFormat="1" applyFont="1" applyBorder="1" applyAlignment="1">
      <alignment horizontal="center" vertical="center" wrapText="1"/>
    </xf>
    <xf numFmtId="9" fontId="27" fillId="0" borderId="1" xfId="2" quotePrefix="1" applyNumberFormat="1" applyFont="1" applyBorder="1" applyAlignment="1">
      <alignment horizontal="center" vertical="center" wrapText="1"/>
    </xf>
    <xf numFmtId="9" fontId="27" fillId="0" borderId="1" xfId="1" quotePrefix="1" applyFont="1" applyBorder="1" applyAlignment="1">
      <alignment horizontal="center" vertical="center" wrapText="1"/>
    </xf>
    <xf numFmtId="0" fontId="28" fillId="2" borderId="2" xfId="2" applyFont="1" applyFill="1" applyBorder="1" applyAlignment="1">
      <alignment vertical="top" wrapText="1"/>
    </xf>
    <xf numFmtId="3" fontId="27" fillId="2" borderId="1" xfId="2" applyNumberFormat="1" applyFont="1" applyFill="1" applyBorder="1" applyAlignment="1">
      <alignment horizontal="center" vertical="center"/>
    </xf>
    <xf numFmtId="2" fontId="30" fillId="2" borderId="1" xfId="2" applyNumberFormat="1" applyFont="1" applyFill="1" applyBorder="1" applyAlignment="1">
      <alignment horizontal="center" vertical="center"/>
    </xf>
    <xf numFmtId="3" fontId="30" fillId="2" borderId="1" xfId="2" applyNumberFormat="1" applyFont="1" applyFill="1" applyBorder="1" applyAlignment="1">
      <alignment horizontal="center" vertical="center"/>
    </xf>
    <xf numFmtId="167" fontId="30" fillId="2" borderId="1" xfId="2" applyNumberFormat="1" applyFont="1" applyFill="1" applyBorder="1" applyAlignment="1">
      <alignment horizontal="center" vertical="center"/>
    </xf>
    <xf numFmtId="0" fontId="14" fillId="0" borderId="0" xfId="0" applyFont="1"/>
    <xf numFmtId="0" fontId="3" fillId="0" borderId="0" xfId="0" applyFont="1" applyAlignment="1">
      <alignment vertical="top"/>
    </xf>
    <xf numFmtId="0" fontId="27" fillId="0" borderId="5" xfId="0" applyFont="1" applyFill="1" applyBorder="1" applyAlignment="1">
      <alignment horizontal="center" vertical="center" wrapText="1"/>
    </xf>
    <xf numFmtId="177" fontId="27" fillId="2" borderId="9" xfId="0" applyNumberFormat="1" applyFont="1" applyFill="1" applyBorder="1" applyAlignment="1">
      <alignment horizontal="center" vertical="center" wrapText="1"/>
    </xf>
    <xf numFmtId="177" fontId="27" fillId="2" borderId="1" xfId="0" applyNumberFormat="1" applyFont="1" applyFill="1" applyBorder="1" applyAlignment="1">
      <alignment horizontal="center" vertical="center" wrapText="1"/>
    </xf>
    <xf numFmtId="177" fontId="27" fillId="2" borderId="4" xfId="0" applyNumberFormat="1" applyFont="1" applyFill="1" applyBorder="1" applyAlignment="1">
      <alignment horizontal="center" vertical="center" wrapText="1"/>
    </xf>
    <xf numFmtId="0" fontId="3" fillId="0" borderId="0" xfId="0" applyFont="1" applyAlignment="1">
      <alignment vertical="top" wrapText="1"/>
    </xf>
    <xf numFmtId="0" fontId="27" fillId="2" borderId="3" xfId="0" applyFont="1" applyFill="1" applyBorder="1" applyAlignment="1">
      <alignment horizontal="center" vertical="top" wrapText="1"/>
    </xf>
    <xf numFmtId="0" fontId="27" fillId="2" borderId="4" xfId="0" applyFont="1" applyFill="1" applyBorder="1" applyAlignment="1">
      <alignment horizontal="center" vertical="top" wrapText="1"/>
    </xf>
    <xf numFmtId="0" fontId="28" fillId="2" borderId="2" xfId="0" applyFont="1" applyFill="1" applyBorder="1" applyAlignment="1">
      <alignment vertical="top" wrapText="1"/>
    </xf>
    <xf numFmtId="0" fontId="28" fillId="2" borderId="3" xfId="0" applyFont="1" applyFill="1" applyBorder="1" applyAlignment="1">
      <alignment vertical="top" wrapText="1"/>
    </xf>
    <xf numFmtId="0" fontId="28" fillId="2" borderId="4" xfId="0" applyFont="1" applyFill="1" applyBorder="1" applyAlignment="1">
      <alignment vertical="top" wrapText="1"/>
    </xf>
    <xf numFmtId="0" fontId="28" fillId="2" borderId="3" xfId="2" applyFont="1" applyFill="1" applyBorder="1" applyAlignment="1">
      <alignment horizontal="center" vertical="center" wrapText="1"/>
    </xf>
    <xf numFmtId="0" fontId="28" fillId="2" borderId="1" xfId="0" applyFont="1" applyFill="1" applyBorder="1" applyAlignment="1">
      <alignment horizontal="center" vertical="center" wrapText="1"/>
    </xf>
    <xf numFmtId="0" fontId="3" fillId="2" borderId="0" xfId="0" applyFont="1" applyFill="1" applyAlignment="1">
      <alignment vertical="top"/>
    </xf>
    <xf numFmtId="0" fontId="0" fillId="2" borderId="0" xfId="0" applyFill="1" applyAlignment="1">
      <alignment vertical="top"/>
    </xf>
    <xf numFmtId="0" fontId="27" fillId="2" borderId="0" xfId="0" applyFont="1" applyFill="1" applyAlignment="1">
      <alignment wrapText="1"/>
    </xf>
    <xf numFmtId="0" fontId="27" fillId="2" borderId="0" xfId="0" applyFont="1" applyFill="1" applyAlignment="1"/>
    <xf numFmtId="0" fontId="28" fillId="0" borderId="0" xfId="0" applyFont="1"/>
    <xf numFmtId="1" fontId="27" fillId="2" borderId="4" xfId="2" applyNumberFormat="1" applyFont="1" applyFill="1" applyBorder="1" applyAlignment="1">
      <alignment horizontal="center" vertical="center"/>
    </xf>
    <xf numFmtId="1" fontId="27" fillId="0" borderId="4" xfId="1" applyNumberFormat="1" applyFont="1" applyBorder="1" applyAlignment="1">
      <alignment horizontal="center" vertical="center" wrapText="1"/>
    </xf>
    <xf numFmtId="1" fontId="27" fillId="0" borderId="4" xfId="2" quotePrefix="1" applyNumberFormat="1" applyFont="1" applyBorder="1" applyAlignment="1">
      <alignment horizontal="center" vertical="center"/>
    </xf>
    <xf numFmtId="1" fontId="27" fillId="0" borderId="4" xfId="2" applyNumberFormat="1" applyFont="1" applyBorder="1" applyAlignment="1">
      <alignment horizontal="center" vertical="center"/>
    </xf>
    <xf numFmtId="1" fontId="27" fillId="0" borderId="6" xfId="2" quotePrefix="1" applyNumberFormat="1" applyFont="1" applyBorder="1" applyAlignment="1">
      <alignment horizontal="center" vertical="center" wrapText="1"/>
    </xf>
    <xf numFmtId="9" fontId="27" fillId="2" borderId="4" xfId="2" applyNumberFormat="1" applyFont="1" applyFill="1" applyBorder="1" applyAlignment="1">
      <alignment horizontal="center" vertical="center"/>
    </xf>
    <xf numFmtId="1" fontId="27" fillId="0" borderId="4" xfId="2" quotePrefix="1" applyNumberFormat="1" applyFont="1" applyBorder="1" applyAlignment="1">
      <alignment horizontal="center" vertical="center" wrapText="1"/>
    </xf>
    <xf numFmtId="1" fontId="27" fillId="0" borderId="4" xfId="1" quotePrefix="1" applyNumberFormat="1" applyFont="1" applyBorder="1" applyAlignment="1">
      <alignment horizontal="center" vertical="center" wrapText="1"/>
    </xf>
    <xf numFmtId="1" fontId="27" fillId="2" borderId="1" xfId="0" applyNumberFormat="1" applyFont="1" applyFill="1" applyBorder="1" applyAlignment="1">
      <alignment horizontal="center" vertical="top" wrapText="1"/>
    </xf>
    <xf numFmtId="1" fontId="27" fillId="2" borderId="6" xfId="0" applyNumberFormat="1" applyFont="1" applyFill="1" applyBorder="1" applyAlignment="1">
      <alignment horizontal="center" vertical="top" wrapText="1"/>
    </xf>
    <xf numFmtId="2" fontId="3" fillId="2" borderId="0" xfId="0" applyNumberFormat="1" applyFont="1" applyFill="1"/>
    <xf numFmtId="0" fontId="27" fillId="2" borderId="7" xfId="0" applyFont="1" applyFill="1" applyBorder="1" applyAlignment="1">
      <alignment horizontal="center" vertical="top"/>
    </xf>
    <xf numFmtId="0" fontId="27" fillId="0" borderId="9" xfId="0" applyFont="1" applyFill="1" applyBorder="1" applyAlignment="1">
      <alignment vertical="top" wrapText="1"/>
    </xf>
    <xf numFmtId="0" fontId="27" fillId="2" borderId="4" xfId="0" applyFont="1" applyFill="1" applyBorder="1" applyAlignment="1">
      <alignment horizontal="center" vertical="top"/>
    </xf>
    <xf numFmtId="0" fontId="27" fillId="0" borderId="1" xfId="0" applyFont="1" applyFill="1" applyBorder="1" applyAlignment="1">
      <alignment vertical="top" wrapText="1"/>
    </xf>
    <xf numFmtId="0" fontId="27" fillId="0" borderId="6" xfId="0" applyFont="1" applyFill="1" applyBorder="1" applyAlignment="1">
      <alignment horizontal="center" vertical="top" wrapText="1"/>
    </xf>
    <xf numFmtId="0" fontId="27" fillId="0" borderId="1" xfId="0" applyFont="1" applyFill="1" applyBorder="1" applyAlignment="1">
      <alignment horizontal="center" vertical="top" wrapText="1"/>
    </xf>
    <xf numFmtId="0" fontId="8" fillId="6" borderId="0" xfId="0" applyFont="1" applyFill="1" applyAlignment="1">
      <alignment vertical="center" wrapText="1"/>
    </xf>
    <xf numFmtId="0" fontId="27" fillId="0" borderId="9" xfId="0" applyFont="1" applyFill="1" applyBorder="1" applyAlignment="1">
      <alignment horizontal="center" vertical="top" wrapText="1"/>
    </xf>
    <xf numFmtId="0" fontId="27" fillId="0" borderId="10" xfId="0" applyFont="1" applyFill="1" applyBorder="1" applyAlignment="1">
      <alignment horizontal="center" vertical="top" wrapText="1"/>
    </xf>
    <xf numFmtId="0" fontId="27" fillId="0" borderId="7" xfId="0" applyNumberFormat="1" applyFont="1" applyFill="1" applyBorder="1" applyAlignment="1">
      <alignment horizontal="center" vertical="top" wrapText="1"/>
    </xf>
    <xf numFmtId="0" fontId="27" fillId="0" borderId="7" xfId="0" applyFont="1" applyFill="1" applyBorder="1" applyAlignment="1">
      <alignment horizontal="center" vertical="top" wrapText="1"/>
    </xf>
    <xf numFmtId="0" fontId="28" fillId="2" borderId="2" xfId="0" applyFont="1" applyFill="1" applyBorder="1" applyAlignment="1">
      <alignment horizontal="center" vertical="top" wrapText="1"/>
    </xf>
    <xf numFmtId="0" fontId="28" fillId="2" borderId="4" xfId="0" applyFont="1" applyFill="1" applyBorder="1" applyAlignment="1">
      <alignment horizontal="center" vertical="top" wrapText="1"/>
    </xf>
    <xf numFmtId="0" fontId="28" fillId="2" borderId="4" xfId="0" applyFont="1" applyFill="1" applyBorder="1" applyAlignment="1">
      <alignment horizontal="center" vertical="center" wrapText="1"/>
    </xf>
    <xf numFmtId="0" fontId="28" fillId="2" borderId="4" xfId="0" applyFont="1" applyFill="1" applyBorder="1" applyAlignment="1">
      <alignment horizontal="center" vertical="top"/>
    </xf>
    <xf numFmtId="0" fontId="28" fillId="2" borderId="3" xfId="0" applyFont="1" applyFill="1" applyBorder="1" applyAlignment="1">
      <alignment horizontal="center" vertical="center" wrapText="1"/>
    </xf>
    <xf numFmtId="0" fontId="28" fillId="0" borderId="1" xfId="2" applyFont="1" applyBorder="1" applyAlignment="1">
      <alignment horizontal="center" vertical="center" wrapText="1"/>
    </xf>
    <xf numFmtId="0" fontId="28" fillId="2" borderId="3" xfId="0" applyFont="1" applyFill="1" applyBorder="1" applyAlignment="1">
      <alignment horizontal="center" vertical="top" wrapText="1"/>
    </xf>
    <xf numFmtId="0" fontId="28" fillId="0" borderId="2" xfId="0" applyFont="1" applyFill="1" applyBorder="1" applyAlignment="1">
      <alignment vertical="top" wrapText="1"/>
    </xf>
    <xf numFmtId="0" fontId="28" fillId="0" borderId="3" xfId="0" applyFont="1" applyFill="1" applyBorder="1" applyAlignment="1">
      <alignment vertical="top" wrapText="1"/>
    </xf>
    <xf numFmtId="0" fontId="28" fillId="2" borderId="0" xfId="0" applyFont="1" applyFill="1" applyAlignment="1">
      <alignment vertical="top" wrapText="1"/>
    </xf>
    <xf numFmtId="0" fontId="28" fillId="2" borderId="0" xfId="0" applyFont="1" applyFill="1" applyAlignment="1">
      <alignment wrapText="1"/>
    </xf>
    <xf numFmtId="0" fontId="27" fillId="2" borderId="1" xfId="0" applyFont="1" applyFill="1" applyBorder="1" applyAlignment="1">
      <alignment horizontal="center" vertical="top"/>
    </xf>
    <xf numFmtId="0" fontId="27" fillId="2" borderId="9" xfId="0" applyFont="1" applyFill="1" applyBorder="1" applyAlignment="1">
      <alignment horizontal="center" vertical="top"/>
    </xf>
    <xf numFmtId="0" fontId="3" fillId="2" borderId="0" xfId="0" applyFont="1" applyFill="1" applyAlignment="1">
      <alignment horizontal="center"/>
    </xf>
    <xf numFmtId="0" fontId="3" fillId="0" borderId="0" xfId="0" applyFont="1" applyAlignment="1">
      <alignment horizontal="center"/>
    </xf>
    <xf numFmtId="0" fontId="9" fillId="0" borderId="0" xfId="5" applyAlignment="1" applyProtection="1">
      <alignment horizontal="center"/>
    </xf>
    <xf numFmtId="0" fontId="27" fillId="2" borderId="0" xfId="0" applyFont="1" applyFill="1" applyAlignment="1">
      <alignment horizontal="center"/>
    </xf>
    <xf numFmtId="0" fontId="27" fillId="2" borderId="0" xfId="0" applyFont="1" applyFill="1" applyAlignment="1">
      <alignment horizontal="center" vertical="justify" wrapText="1"/>
    </xf>
    <xf numFmtId="0" fontId="27" fillId="2" borderId="0" xfId="0" applyFont="1" applyFill="1" applyAlignment="1">
      <alignment horizontal="center" vertical="justify"/>
    </xf>
    <xf numFmtId="0" fontId="27" fillId="2" borderId="0" xfId="0" applyFont="1" applyFill="1" applyAlignment="1">
      <alignment horizontal="center" vertical="top"/>
    </xf>
    <xf numFmtId="0" fontId="3" fillId="2" borderId="0" xfId="0" applyFont="1" applyFill="1" applyAlignment="1">
      <alignment horizontal="center" vertical="top" wrapText="1"/>
    </xf>
    <xf numFmtId="0" fontId="3" fillId="2" borderId="0" xfId="0" applyFont="1"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top"/>
    </xf>
    <xf numFmtId="0" fontId="0" fillId="0" borderId="0" xfId="0" applyAlignment="1">
      <alignment horizontal="center"/>
    </xf>
    <xf numFmtId="0" fontId="3" fillId="0" borderId="0" xfId="0" applyFont="1" applyAlignment="1">
      <alignment horizontal="center" wrapText="1"/>
    </xf>
    <xf numFmtId="0" fontId="3" fillId="0" borderId="0" xfId="0" applyFont="1" applyAlignment="1">
      <alignment horizontal="center" vertical="top"/>
    </xf>
    <xf numFmtId="0" fontId="9" fillId="2" borderId="0" xfId="5" applyFill="1" applyAlignment="1" applyProtection="1">
      <alignment horizontal="center"/>
    </xf>
    <xf numFmtId="0" fontId="12" fillId="2" borderId="0" xfId="0" applyFont="1" applyFill="1" applyAlignment="1">
      <alignment horizontal="center"/>
    </xf>
    <xf numFmtId="0" fontId="28" fillId="0" borderId="3" xfId="0" applyFont="1" applyFill="1" applyBorder="1" applyAlignment="1">
      <alignment horizontal="center" vertical="top" wrapText="1"/>
    </xf>
    <xf numFmtId="167" fontId="27" fillId="2" borderId="1" xfId="0" applyNumberFormat="1" applyFont="1" applyFill="1" applyBorder="1" applyAlignment="1">
      <alignment horizontal="center" vertical="top" wrapText="1"/>
    </xf>
    <xf numFmtId="49" fontId="27" fillId="0" borderId="1" xfId="0" applyNumberFormat="1" applyFont="1" applyFill="1" applyBorder="1" applyAlignment="1">
      <alignment horizontal="center" vertical="top" wrapText="1"/>
    </xf>
    <xf numFmtId="0" fontId="27" fillId="0" borderId="1" xfId="0" applyNumberFormat="1" applyFont="1" applyFill="1" applyBorder="1" applyAlignment="1">
      <alignment horizontal="center" vertical="top" wrapText="1"/>
    </xf>
    <xf numFmtId="176" fontId="27" fillId="0" borderId="1" xfId="0" applyNumberFormat="1" applyFont="1" applyFill="1" applyBorder="1" applyAlignment="1">
      <alignment horizontal="center" vertical="top" wrapText="1"/>
    </xf>
    <xf numFmtId="0" fontId="33" fillId="0" borderId="9" xfId="0" applyFont="1" applyFill="1" applyBorder="1" applyAlignment="1">
      <alignment horizontal="center" vertical="top" wrapText="1"/>
    </xf>
    <xf numFmtId="0" fontId="27" fillId="2" borderId="0" xfId="0" applyFont="1" applyFill="1" applyAlignment="1">
      <alignment horizontal="center" wrapText="1"/>
    </xf>
    <xf numFmtId="0" fontId="27" fillId="2" borderId="0" xfId="0" applyFont="1" applyFill="1" applyAlignment="1">
      <alignment horizontal="center" vertical="top" wrapText="1"/>
    </xf>
    <xf numFmtId="0" fontId="3" fillId="0" borderId="0" xfId="0" applyFont="1" applyAlignment="1">
      <alignment horizontal="center" vertical="top" wrapText="1"/>
    </xf>
    <xf numFmtId="0" fontId="28" fillId="2" borderId="0" xfId="0" applyFont="1" applyFill="1" applyBorder="1" applyAlignment="1">
      <alignment vertical="top" wrapText="1"/>
    </xf>
    <xf numFmtId="0" fontId="27" fillId="2" borderId="0" xfId="0" applyFont="1" applyFill="1" applyBorder="1" applyAlignment="1">
      <alignment vertical="top"/>
    </xf>
    <xf numFmtId="0" fontId="7" fillId="0" borderId="1" xfId="0" applyFont="1" applyBorder="1" applyAlignment="1">
      <alignment horizontal="center"/>
    </xf>
    <xf numFmtId="1" fontId="27" fillId="0" borderId="1" xfId="0" applyNumberFormat="1" applyFont="1" applyFill="1" applyBorder="1" applyAlignment="1">
      <alignment horizontal="center" vertical="top" wrapText="1"/>
    </xf>
    <xf numFmtId="0" fontId="3" fillId="0" borderId="0" xfId="0" applyFont="1" applyFill="1" applyAlignment="1">
      <alignment horizontal="center"/>
    </xf>
    <xf numFmtId="0" fontId="31" fillId="0" borderId="1" xfId="0" applyFont="1" applyBorder="1" applyAlignment="1">
      <alignment horizontal="left" vertical="center"/>
    </xf>
    <xf numFmtId="1" fontId="27" fillId="0" borderId="1" xfId="0" applyNumberFormat="1" applyFont="1" applyFill="1" applyBorder="1" applyAlignment="1">
      <alignment horizontal="center" vertical="center" wrapText="1"/>
    </xf>
    <xf numFmtId="2" fontId="27" fillId="0" borderId="9" xfId="0" applyNumberFormat="1" applyFont="1" applyFill="1" applyBorder="1" applyAlignment="1">
      <alignment horizontal="center" vertical="center" wrapText="1"/>
    </xf>
    <xf numFmtId="0" fontId="32" fillId="0" borderId="1" xfId="0" applyFont="1" applyFill="1" applyBorder="1" applyAlignment="1">
      <alignment horizontal="center" vertical="top" wrapText="1"/>
    </xf>
    <xf numFmtId="167" fontId="3" fillId="0" borderId="0" xfId="0" applyNumberFormat="1" applyFont="1" applyAlignment="1">
      <alignment horizontal="center"/>
    </xf>
    <xf numFmtId="2" fontId="3" fillId="0" borderId="0" xfId="0" applyNumberFormat="1" applyFont="1" applyAlignment="1">
      <alignment horizontal="center"/>
    </xf>
    <xf numFmtId="0" fontId="27" fillId="0" borderId="9" xfId="0" applyNumberFormat="1" applyFont="1" applyFill="1" applyBorder="1" applyAlignment="1">
      <alignment horizontal="center" vertical="center" wrapText="1"/>
    </xf>
    <xf numFmtId="0" fontId="28" fillId="0" borderId="4" xfId="0" applyFont="1" applyFill="1" applyBorder="1" applyAlignment="1">
      <alignment vertical="top" wrapText="1"/>
    </xf>
    <xf numFmtId="0" fontId="28" fillId="0" borderId="6" xfId="0" applyFont="1" applyFill="1" applyBorder="1" applyAlignment="1">
      <alignment horizontal="center" vertical="top" wrapText="1"/>
    </xf>
    <xf numFmtId="0" fontId="8" fillId="6" borderId="0" xfId="0" applyFont="1" applyFill="1" applyAlignment="1">
      <alignment vertical="center"/>
    </xf>
    <xf numFmtId="0" fontId="0" fillId="0" borderId="0" xfId="0" applyFill="1" applyAlignment="1">
      <alignment horizontal="center"/>
    </xf>
    <xf numFmtId="0" fontId="27" fillId="0" borderId="0" xfId="0" applyFont="1" applyAlignment="1">
      <alignment horizontal="center"/>
    </xf>
    <xf numFmtId="0" fontId="27" fillId="0" borderId="1" xfId="0" applyFont="1" applyFill="1" applyBorder="1" applyAlignment="1">
      <alignment horizontal="center" vertical="top"/>
    </xf>
    <xf numFmtId="0" fontId="27" fillId="0" borderId="0" xfId="0" applyFont="1" applyFill="1" applyAlignment="1">
      <alignment horizontal="center"/>
    </xf>
    <xf numFmtId="0" fontId="8" fillId="6" borderId="0" xfId="0" applyFont="1" applyFill="1" applyAlignment="1">
      <alignment horizontal="center" vertical="center" wrapText="1"/>
    </xf>
    <xf numFmtId="0" fontId="8" fillId="6" borderId="0" xfId="0" applyFont="1" applyFill="1" applyAlignment="1">
      <alignment horizontal="center" vertical="center"/>
    </xf>
    <xf numFmtId="0" fontId="8" fillId="2" borderId="0" xfId="0" applyFont="1" applyFill="1" applyAlignment="1">
      <alignment horizontal="center"/>
    </xf>
    <xf numFmtId="0" fontId="8" fillId="0" borderId="0" xfId="0" applyFont="1" applyFill="1" applyAlignment="1">
      <alignment horizontal="center"/>
    </xf>
    <xf numFmtId="1" fontId="27" fillId="0" borderId="9" xfId="0" applyNumberFormat="1" applyFont="1" applyFill="1" applyBorder="1" applyAlignment="1">
      <alignment horizontal="center" vertical="top" wrapText="1"/>
    </xf>
    <xf numFmtId="0" fontId="27" fillId="0" borderId="6" xfId="0" applyFont="1" applyFill="1" applyBorder="1" applyAlignment="1">
      <alignment horizontal="center" vertical="center" wrapText="1"/>
    </xf>
    <xf numFmtId="0" fontId="27" fillId="0" borderId="7" xfId="0" applyFont="1" applyFill="1" applyBorder="1" applyAlignment="1">
      <alignment horizontal="center" vertical="center"/>
    </xf>
    <xf numFmtId="0" fontId="27" fillId="0" borderId="7" xfId="0" applyNumberFormat="1" applyFont="1" applyFill="1" applyBorder="1" applyAlignment="1">
      <alignment horizontal="center" vertical="center"/>
    </xf>
    <xf numFmtId="0" fontId="27" fillId="0" borderId="7" xfId="0" applyNumberFormat="1" applyFont="1" applyFill="1" applyBorder="1" applyAlignment="1">
      <alignment horizontal="center" vertical="center" wrapText="1"/>
    </xf>
    <xf numFmtId="0" fontId="7" fillId="0" borderId="0" xfId="0" applyFont="1"/>
    <xf numFmtId="0" fontId="27" fillId="0" borderId="1" xfId="0" applyNumberFormat="1" applyFont="1" applyFill="1" applyBorder="1" applyAlignment="1">
      <alignment horizontal="center" vertical="center"/>
    </xf>
    <xf numFmtId="1" fontId="27" fillId="0" borderId="9" xfId="0" applyNumberFormat="1" applyFont="1" applyFill="1" applyBorder="1" applyAlignment="1">
      <alignment horizontal="center" vertical="center" wrapText="1"/>
    </xf>
    <xf numFmtId="0" fontId="27" fillId="0" borderId="6" xfId="0" quotePrefix="1" applyFont="1" applyFill="1" applyBorder="1" applyAlignment="1">
      <alignment horizontal="center" vertical="center"/>
    </xf>
    <xf numFmtId="168" fontId="27" fillId="0" borderId="1" xfId="0" applyNumberFormat="1" applyFont="1" applyFill="1" applyBorder="1" applyAlignment="1">
      <alignment horizontal="center" vertical="center" wrapText="1"/>
    </xf>
    <xf numFmtId="0" fontId="27" fillId="0" borderId="7" xfId="0" applyFont="1" applyBorder="1" applyAlignment="1">
      <alignment horizontal="center" vertical="center"/>
    </xf>
    <xf numFmtId="2" fontId="27" fillId="2" borderId="1" xfId="0" applyNumberFormat="1" applyFont="1" applyFill="1" applyBorder="1" applyAlignment="1">
      <alignment horizontal="center" vertical="center"/>
    </xf>
    <xf numFmtId="0" fontId="27" fillId="2" borderId="0" xfId="0" applyFont="1" applyFill="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167" fontId="27" fillId="0" borderId="6" xfId="2" applyNumberFormat="1" applyFont="1" applyFill="1" applyBorder="1" applyAlignment="1">
      <alignment horizontal="center" vertical="center" wrapText="1"/>
    </xf>
    <xf numFmtId="1" fontId="27" fillId="0" borderId="6" xfId="2" applyNumberFormat="1" applyFont="1" applyFill="1" applyBorder="1" applyAlignment="1">
      <alignment horizontal="center" vertical="center" wrapText="1"/>
    </xf>
    <xf numFmtId="1" fontId="27" fillId="0" borderId="4" xfId="2" applyNumberFormat="1" applyFont="1" applyFill="1" applyBorder="1" applyAlignment="1">
      <alignment horizontal="center" vertical="center"/>
    </xf>
    <xf numFmtId="167" fontId="27" fillId="0" borderId="4" xfId="1" applyNumberFormat="1" applyFont="1" applyFill="1" applyBorder="1" applyAlignment="1">
      <alignment horizontal="center" vertical="center"/>
    </xf>
    <xf numFmtId="1" fontId="27" fillId="0" borderId="4" xfId="2" quotePrefix="1" applyNumberFormat="1" applyFont="1" applyFill="1" applyBorder="1" applyAlignment="1">
      <alignment horizontal="center" vertical="center"/>
    </xf>
    <xf numFmtId="167" fontId="27" fillId="0" borderId="4" xfId="2" applyNumberFormat="1" applyFont="1" applyFill="1" applyBorder="1" applyAlignment="1">
      <alignment horizontal="center" vertical="center"/>
    </xf>
    <xf numFmtId="0" fontId="26" fillId="2" borderId="0" xfId="0" applyFont="1" applyFill="1"/>
    <xf numFmtId="1" fontId="27" fillId="0" borderId="6" xfId="2" quotePrefix="1" applyNumberFormat="1" applyFont="1" applyFill="1" applyBorder="1" applyAlignment="1">
      <alignment horizontal="center" vertical="center" wrapText="1"/>
    </xf>
    <xf numFmtId="1" fontId="27" fillId="0" borderId="4" xfId="2" quotePrefix="1" applyNumberFormat="1" applyFont="1" applyFill="1" applyBorder="1" applyAlignment="1">
      <alignment horizontal="center" vertical="center" wrapText="1"/>
    </xf>
    <xf numFmtId="1" fontId="27" fillId="0" borderId="4" xfId="2" applyNumberFormat="1" applyFont="1" applyFill="1" applyBorder="1" applyAlignment="1">
      <alignment horizontal="center" vertical="center" wrapText="1"/>
    </xf>
    <xf numFmtId="1" fontId="27" fillId="0" borderId="1" xfId="2" quotePrefix="1" applyNumberFormat="1" applyFont="1" applyFill="1" applyBorder="1" applyAlignment="1">
      <alignment horizontal="center" vertical="center" wrapText="1"/>
    </xf>
    <xf numFmtId="1" fontId="27" fillId="0" borderId="4" xfId="1" quotePrefix="1" applyNumberFormat="1" applyFont="1" applyFill="1" applyBorder="1" applyAlignment="1">
      <alignment horizontal="center" vertical="center" wrapText="1"/>
    </xf>
    <xf numFmtId="0" fontId="32" fillId="2" borderId="0" xfId="0" applyFont="1" applyFill="1" applyBorder="1" applyAlignment="1">
      <alignment horizontal="center"/>
    </xf>
    <xf numFmtId="0" fontId="0" fillId="2" borderId="0" xfId="0" applyFill="1" applyBorder="1" applyAlignment="1">
      <alignment horizontal="center"/>
    </xf>
    <xf numFmtId="0" fontId="0" fillId="2" borderId="0" xfId="0" applyFill="1" applyAlignment="1">
      <alignment horizontal="center"/>
    </xf>
    <xf numFmtId="0" fontId="28" fillId="2" borderId="6" xfId="0" applyFont="1" applyFill="1" applyBorder="1" applyAlignment="1">
      <alignment horizontal="center" vertical="top" wrapText="1"/>
    </xf>
    <xf numFmtId="0" fontId="3" fillId="2" borderId="0" xfId="0" applyFont="1" applyFill="1" applyAlignment="1">
      <alignment horizontal="left" wrapText="1"/>
    </xf>
    <xf numFmtId="0" fontId="3" fillId="2" borderId="0" xfId="0" applyFont="1" applyFill="1" applyAlignment="1">
      <alignment horizontal="left" vertical="top" wrapText="1"/>
    </xf>
    <xf numFmtId="0" fontId="27" fillId="2" borderId="1" xfId="0" quotePrefix="1" applyFont="1" applyFill="1" applyBorder="1" applyAlignment="1">
      <alignment horizontal="center" vertical="center" wrapText="1"/>
    </xf>
    <xf numFmtId="0" fontId="27" fillId="2" borderId="8" xfId="2" applyFont="1" applyFill="1" applyBorder="1" applyAlignment="1">
      <alignment horizontal="left" vertical="center" wrapText="1"/>
    </xf>
    <xf numFmtId="0" fontId="28" fillId="2" borderId="6" xfId="2" applyFont="1" applyFill="1" applyBorder="1" applyAlignment="1">
      <alignment horizontal="center" vertical="center" wrapText="1"/>
    </xf>
    <xf numFmtId="0" fontId="28" fillId="2" borderId="13" xfId="2" applyFont="1" applyFill="1" applyBorder="1" applyAlignment="1">
      <alignment horizontal="center" vertical="center" wrapText="1"/>
    </xf>
    <xf numFmtId="0" fontId="28" fillId="2" borderId="10" xfId="2" applyFont="1" applyFill="1" applyBorder="1" applyAlignment="1">
      <alignment horizontal="center" vertical="center" wrapText="1"/>
    </xf>
    <xf numFmtId="0" fontId="28" fillId="2" borderId="7" xfId="2" applyFont="1" applyFill="1" applyBorder="1" applyAlignment="1">
      <alignment horizontal="center" vertical="center" wrapText="1"/>
    </xf>
    <xf numFmtId="0" fontId="28" fillId="2" borderId="2" xfId="2" applyFont="1" applyFill="1" applyBorder="1" applyAlignment="1">
      <alignment wrapText="1"/>
    </xf>
    <xf numFmtId="0" fontId="27" fillId="2" borderId="2" xfId="2" applyFont="1" applyFill="1" applyBorder="1" applyAlignment="1">
      <alignment horizontal="center" vertical="center" wrapText="1"/>
    </xf>
    <xf numFmtId="0" fontId="27" fillId="2" borderId="13" xfId="2" quotePrefix="1" applyFont="1" applyFill="1" applyBorder="1" applyAlignment="1">
      <alignment horizontal="center" vertical="center" wrapText="1"/>
    </xf>
    <xf numFmtId="2" fontId="30" fillId="2" borderId="2" xfId="2" applyNumberFormat="1" applyFont="1" applyFill="1" applyBorder="1" applyAlignment="1">
      <alignment horizontal="center" vertical="center" wrapText="1"/>
    </xf>
    <xf numFmtId="2" fontId="30" fillId="2" borderId="1" xfId="2" applyNumberFormat="1" applyFont="1" applyFill="1" applyBorder="1" applyAlignment="1">
      <alignment horizontal="center" vertical="center" wrapText="1"/>
    </xf>
    <xf numFmtId="3" fontId="30" fillId="2" borderId="4" xfId="2" applyNumberFormat="1" applyFont="1" applyFill="1" applyBorder="1" applyAlignment="1">
      <alignment horizontal="center" vertical="center"/>
    </xf>
    <xf numFmtId="174" fontId="30" fillId="2" borderId="1" xfId="2" applyNumberFormat="1" applyFont="1" applyFill="1" applyBorder="1" applyAlignment="1">
      <alignment horizontal="center" vertical="center"/>
    </xf>
    <xf numFmtId="1" fontId="27" fillId="2" borderId="2" xfId="2" applyNumberFormat="1" applyFont="1" applyFill="1" applyBorder="1" applyAlignment="1">
      <alignment horizontal="center" vertical="center" wrapText="1"/>
    </xf>
    <xf numFmtId="9" fontId="27" fillId="2" borderId="0" xfId="1" applyFont="1" applyFill="1"/>
    <xf numFmtId="0" fontId="3" fillId="2" borderId="0" xfId="0" applyFont="1" applyFill="1" applyAlignment="1">
      <alignment horizontal="right"/>
    </xf>
    <xf numFmtId="0" fontId="3" fillId="2" borderId="0" xfId="0" applyFont="1" applyFill="1" applyAlignment="1">
      <alignment vertical="top" wrapText="1"/>
    </xf>
    <xf numFmtId="0" fontId="31" fillId="0" borderId="11" xfId="0" applyFont="1" applyBorder="1" applyAlignment="1">
      <alignment horizontal="center"/>
    </xf>
    <xf numFmtId="174" fontId="27" fillId="0" borderId="1" xfId="0" applyNumberFormat="1" applyFont="1" applyBorder="1" applyAlignment="1">
      <alignment horizontal="center" vertical="center" wrapText="1"/>
    </xf>
    <xf numFmtId="174" fontId="27" fillId="0" borderId="8" xfId="0" applyNumberFormat="1" applyFont="1" applyBorder="1" applyAlignment="1">
      <alignment horizontal="center" vertical="center" wrapText="1"/>
    </xf>
    <xf numFmtId="174" fontId="27" fillId="0" borderId="5" xfId="0" quotePrefix="1" applyNumberFormat="1" applyFont="1" applyBorder="1" applyAlignment="1">
      <alignment horizontal="center" vertical="center" wrapText="1"/>
    </xf>
    <xf numFmtId="3" fontId="27" fillId="0" borderId="1" xfId="0" applyNumberFormat="1" applyFont="1" applyBorder="1" applyAlignment="1">
      <alignment horizontal="center" vertical="center" wrapText="1"/>
    </xf>
    <xf numFmtId="3" fontId="27" fillId="0" borderId="2" xfId="0" applyNumberFormat="1" applyFont="1" applyBorder="1" applyAlignment="1">
      <alignment horizontal="center" vertical="center" wrapText="1"/>
    </xf>
    <xf numFmtId="3" fontId="27" fillId="0" borderId="1" xfId="0" quotePrefix="1" applyNumberFormat="1" applyFont="1" applyBorder="1" applyAlignment="1">
      <alignment horizontal="center" vertical="center" wrapText="1"/>
    </xf>
    <xf numFmtId="3" fontId="27" fillId="0" borderId="4" xfId="0" applyNumberFormat="1" applyFont="1" applyBorder="1" applyAlignment="1">
      <alignment horizontal="center" vertical="center" wrapText="1"/>
    </xf>
    <xf numFmtId="9" fontId="27" fillId="0" borderId="1" xfId="1" applyNumberFormat="1" applyFont="1" applyBorder="1" applyAlignment="1">
      <alignment horizontal="center" vertical="center" wrapText="1"/>
    </xf>
    <xf numFmtId="9" fontId="27" fillId="0" borderId="4" xfId="1" applyNumberFormat="1" applyFont="1" applyBorder="1" applyAlignment="1">
      <alignment horizontal="center" vertical="center" wrapText="1"/>
    </xf>
    <xf numFmtId="3" fontId="27" fillId="0" borderId="2" xfId="0" quotePrefix="1" applyNumberFormat="1" applyFont="1" applyBorder="1" applyAlignment="1">
      <alignment horizontal="center" vertical="center" wrapText="1"/>
    </xf>
    <xf numFmtId="174" fontId="27" fillId="0" borderId="1" xfId="0" quotePrefix="1" applyNumberFormat="1" applyFont="1" applyBorder="1" applyAlignment="1">
      <alignment horizontal="center" vertical="center" wrapText="1"/>
    </xf>
    <xf numFmtId="174" fontId="27" fillId="0" borderId="2" xfId="0" quotePrefix="1" applyNumberFormat="1" applyFont="1" applyBorder="1" applyAlignment="1">
      <alignment horizontal="center" vertical="center" wrapText="1"/>
    </xf>
    <xf numFmtId="2" fontId="27" fillId="0" borderId="1" xfId="0" applyNumberFormat="1" applyFont="1" applyBorder="1" applyAlignment="1">
      <alignment horizontal="center" vertical="center" wrapText="1"/>
    </xf>
    <xf numFmtId="2" fontId="27" fillId="0" borderId="4" xfId="0" applyNumberFormat="1" applyFont="1" applyBorder="1" applyAlignment="1">
      <alignment horizontal="center" vertical="center" wrapText="1"/>
    </xf>
    <xf numFmtId="3" fontId="27" fillId="0" borderId="1" xfId="0" applyNumberFormat="1" applyFont="1" applyFill="1" applyBorder="1" applyAlignment="1">
      <alignment horizontal="center" vertical="center" wrapText="1"/>
    </xf>
    <xf numFmtId="3" fontId="27" fillId="0" borderId="2" xfId="0" applyNumberFormat="1" applyFont="1" applyFill="1" applyBorder="1" applyAlignment="1">
      <alignment horizontal="center" vertical="center" wrapText="1"/>
    </xf>
    <xf numFmtId="3" fontId="27" fillId="0" borderId="4" xfId="0" applyNumberFormat="1" applyFont="1" applyFill="1" applyBorder="1" applyAlignment="1">
      <alignment horizontal="center" vertical="center" wrapText="1"/>
    </xf>
    <xf numFmtId="3" fontId="27" fillId="2" borderId="1" xfId="0" applyNumberFormat="1" applyFont="1" applyFill="1" applyBorder="1" applyAlignment="1">
      <alignment horizontal="center" vertical="center" wrapText="1"/>
    </xf>
    <xf numFmtId="3" fontId="27" fillId="2" borderId="4" xfId="0" applyNumberFormat="1" applyFont="1" applyFill="1" applyBorder="1" applyAlignment="1">
      <alignment horizontal="center" vertical="center" wrapText="1"/>
    </xf>
    <xf numFmtId="174" fontId="27" fillId="0" borderId="2" xfId="0" applyNumberFormat="1" applyFont="1" applyBorder="1" applyAlignment="1">
      <alignment horizontal="center" vertical="center" wrapText="1"/>
    </xf>
    <xf numFmtId="174" fontId="27" fillId="0" borderId="1" xfId="0" applyNumberFormat="1" applyFont="1" applyFill="1" applyBorder="1" applyAlignment="1">
      <alignment horizontal="center" vertical="center" wrapText="1"/>
    </xf>
    <xf numFmtId="166" fontId="27" fillId="0" borderId="1" xfId="1" applyNumberFormat="1" applyFont="1" applyFill="1" applyBorder="1" applyAlignment="1">
      <alignment horizontal="center" vertical="center" wrapText="1"/>
    </xf>
    <xf numFmtId="4" fontId="27" fillId="0" borderId="1" xfId="0" applyNumberFormat="1" applyFont="1" applyFill="1" applyBorder="1" applyAlignment="1">
      <alignment horizontal="center" vertical="center" wrapText="1"/>
    </xf>
    <xf numFmtId="4" fontId="27" fillId="0" borderId="2" xfId="0" applyNumberFormat="1" applyFont="1" applyFill="1" applyBorder="1" applyAlignment="1">
      <alignment horizontal="center" vertical="center" wrapText="1"/>
    </xf>
    <xf numFmtId="4" fontId="27" fillId="2" borderId="1" xfId="0" applyNumberFormat="1" applyFont="1" applyFill="1" applyBorder="1" applyAlignment="1">
      <alignment horizontal="center" vertical="center" wrapText="1"/>
    </xf>
    <xf numFmtId="0" fontId="25" fillId="2" borderId="0" xfId="0" applyFont="1" applyFill="1" applyBorder="1" applyAlignment="1">
      <alignment vertical="top" wrapText="1"/>
    </xf>
    <xf numFmtId="0" fontId="36" fillId="2" borderId="0" xfId="0" applyFont="1" applyFill="1" applyBorder="1" applyAlignment="1">
      <alignment vertical="top" wrapText="1"/>
    </xf>
    <xf numFmtId="0" fontId="17" fillId="2" borderId="0" xfId="0" applyFont="1" applyFill="1" applyBorder="1" applyAlignment="1">
      <alignment vertical="top" wrapText="1"/>
    </xf>
    <xf numFmtId="168" fontId="6" fillId="2" borderId="0" xfId="0" applyNumberFormat="1" applyFont="1" applyFill="1" applyBorder="1" applyAlignment="1">
      <alignment vertical="top" wrapText="1"/>
    </xf>
    <xf numFmtId="0" fontId="0" fillId="0" borderId="0" xfId="0" applyAlignment="1">
      <alignment wrapText="1"/>
    </xf>
    <xf numFmtId="0" fontId="44" fillId="2" borderId="0" xfId="0" applyFont="1" applyFill="1"/>
    <xf numFmtId="0" fontId="14" fillId="2" borderId="0" xfId="0" applyFont="1" applyFill="1"/>
    <xf numFmtId="0" fontId="25" fillId="2" borderId="0" xfId="0" applyFont="1" applyFill="1" applyAlignment="1">
      <alignment vertical="top"/>
    </xf>
    <xf numFmtId="0" fontId="0" fillId="2" borderId="0" xfId="0" applyFill="1" applyAlignment="1"/>
    <xf numFmtId="0" fontId="40" fillId="2" borderId="0" xfId="0" applyFont="1" applyFill="1"/>
    <xf numFmtId="0" fontId="36" fillId="2" borderId="0" xfId="0" applyFont="1" applyFill="1" applyAlignment="1">
      <alignment vertical="top"/>
    </xf>
    <xf numFmtId="0" fontId="48" fillId="2" borderId="0" xfId="0" applyFont="1" applyFill="1"/>
    <xf numFmtId="0" fontId="48" fillId="0" borderId="0" xfId="0" applyFont="1"/>
    <xf numFmtId="0" fontId="31" fillId="2" borderId="0" xfId="0" applyFont="1" applyFill="1" applyBorder="1" applyAlignment="1">
      <alignment horizontal="center" vertical="center" wrapText="1"/>
    </xf>
    <xf numFmtId="0" fontId="28" fillId="2" borderId="2" xfId="0" applyFont="1" applyFill="1" applyBorder="1" applyAlignment="1">
      <alignment vertical="center" wrapText="1"/>
    </xf>
    <xf numFmtId="0" fontId="31" fillId="2" borderId="3" xfId="0" applyFont="1" applyFill="1" applyBorder="1" applyAlignment="1">
      <alignment vertical="center" wrapText="1"/>
    </xf>
    <xf numFmtId="0" fontId="31" fillId="2" borderId="4" xfId="0" applyFont="1" applyFill="1" applyBorder="1" applyAlignment="1">
      <alignment vertical="center" wrapText="1"/>
    </xf>
    <xf numFmtId="0" fontId="7" fillId="2" borderId="0" xfId="0" applyFont="1" applyFill="1" applyBorder="1" applyAlignment="1">
      <alignment horizontal="left" vertical="center" wrapText="1"/>
    </xf>
    <xf numFmtId="0" fontId="3" fillId="2" borderId="0" xfId="1" applyNumberFormat="1" applyFont="1" applyFill="1" applyBorder="1" applyAlignment="1">
      <alignment horizontal="center" vertical="center" wrapText="1"/>
    </xf>
    <xf numFmtId="2" fontId="3" fillId="2" borderId="0" xfId="1" applyNumberFormat="1" applyFont="1" applyFill="1" applyBorder="1" applyAlignment="1">
      <alignment horizontal="center" vertical="center" wrapText="1"/>
    </xf>
    <xf numFmtId="171" fontId="3" fillId="2" borderId="0" xfId="1" applyNumberFormat="1" applyFont="1" applyFill="1" applyBorder="1" applyAlignment="1">
      <alignment horizontal="center" vertical="center" wrapText="1"/>
    </xf>
    <xf numFmtId="0" fontId="3" fillId="2" borderId="0" xfId="0" applyFont="1" applyFill="1" applyBorder="1" applyAlignment="1">
      <alignment horizontal="center" vertical="center"/>
    </xf>
    <xf numFmtId="0" fontId="16" fillId="2" borderId="0" xfId="0" applyFont="1" applyFill="1" applyAlignment="1">
      <alignment vertical="top"/>
    </xf>
    <xf numFmtId="0" fontId="48" fillId="2" borderId="0" xfId="0" applyFont="1" applyFill="1" applyBorder="1"/>
    <xf numFmtId="3" fontId="15" fillId="2" borderId="0" xfId="0" applyNumberFormat="1" applyFont="1" applyFill="1" applyBorder="1" applyAlignment="1">
      <alignment horizontal="center" vertical="center" wrapText="1"/>
    </xf>
    <xf numFmtId="0" fontId="18" fillId="2" borderId="0" xfId="0" applyFont="1" applyFill="1" applyAlignment="1">
      <alignment vertical="top"/>
    </xf>
    <xf numFmtId="0" fontId="0" fillId="2" borderId="0" xfId="0" applyNumberFormat="1" applyFill="1" applyAlignment="1">
      <alignment wrapText="1"/>
    </xf>
    <xf numFmtId="0" fontId="0" fillId="2" borderId="0" xfId="0" applyFill="1" applyAlignment="1">
      <alignment wrapText="1"/>
    </xf>
    <xf numFmtId="168" fontId="0" fillId="2" borderId="0" xfId="0" applyNumberFormat="1" applyFill="1" applyAlignment="1">
      <alignment wrapText="1"/>
    </xf>
    <xf numFmtId="1" fontId="27" fillId="0" borderId="1" xfId="0" applyNumberFormat="1" applyFont="1" applyBorder="1" applyAlignment="1">
      <alignment horizontal="center" vertical="center" wrapText="1"/>
    </xf>
    <xf numFmtId="0" fontId="3" fillId="0" borderId="0" xfId="0" applyFont="1" applyAlignment="1">
      <alignment vertical="top" wrapText="1"/>
    </xf>
    <xf numFmtId="0" fontId="8" fillId="2" borderId="0" xfId="0" applyFont="1" applyFill="1" applyAlignment="1">
      <alignment vertical="top" wrapText="1"/>
    </xf>
    <xf numFmtId="0" fontId="3" fillId="0" borderId="0" xfId="0" applyFont="1" applyAlignment="1">
      <alignment vertical="top"/>
    </xf>
    <xf numFmtId="0" fontId="28" fillId="0" borderId="2" xfId="2" applyFont="1" applyBorder="1" applyAlignment="1">
      <alignment vertical="center" wrapText="1"/>
    </xf>
    <xf numFmtId="0" fontId="11" fillId="2" borderId="0" xfId="0" applyFont="1" applyFill="1"/>
    <xf numFmtId="0" fontId="15" fillId="2" borderId="0" xfId="0" applyFont="1" applyFill="1" applyAlignment="1">
      <alignment horizontal="left" vertical="center"/>
    </xf>
    <xf numFmtId="0" fontId="35" fillId="2" borderId="0" xfId="0" applyFont="1" applyFill="1"/>
    <xf numFmtId="9" fontId="14" fillId="2" borderId="0" xfId="1" applyFont="1" applyFill="1" applyBorder="1"/>
    <xf numFmtId="0" fontId="28" fillId="2" borderId="0" xfId="2" applyFont="1" applyFill="1" applyBorder="1" applyAlignment="1">
      <alignment vertical="center" wrapText="1"/>
    </xf>
    <xf numFmtId="0" fontId="27" fillId="2" borderId="0" xfId="2" applyFont="1" applyFill="1" applyBorder="1" applyAlignment="1">
      <alignment horizontal="center" vertical="center"/>
    </xf>
    <xf numFmtId="0" fontId="27" fillId="2" borderId="0" xfId="2" applyFont="1" applyFill="1" applyBorder="1" applyAlignment="1">
      <alignment horizontal="center" vertical="center" wrapText="1"/>
    </xf>
    <xf numFmtId="173" fontId="32" fillId="2" borderId="0" xfId="0" applyNumberFormat="1" applyFont="1" applyFill="1" applyBorder="1"/>
    <xf numFmtId="168" fontId="33" fillId="2" borderId="0" xfId="0" applyNumberFormat="1" applyFont="1" applyFill="1" applyBorder="1"/>
    <xf numFmtId="172" fontId="0" fillId="2" borderId="0" xfId="0" applyNumberFormat="1" applyFill="1" applyBorder="1"/>
    <xf numFmtId="168" fontId="15" fillId="2" borderId="0" xfId="0" applyNumberFormat="1" applyFont="1" applyFill="1" applyBorder="1"/>
    <xf numFmtId="169" fontId="33" fillId="2" borderId="0" xfId="0" applyNumberFormat="1" applyFont="1" applyFill="1" applyBorder="1"/>
    <xf numFmtId="169" fontId="0" fillId="2" borderId="0" xfId="0" applyNumberFormat="1" applyFill="1" applyBorder="1"/>
    <xf numFmtId="169" fontId="15" fillId="2" borderId="0" xfId="0" applyNumberFormat="1" applyFont="1" applyFill="1" applyBorder="1"/>
    <xf numFmtId="2" fontId="33" fillId="2" borderId="0" xfId="0" applyNumberFormat="1" applyFont="1" applyFill="1" applyBorder="1"/>
    <xf numFmtId="2" fontId="15" fillId="2" borderId="0" xfId="0" applyNumberFormat="1" applyFont="1" applyFill="1" applyBorder="1"/>
    <xf numFmtId="170" fontId="0" fillId="2" borderId="0" xfId="0" applyNumberFormat="1" applyFill="1" applyBorder="1"/>
    <xf numFmtId="171" fontId="32" fillId="2" borderId="0" xfId="1" applyNumberFormat="1" applyFont="1" applyFill="1" applyBorder="1"/>
    <xf numFmtId="166" fontId="0" fillId="2" borderId="0" xfId="1" applyNumberFormat="1" applyFont="1" applyFill="1" applyBorder="1"/>
    <xf numFmtId="170" fontId="32" fillId="2" borderId="0" xfId="0" applyNumberFormat="1" applyFont="1" applyFill="1" applyBorder="1"/>
    <xf numFmtId="9" fontId="0" fillId="2" borderId="0" xfId="1" applyFont="1" applyFill="1" applyBorder="1"/>
    <xf numFmtId="10" fontId="0" fillId="2" borderId="0" xfId="1" applyNumberFormat="1" applyFont="1" applyFill="1" applyBorder="1"/>
    <xf numFmtId="0" fontId="0" fillId="2" borderId="0" xfId="0" applyFill="1" applyAlignment="1">
      <alignment horizontal="left" wrapText="1"/>
    </xf>
    <xf numFmtId="1" fontId="27" fillId="2" borderId="2" xfId="2" applyNumberFormat="1" applyFont="1" applyFill="1" applyBorder="1" applyAlignment="1">
      <alignment horizontal="center" vertical="center"/>
    </xf>
    <xf numFmtId="1" fontId="27" fillId="2" borderId="6" xfId="0" quotePrefix="1" applyNumberFormat="1" applyFont="1" applyFill="1" applyBorder="1" applyAlignment="1">
      <alignment horizontal="center" vertical="top" wrapText="1"/>
    </xf>
    <xf numFmtId="1" fontId="30" fillId="2" borderId="1" xfId="2" applyNumberFormat="1" applyFont="1" applyFill="1" applyBorder="1" applyAlignment="1">
      <alignment horizontal="center" vertical="center"/>
    </xf>
    <xf numFmtId="0" fontId="3" fillId="2" borderId="0" xfId="0" applyFont="1" applyFill="1" applyAlignment="1">
      <alignment vertical="top"/>
    </xf>
    <xf numFmtId="167" fontId="3" fillId="2" borderId="0" xfId="0" applyNumberFormat="1" applyFont="1" applyFill="1"/>
    <xf numFmtId="0" fontId="14" fillId="2" borderId="0" xfId="0" applyFont="1" applyFill="1" applyBorder="1"/>
    <xf numFmtId="0" fontId="3" fillId="0" borderId="0" xfId="0" applyFont="1" applyAlignment="1">
      <alignment vertical="center"/>
    </xf>
    <xf numFmtId="0" fontId="9" fillId="2" borderId="0" xfId="5" applyFill="1" applyAlignment="1" applyProtection="1">
      <alignment vertical="center"/>
    </xf>
    <xf numFmtId="0" fontId="12" fillId="2" borderId="0" xfId="0" applyFont="1" applyFill="1" applyAlignment="1">
      <alignment vertical="center"/>
    </xf>
    <xf numFmtId="0" fontId="0" fillId="0" borderId="0" xfId="0" applyAlignment="1">
      <alignment vertical="center"/>
    </xf>
    <xf numFmtId="0" fontId="3" fillId="2" borderId="0" xfId="0" applyFont="1" applyFill="1" applyAlignment="1">
      <alignment vertical="center"/>
    </xf>
    <xf numFmtId="0" fontId="32" fillId="2" borderId="1" xfId="0" applyFont="1" applyFill="1" applyBorder="1" applyAlignment="1">
      <alignment horizontal="center" vertical="center" wrapText="1"/>
    </xf>
    <xf numFmtId="0" fontId="32" fillId="2" borderId="4" xfId="0" applyFont="1" applyFill="1" applyBorder="1" applyAlignment="1">
      <alignment horizontal="center" vertical="center" wrapText="1"/>
    </xf>
    <xf numFmtId="0" fontId="27" fillId="2" borderId="9" xfId="0" applyFont="1" applyFill="1" applyBorder="1" applyAlignment="1">
      <alignment vertical="center" wrapText="1"/>
    </xf>
    <xf numFmtId="0" fontId="27" fillId="2" borderId="7" xfId="0" applyNumberFormat="1" applyFont="1" applyFill="1" applyBorder="1" applyAlignment="1">
      <alignment horizontal="center" vertical="center" wrapText="1"/>
    </xf>
    <xf numFmtId="2" fontId="27" fillId="2" borderId="6" xfId="0" applyNumberFormat="1" applyFont="1" applyFill="1" applyBorder="1" applyAlignment="1">
      <alignment horizontal="center" vertical="center" wrapText="1"/>
    </xf>
    <xf numFmtId="0" fontId="27" fillId="2" borderId="8" xfId="0" applyFont="1" applyFill="1" applyBorder="1" applyAlignment="1">
      <alignment vertical="center" wrapText="1"/>
    </xf>
    <xf numFmtId="0" fontId="28" fillId="2" borderId="2" xfId="0" applyFont="1" applyFill="1" applyBorder="1" applyAlignment="1">
      <alignment vertical="center" wrapText="1"/>
    </xf>
    <xf numFmtId="0" fontId="28" fillId="2" borderId="3" xfId="0" applyFont="1" applyFill="1" applyBorder="1" applyAlignment="1">
      <alignment vertical="center" wrapText="1"/>
    </xf>
    <xf numFmtId="0" fontId="28" fillId="2" borderId="4" xfId="0" applyFont="1" applyFill="1" applyBorder="1" applyAlignment="1">
      <alignment vertical="center" wrapText="1"/>
    </xf>
    <xf numFmtId="0" fontId="0" fillId="0" borderId="0" xfId="0" applyBorder="1" applyAlignment="1">
      <alignment vertical="center"/>
    </xf>
    <xf numFmtId="0" fontId="0" fillId="0" borderId="1" xfId="0" applyBorder="1" applyAlignment="1">
      <alignment vertical="center"/>
    </xf>
    <xf numFmtId="0" fontId="0" fillId="2" borderId="0" xfId="0" applyFill="1" applyBorder="1" applyAlignment="1">
      <alignment vertical="center"/>
    </xf>
    <xf numFmtId="0" fontId="0" fillId="2" borderId="0" xfId="0" applyFill="1" applyAlignment="1">
      <alignment vertical="center"/>
    </xf>
    <xf numFmtId="0" fontId="27" fillId="2" borderId="6" xfId="0" quotePrefix="1" applyFont="1" applyFill="1" applyBorder="1" applyAlignment="1">
      <alignment horizontal="center" vertical="center" wrapText="1"/>
    </xf>
    <xf numFmtId="0" fontId="27" fillId="2" borderId="0" xfId="0" applyFont="1" applyFill="1" applyAlignment="1">
      <alignment vertical="center"/>
    </xf>
    <xf numFmtId="0" fontId="7" fillId="2" borderId="0" xfId="0" applyFont="1" applyFill="1" applyAlignment="1">
      <alignment vertical="center"/>
    </xf>
    <xf numFmtId="0" fontId="27" fillId="2" borderId="0" xfId="0" applyFont="1" applyFill="1" applyAlignment="1">
      <alignment vertical="center"/>
    </xf>
    <xf numFmtId="0" fontId="27" fillId="2" borderId="0" xfId="0" applyFont="1" applyFill="1" applyAlignment="1">
      <alignment vertical="center" wrapText="1"/>
    </xf>
    <xf numFmtId="0" fontId="3" fillId="2" borderId="0" xfId="0" applyFont="1" applyFill="1" applyAlignment="1">
      <alignment vertical="center" wrapText="1"/>
    </xf>
    <xf numFmtId="0" fontId="0" fillId="2" borderId="0" xfId="0" applyFill="1" applyAlignment="1">
      <alignment vertical="center" wrapText="1"/>
    </xf>
    <xf numFmtId="0" fontId="3" fillId="2" borderId="0" xfId="0" quotePrefix="1" applyFont="1" applyFill="1" applyBorder="1" applyAlignment="1">
      <alignment horizontal="center" vertical="center" wrapText="1"/>
    </xf>
    <xf numFmtId="0" fontId="10" fillId="2" borderId="0" xfId="5" applyFont="1" applyFill="1" applyAlignment="1" applyProtection="1">
      <alignment vertical="center" wrapText="1"/>
    </xf>
    <xf numFmtId="0" fontId="3" fillId="2" borderId="0" xfId="0" applyFont="1" applyFill="1" applyAlignment="1">
      <alignment horizontal="left" vertical="center" wrapText="1"/>
    </xf>
    <xf numFmtId="0" fontId="3" fillId="2" borderId="0" xfId="0" applyFont="1" applyFill="1" applyAlignment="1">
      <alignment horizontal="left" vertical="center" wrapText="1"/>
    </xf>
    <xf numFmtId="0" fontId="0" fillId="0" borderId="0" xfId="0" applyAlignment="1">
      <alignment horizontal="left" vertical="center" wrapText="1"/>
    </xf>
    <xf numFmtId="0" fontId="7" fillId="2" borderId="0" xfId="0" applyFont="1" applyFill="1" applyAlignment="1">
      <alignment vertical="center" wrapText="1"/>
    </xf>
    <xf numFmtId="0" fontId="3" fillId="2" borderId="0" xfId="0" applyFont="1" applyFill="1" applyAlignment="1">
      <alignment horizontal="right" vertical="center"/>
    </xf>
    <xf numFmtId="0" fontId="3" fillId="0" borderId="0" xfId="0" applyFont="1" applyAlignment="1">
      <alignment vertical="center"/>
    </xf>
    <xf numFmtId="0" fontId="11" fillId="2" borderId="0" xfId="0" applyFont="1" applyFill="1" applyAlignment="1">
      <alignment vertical="center"/>
    </xf>
    <xf numFmtId="0" fontId="32" fillId="2" borderId="0" xfId="0" applyFont="1" applyFill="1" applyAlignment="1">
      <alignment vertical="center"/>
    </xf>
    <xf numFmtId="0" fontId="35" fillId="2" borderId="0" xfId="0" applyFont="1" applyFill="1" applyAlignment="1">
      <alignment vertical="center"/>
    </xf>
    <xf numFmtId="0" fontId="32" fillId="2" borderId="0" xfId="0" applyFont="1" applyFill="1" applyBorder="1" applyAlignment="1">
      <alignment vertical="center"/>
    </xf>
    <xf numFmtId="9" fontId="14" fillId="2" borderId="0" xfId="1" applyFont="1" applyFill="1" applyBorder="1" applyAlignment="1">
      <alignment vertical="center"/>
    </xf>
    <xf numFmtId="173" fontId="32" fillId="2" borderId="0" xfId="0" applyNumberFormat="1" applyFont="1" applyFill="1" applyBorder="1" applyAlignment="1">
      <alignment vertical="center"/>
    </xf>
    <xf numFmtId="168" fontId="33" fillId="2" borderId="0" xfId="0" applyNumberFormat="1" applyFont="1" applyFill="1" applyBorder="1" applyAlignment="1">
      <alignment vertical="center"/>
    </xf>
    <xf numFmtId="172" fontId="0" fillId="2" borderId="0" xfId="0" applyNumberFormat="1" applyFill="1" applyBorder="1" applyAlignment="1">
      <alignment vertical="center"/>
    </xf>
    <xf numFmtId="168" fontId="15" fillId="2" borderId="0" xfId="0" applyNumberFormat="1" applyFont="1" applyFill="1" applyBorder="1" applyAlignment="1">
      <alignment vertical="center"/>
    </xf>
    <xf numFmtId="169" fontId="33" fillId="2" borderId="0" xfId="0" applyNumberFormat="1" applyFont="1" applyFill="1" applyBorder="1" applyAlignment="1">
      <alignment vertical="center"/>
    </xf>
    <xf numFmtId="169" fontId="0" fillId="2" borderId="0" xfId="0" applyNumberFormat="1" applyFill="1" applyBorder="1" applyAlignment="1">
      <alignment vertical="center"/>
    </xf>
    <xf numFmtId="169" fontId="15" fillId="2" borderId="0" xfId="0" applyNumberFormat="1" applyFont="1" applyFill="1" applyBorder="1" applyAlignment="1">
      <alignment vertical="center"/>
    </xf>
    <xf numFmtId="2" fontId="33" fillId="2" borderId="0" xfId="0" applyNumberFormat="1" applyFont="1" applyFill="1" applyBorder="1" applyAlignment="1">
      <alignment vertical="center"/>
    </xf>
    <xf numFmtId="2" fontId="15" fillId="2" borderId="0" xfId="0" applyNumberFormat="1" applyFont="1" applyFill="1" applyBorder="1" applyAlignment="1">
      <alignment vertical="center"/>
    </xf>
    <xf numFmtId="170" fontId="0" fillId="2" borderId="0" xfId="0" applyNumberFormat="1" applyFill="1" applyBorder="1" applyAlignment="1">
      <alignment vertical="center"/>
    </xf>
    <xf numFmtId="171" fontId="32" fillId="2" borderId="0" xfId="1" applyNumberFormat="1" applyFont="1" applyFill="1" applyBorder="1" applyAlignment="1">
      <alignment vertical="center"/>
    </xf>
    <xf numFmtId="166" fontId="0" fillId="2" borderId="0" xfId="1" applyNumberFormat="1" applyFont="1" applyFill="1" applyBorder="1" applyAlignment="1">
      <alignment vertical="center"/>
    </xf>
    <xf numFmtId="170" fontId="32" fillId="2" borderId="0" xfId="0" applyNumberFormat="1" applyFont="1" applyFill="1" applyBorder="1" applyAlignment="1">
      <alignment vertical="center"/>
    </xf>
    <xf numFmtId="9" fontId="0" fillId="2" borderId="0" xfId="1" applyFont="1" applyFill="1" applyBorder="1" applyAlignment="1">
      <alignment vertical="center"/>
    </xf>
    <xf numFmtId="10" fontId="0" fillId="2" borderId="0" xfId="1" applyNumberFormat="1" applyFont="1" applyFill="1" applyBorder="1" applyAlignment="1">
      <alignment vertical="center"/>
    </xf>
    <xf numFmtId="0" fontId="0" fillId="2" borderId="0" xfId="0" applyFill="1" applyAlignment="1">
      <alignment horizontal="left" vertical="center" wrapText="1"/>
    </xf>
    <xf numFmtId="0" fontId="28" fillId="2" borderId="4" xfId="0" applyFont="1" applyFill="1" applyBorder="1" applyAlignment="1">
      <alignment horizontal="center" vertical="center" wrapText="1"/>
    </xf>
    <xf numFmtId="0" fontId="28" fillId="2" borderId="3" xfId="0" applyFont="1" applyFill="1" applyBorder="1" applyAlignment="1">
      <alignment horizontal="center" vertical="center" wrapText="1"/>
    </xf>
    <xf numFmtId="0" fontId="28" fillId="2" borderId="2" xfId="0" applyFont="1" applyFill="1" applyBorder="1" applyAlignment="1">
      <alignment vertical="top" wrapText="1"/>
    </xf>
    <xf numFmtId="0" fontId="28" fillId="2" borderId="3" xfId="0" applyFont="1" applyFill="1" applyBorder="1" applyAlignment="1">
      <alignment vertical="top" wrapText="1"/>
    </xf>
    <xf numFmtId="0" fontId="28" fillId="2" borderId="4" xfId="0" applyFont="1" applyFill="1" applyBorder="1" applyAlignment="1">
      <alignment vertical="top" wrapText="1"/>
    </xf>
    <xf numFmtId="0" fontId="28" fillId="2" borderId="2" xfId="0" applyFont="1" applyFill="1" applyBorder="1" applyAlignment="1">
      <alignment vertical="center" wrapText="1"/>
    </xf>
    <xf numFmtId="0" fontId="28" fillId="2" borderId="3" xfId="0" applyFont="1" applyFill="1" applyBorder="1" applyAlignment="1">
      <alignment vertical="center" wrapText="1"/>
    </xf>
    <xf numFmtId="0" fontId="28" fillId="2" borderId="4" xfId="0" applyFont="1" applyFill="1" applyBorder="1" applyAlignment="1">
      <alignment vertical="center" wrapText="1"/>
    </xf>
    <xf numFmtId="164" fontId="27" fillId="2" borderId="0" xfId="0" applyNumberFormat="1" applyFont="1" applyFill="1" applyAlignment="1">
      <alignment horizontal="center"/>
    </xf>
    <xf numFmtId="164" fontId="3" fillId="0" borderId="0" xfId="0" applyNumberFormat="1" applyFont="1" applyAlignment="1">
      <alignment horizontal="center"/>
    </xf>
    <xf numFmtId="178" fontId="3" fillId="0" borderId="0" xfId="0" applyNumberFormat="1" applyFont="1" applyAlignment="1">
      <alignment horizontal="center"/>
    </xf>
    <xf numFmtId="0" fontId="3" fillId="2" borderId="0" xfId="0" applyFont="1" applyFill="1" applyAlignment="1">
      <alignment vertical="top"/>
    </xf>
    <xf numFmtId="2" fontId="27" fillId="0" borderId="1" xfId="0" applyNumberFormat="1" applyFont="1" applyFill="1" applyBorder="1" applyAlignment="1">
      <alignment horizontal="center" vertical="top" wrapText="1"/>
    </xf>
    <xf numFmtId="2" fontId="27" fillId="0" borderId="9" xfId="0" applyNumberFormat="1" applyFont="1" applyFill="1" applyBorder="1" applyAlignment="1">
      <alignment horizontal="center" vertical="top" wrapText="1"/>
    </xf>
    <xf numFmtId="1" fontId="27" fillId="0" borderId="1" xfId="29" applyNumberFormat="1" applyFont="1" applyFill="1" applyBorder="1" applyAlignment="1">
      <alignment horizontal="center" vertical="top" wrapText="1"/>
    </xf>
    <xf numFmtId="2" fontId="27" fillId="0" borderId="9" xfId="29" applyNumberFormat="1" applyFont="1" applyFill="1" applyBorder="1" applyAlignment="1">
      <alignment horizontal="center" vertical="top" wrapText="1"/>
    </xf>
    <xf numFmtId="2" fontId="27" fillId="0" borderId="1" xfId="0" applyNumberFormat="1" applyFont="1" applyFill="1" applyBorder="1" applyAlignment="1">
      <alignment horizontal="center" vertical="center" wrapText="1"/>
    </xf>
    <xf numFmtId="2" fontId="27" fillId="2" borderId="1" xfId="0" applyNumberFormat="1" applyFont="1" applyFill="1" applyBorder="1" applyAlignment="1">
      <alignment horizontal="center" vertical="top" wrapText="1"/>
    </xf>
    <xf numFmtId="2" fontId="27" fillId="2" borderId="9" xfId="0" applyNumberFormat="1" applyFont="1" applyFill="1" applyBorder="1" applyAlignment="1">
      <alignment horizontal="center" vertical="top" wrapText="1"/>
    </xf>
    <xf numFmtId="1" fontId="27" fillId="0" borderId="9" xfId="29" applyNumberFormat="1" applyFont="1" applyFill="1" applyBorder="1" applyAlignment="1">
      <alignment horizontal="center" vertical="center" wrapText="1"/>
    </xf>
    <xf numFmtId="1" fontId="27" fillId="2" borderId="9" xfId="29" applyNumberFormat="1" applyFont="1" applyFill="1" applyBorder="1" applyAlignment="1">
      <alignment horizontal="center" vertical="center" wrapText="1"/>
    </xf>
    <xf numFmtId="2" fontId="27" fillId="0" borderId="9" xfId="29" applyNumberFormat="1" applyFont="1" applyFill="1" applyBorder="1" applyAlignment="1">
      <alignment horizontal="center" vertical="center" wrapText="1"/>
    </xf>
    <xf numFmtId="2" fontId="27" fillId="2" borderId="9" xfId="29" applyNumberFormat="1" applyFont="1" applyFill="1" applyBorder="1" applyAlignment="1">
      <alignment horizontal="center" vertical="center" wrapText="1"/>
    </xf>
    <xf numFmtId="164" fontId="32" fillId="2" borderId="0" xfId="0" applyNumberFormat="1" applyFont="1" applyFill="1" applyBorder="1" applyAlignment="1">
      <alignment horizontal="center"/>
    </xf>
    <xf numFmtId="2" fontId="27" fillId="2" borderId="7" xfId="0" applyNumberFormat="1" applyFont="1" applyFill="1" applyBorder="1" applyAlignment="1">
      <alignment horizontal="center" vertical="center" wrapText="1"/>
    </xf>
    <xf numFmtId="2" fontId="27" fillId="0" borderId="4" xfId="0" applyNumberFormat="1" applyFont="1" applyFill="1" applyBorder="1" applyAlignment="1">
      <alignment horizontal="center" vertical="center" wrapText="1"/>
    </xf>
    <xf numFmtId="167" fontId="32" fillId="2" borderId="0" xfId="0" applyNumberFormat="1" applyFont="1" applyFill="1"/>
    <xf numFmtId="4" fontId="27" fillId="2" borderId="1" xfId="2" applyNumberFormat="1" applyFont="1" applyFill="1" applyBorder="1" applyAlignment="1">
      <alignment horizontal="center" vertical="center" wrapText="1"/>
    </xf>
    <xf numFmtId="167" fontId="27" fillId="0" borderId="1" xfId="0" applyNumberFormat="1" applyFont="1" applyBorder="1" applyAlignment="1">
      <alignment horizontal="center" vertical="center" wrapText="1"/>
    </xf>
    <xf numFmtId="168" fontId="3" fillId="2" borderId="0" xfId="1" applyNumberFormat="1" applyFont="1" applyFill="1" applyBorder="1" applyAlignment="1">
      <alignment horizontal="center" vertical="center" wrapText="1"/>
    </xf>
    <xf numFmtId="2" fontId="0" fillId="2" borderId="0" xfId="0" applyNumberFormat="1" applyFill="1" applyBorder="1" applyAlignment="1">
      <alignment wrapText="1"/>
    </xf>
    <xf numFmtId="167" fontId="27" fillId="2" borderId="1" xfId="0" applyNumberFormat="1" applyFont="1" applyFill="1" applyBorder="1" applyAlignment="1">
      <alignment horizontal="center" vertical="center" wrapText="1"/>
    </xf>
    <xf numFmtId="2" fontId="27" fillId="2" borderId="1" xfId="0" applyNumberFormat="1" applyFont="1" applyFill="1" applyBorder="1" applyAlignment="1">
      <alignment horizontal="center" vertical="center" wrapText="1"/>
    </xf>
    <xf numFmtId="2" fontId="27" fillId="2" borderId="0" xfId="0" applyNumberFormat="1" applyFont="1" applyFill="1"/>
    <xf numFmtId="2" fontId="27" fillId="2" borderId="0" xfId="0" applyNumberFormat="1" applyFont="1" applyFill="1" applyAlignment="1">
      <alignment horizontal="center"/>
    </xf>
    <xf numFmtId="11" fontId="27" fillId="2" borderId="0" xfId="0" applyNumberFormat="1" applyFont="1" applyFill="1" applyAlignment="1">
      <alignment vertical="center"/>
    </xf>
    <xf numFmtId="0" fontId="27" fillId="0" borderId="2" xfId="2" applyFont="1" applyBorder="1" applyAlignment="1">
      <alignment horizontal="left" vertical="center" wrapText="1"/>
    </xf>
    <xf numFmtId="167" fontId="27" fillId="2" borderId="1" xfId="1" applyNumberFormat="1" applyFont="1" applyFill="1" applyBorder="1" applyAlignment="1">
      <alignment horizontal="center" vertical="center" wrapText="1"/>
    </xf>
    <xf numFmtId="167" fontId="27" fillId="0" borderId="1" xfId="1" quotePrefix="1" applyNumberFormat="1" applyFont="1" applyBorder="1" applyAlignment="1">
      <alignment horizontal="center" vertical="center" wrapText="1"/>
    </xf>
    <xf numFmtId="1" fontId="27" fillId="0" borderId="1" xfId="1" applyNumberFormat="1" applyFont="1" applyBorder="1" applyAlignment="1">
      <alignment horizontal="center" vertical="center" wrapText="1"/>
    </xf>
    <xf numFmtId="1" fontId="27" fillId="0" borderId="1" xfId="1" quotePrefix="1" applyNumberFormat="1" applyFont="1" applyBorder="1" applyAlignment="1">
      <alignment horizontal="center" vertical="center" wrapText="1"/>
    </xf>
    <xf numFmtId="2" fontId="27" fillId="2" borderId="3" xfId="2" applyNumberFormat="1" applyFont="1" applyFill="1" applyBorder="1" applyAlignment="1">
      <alignment horizontal="center" vertical="center"/>
    </xf>
    <xf numFmtId="1" fontId="30" fillId="2" borderId="1" xfId="0" applyNumberFormat="1" applyFont="1" applyFill="1" applyBorder="1" applyAlignment="1">
      <alignment horizontal="center" vertical="center"/>
    </xf>
    <xf numFmtId="0" fontId="31" fillId="2" borderId="3" xfId="0" applyFont="1" applyFill="1" applyBorder="1" applyAlignment="1">
      <alignment horizontal="center" vertical="center" wrapText="1"/>
    </xf>
    <xf numFmtId="1" fontId="27" fillId="2" borderId="6" xfId="0" applyNumberFormat="1" applyFont="1" applyFill="1" applyBorder="1" applyAlignment="1">
      <alignment horizontal="center" vertical="center" wrapText="1"/>
    </xf>
    <xf numFmtId="1" fontId="27" fillId="2" borderId="6" xfId="0" quotePrefix="1" applyNumberFormat="1" applyFont="1" applyFill="1" applyBorder="1" applyAlignment="1">
      <alignment horizontal="center" vertical="center" wrapText="1"/>
    </xf>
    <xf numFmtId="0" fontId="32" fillId="2" borderId="1" xfId="0" applyFont="1" applyFill="1" applyBorder="1" applyAlignment="1">
      <alignment vertical="center" wrapText="1"/>
    </xf>
    <xf numFmtId="0" fontId="32" fillId="2" borderId="4" xfId="0" applyFont="1" applyFill="1" applyBorder="1" applyAlignment="1">
      <alignment vertical="center" wrapText="1"/>
    </xf>
    <xf numFmtId="167" fontId="27" fillId="2" borderId="6" xfId="0" applyNumberFormat="1" applyFont="1" applyFill="1" applyBorder="1" applyAlignment="1">
      <alignment horizontal="center" vertical="center" wrapText="1"/>
    </xf>
    <xf numFmtId="0" fontId="27" fillId="2" borderId="10" xfId="0" applyFont="1" applyFill="1" applyBorder="1" applyAlignment="1">
      <alignment horizontal="center" vertical="center" wrapText="1"/>
    </xf>
    <xf numFmtId="0" fontId="28" fillId="2" borderId="9" xfId="0" applyFont="1" applyFill="1" applyBorder="1" applyAlignment="1">
      <alignment vertical="center" wrapText="1"/>
    </xf>
    <xf numFmtId="2" fontId="27" fillId="2" borderId="9" xfId="0" applyNumberFormat="1" applyFont="1" applyFill="1" applyBorder="1" applyAlignment="1">
      <alignment horizontal="center" vertical="center" wrapText="1"/>
    </xf>
    <xf numFmtId="0" fontId="32" fillId="0" borderId="0" xfId="0" applyFont="1" applyAlignment="1">
      <alignment vertical="center"/>
    </xf>
    <xf numFmtId="0" fontId="35" fillId="0" borderId="0" xfId="0" applyFont="1" applyAlignment="1">
      <alignment vertical="center"/>
    </xf>
    <xf numFmtId="0" fontId="32" fillId="0" borderId="0" xfId="0" applyFont="1" applyBorder="1" applyAlignment="1">
      <alignment vertical="center"/>
    </xf>
    <xf numFmtId="0" fontId="14" fillId="0" borderId="0" xfId="0" applyFont="1" applyBorder="1" applyAlignment="1">
      <alignment vertical="center"/>
    </xf>
    <xf numFmtId="2" fontId="33" fillId="0" borderId="0" xfId="0" applyNumberFormat="1" applyFont="1" applyBorder="1" applyAlignment="1">
      <alignment vertical="center"/>
    </xf>
    <xf numFmtId="2" fontId="15" fillId="0" borderId="0" xfId="0" applyNumberFormat="1" applyFont="1" applyBorder="1" applyAlignment="1">
      <alignment vertical="center"/>
    </xf>
    <xf numFmtId="9" fontId="14" fillId="0" borderId="0" xfId="1" applyFont="1" applyBorder="1" applyAlignment="1">
      <alignment vertical="center"/>
    </xf>
    <xf numFmtId="170" fontId="32" fillId="0" borderId="0" xfId="0" applyNumberFormat="1" applyFont="1" applyBorder="1" applyAlignment="1">
      <alignment vertical="center"/>
    </xf>
    <xf numFmtId="170" fontId="0" fillId="0" borderId="0" xfId="0" applyNumberFormat="1" applyBorder="1" applyAlignment="1">
      <alignment vertical="center"/>
    </xf>
    <xf numFmtId="173" fontId="32" fillId="0" borderId="0" xfId="0" applyNumberFormat="1" applyFont="1" applyBorder="1" applyAlignment="1">
      <alignment vertical="center"/>
    </xf>
    <xf numFmtId="168" fontId="33" fillId="0" borderId="0" xfId="0" applyNumberFormat="1" applyFont="1" applyBorder="1" applyAlignment="1">
      <alignment vertical="center"/>
    </xf>
    <xf numFmtId="172" fontId="0" fillId="0" borderId="0" xfId="0" applyNumberFormat="1" applyBorder="1" applyAlignment="1">
      <alignment vertical="center"/>
    </xf>
    <xf numFmtId="168" fontId="15" fillId="0" borderId="0" xfId="0" applyNumberFormat="1" applyFont="1" applyBorder="1" applyAlignment="1">
      <alignment vertical="center"/>
    </xf>
    <xf numFmtId="169" fontId="33" fillId="0" borderId="0" xfId="0" applyNumberFormat="1" applyFont="1" applyBorder="1" applyAlignment="1">
      <alignment vertical="center"/>
    </xf>
    <xf numFmtId="169" fontId="0" fillId="0" borderId="0" xfId="0" applyNumberFormat="1" applyBorder="1" applyAlignment="1">
      <alignment vertical="center"/>
    </xf>
    <xf numFmtId="169" fontId="15" fillId="0" borderId="0" xfId="0" applyNumberFormat="1" applyFont="1" applyBorder="1" applyAlignment="1">
      <alignment vertical="center"/>
    </xf>
    <xf numFmtId="0" fontId="15" fillId="2" borderId="0" xfId="0" applyFont="1" applyFill="1" applyAlignment="1">
      <alignment vertical="center"/>
    </xf>
    <xf numFmtId="167" fontId="3" fillId="2" borderId="0" xfId="0" applyNumberFormat="1" applyFont="1" applyFill="1" applyAlignment="1">
      <alignment vertical="center"/>
    </xf>
    <xf numFmtId="2" fontId="3" fillId="2" borderId="0" xfId="0" applyNumberFormat="1" applyFont="1" applyFill="1" applyAlignment="1">
      <alignment vertical="center"/>
    </xf>
    <xf numFmtId="0" fontId="3" fillId="0" borderId="0" xfId="0" applyFont="1" applyFill="1" applyAlignment="1">
      <alignment vertical="top"/>
    </xf>
    <xf numFmtId="0" fontId="3" fillId="0" borderId="0" xfId="0" applyFont="1" applyFill="1"/>
    <xf numFmtId="0" fontId="27" fillId="0" borderId="1" xfId="1" quotePrefix="1" applyNumberFormat="1" applyFont="1" applyBorder="1" applyAlignment="1">
      <alignment horizontal="center" vertical="center" wrapText="1"/>
    </xf>
    <xf numFmtId="0" fontId="27" fillId="2" borderId="0" xfId="0" applyFont="1" applyFill="1" applyAlignment="1">
      <alignment horizontal="left" vertical="center"/>
    </xf>
    <xf numFmtId="0" fontId="27" fillId="2" borderId="1" xfId="2" applyNumberFormat="1" applyFont="1" applyFill="1" applyBorder="1" applyAlignment="1">
      <alignment horizontal="center" vertical="center"/>
    </xf>
    <xf numFmtId="2" fontId="27" fillId="0" borderId="7" xfId="29" applyNumberFormat="1" applyFont="1" applyFill="1" applyBorder="1" applyAlignment="1">
      <alignment horizontal="center" vertical="center" wrapText="1"/>
    </xf>
    <xf numFmtId="2" fontId="27" fillId="0" borderId="1" xfId="29" applyNumberFormat="1" applyFont="1" applyFill="1" applyBorder="1" applyAlignment="1">
      <alignment horizontal="center" vertical="center" wrapText="1"/>
    </xf>
    <xf numFmtId="1" fontId="27" fillId="0" borderId="4" xfId="0" applyNumberFormat="1" applyFont="1" applyFill="1" applyBorder="1" applyAlignment="1">
      <alignment horizontal="center" vertical="center" wrapText="1"/>
    </xf>
    <xf numFmtId="1" fontId="27" fillId="0" borderId="7" xfId="29" applyNumberFormat="1" applyFont="1" applyFill="1" applyBorder="1" applyAlignment="1">
      <alignment horizontal="center" vertical="center" wrapText="1"/>
    </xf>
    <xf numFmtId="3" fontId="27" fillId="0" borderId="1" xfId="2" applyNumberFormat="1" applyFont="1" applyFill="1" applyBorder="1" applyAlignment="1">
      <alignment horizontal="center" vertical="center" wrapText="1"/>
    </xf>
    <xf numFmtId="3" fontId="27" fillId="0" borderId="2" xfId="2" applyNumberFormat="1" applyFont="1" applyFill="1" applyBorder="1" applyAlignment="1">
      <alignment horizontal="center" vertical="center" wrapText="1"/>
    </xf>
    <xf numFmtId="180" fontId="27" fillId="0" borderId="1" xfId="0" applyNumberFormat="1" applyFont="1" applyFill="1" applyBorder="1" applyAlignment="1">
      <alignment horizontal="center" vertical="center" wrapText="1"/>
    </xf>
    <xf numFmtId="180" fontId="27" fillId="0" borderId="1" xfId="29" applyNumberFormat="1" applyFont="1" applyFill="1" applyBorder="1" applyAlignment="1">
      <alignment horizontal="center" vertical="center" wrapText="1"/>
    </xf>
    <xf numFmtId="180" fontId="27" fillId="2" borderId="1" xfId="29" applyNumberFormat="1" applyFont="1" applyFill="1" applyBorder="1" applyAlignment="1">
      <alignment horizontal="center" vertical="center" wrapText="1"/>
    </xf>
    <xf numFmtId="0" fontId="3" fillId="2" borderId="0" xfId="0" applyFont="1" applyFill="1" applyAlignment="1">
      <alignment vertical="top"/>
    </xf>
    <xf numFmtId="0" fontId="27" fillId="0" borderId="0" xfId="0" applyFont="1" applyFill="1"/>
    <xf numFmtId="0" fontId="32" fillId="0" borderId="0" xfId="0" applyFont="1" applyFill="1"/>
    <xf numFmtId="0" fontId="8" fillId="6" borderId="0" xfId="0" applyFont="1" applyFill="1" applyAlignment="1">
      <alignment horizontal="right" vertical="top"/>
    </xf>
    <xf numFmtId="176" fontId="27" fillId="2" borderId="1" xfId="29" applyNumberFormat="1" applyFont="1" applyFill="1" applyBorder="1" applyAlignment="1">
      <alignment horizontal="center" vertical="center" wrapText="1"/>
    </xf>
    <xf numFmtId="167" fontId="27" fillId="2" borderId="7" xfId="0" applyNumberFormat="1" applyFont="1" applyFill="1" applyBorder="1" applyAlignment="1">
      <alignment horizontal="center" vertical="center" wrapText="1"/>
    </xf>
    <xf numFmtId="167" fontId="27" fillId="0" borderId="4" xfId="1" applyNumberFormat="1" applyFont="1" applyBorder="1" applyAlignment="1">
      <alignment horizontal="center" vertical="center"/>
    </xf>
    <xf numFmtId="167" fontId="27" fillId="0" borderId="4" xfId="1" applyNumberFormat="1" applyFont="1" applyFill="1" applyBorder="1" applyAlignment="1">
      <alignment horizontal="center" vertical="center" wrapText="1"/>
    </xf>
    <xf numFmtId="168" fontId="27" fillId="0" borderId="4" xfId="29" applyNumberFormat="1" applyFont="1" applyFill="1" applyBorder="1" applyAlignment="1">
      <alignment horizontal="center" vertical="center" wrapText="1"/>
    </xf>
    <xf numFmtId="168" fontId="27" fillId="0" borderId="1" xfId="29" applyNumberFormat="1" applyFont="1" applyFill="1" applyBorder="1" applyAlignment="1">
      <alignment horizontal="center" vertical="center" wrapText="1"/>
    </xf>
    <xf numFmtId="167" fontId="27" fillId="0" borderId="2" xfId="1" quotePrefix="1" applyNumberFormat="1" applyFont="1" applyBorder="1" applyAlignment="1">
      <alignment horizontal="center" vertical="center" wrapText="1"/>
    </xf>
    <xf numFmtId="1" fontId="27" fillId="0" borderId="2" xfId="1" quotePrefix="1" applyNumberFormat="1" applyFont="1" applyBorder="1" applyAlignment="1">
      <alignment horizontal="center" vertical="center" wrapText="1"/>
    </xf>
    <xf numFmtId="4" fontId="27" fillId="0" borderId="1" xfId="0" quotePrefix="1" applyNumberFormat="1" applyFont="1" applyBorder="1" applyAlignment="1">
      <alignment horizontal="center" vertical="center" wrapText="1"/>
    </xf>
    <xf numFmtId="174" fontId="27" fillId="0" borderId="4" xfId="0" applyNumberFormat="1" applyFont="1" applyBorder="1" applyAlignment="1">
      <alignment horizontal="center" vertical="center" wrapText="1"/>
    </xf>
    <xf numFmtId="167" fontId="27" fillId="0" borderId="1" xfId="1" applyNumberFormat="1" applyFont="1" applyBorder="1" applyAlignment="1">
      <alignment horizontal="center" vertical="center" wrapText="1"/>
    </xf>
    <xf numFmtId="167" fontId="27" fillId="0" borderId="4" xfId="0" applyNumberFormat="1" applyFont="1" applyBorder="1" applyAlignment="1">
      <alignment horizontal="center" vertical="center" wrapText="1"/>
    </xf>
    <xf numFmtId="168" fontId="27" fillId="0" borderId="1" xfId="1" applyNumberFormat="1" applyFont="1" applyBorder="1" applyAlignment="1">
      <alignment horizontal="center" vertical="center" wrapText="1"/>
    </xf>
    <xf numFmtId="168" fontId="27" fillId="0" borderId="1" xfId="0" applyNumberFormat="1" applyFont="1" applyBorder="1" applyAlignment="1">
      <alignment horizontal="center" vertical="center" wrapText="1"/>
    </xf>
    <xf numFmtId="168" fontId="27" fillId="0" borderId="2" xfId="0" applyNumberFormat="1" applyFont="1" applyBorder="1" applyAlignment="1">
      <alignment horizontal="center" vertical="center" wrapText="1"/>
    </xf>
    <xf numFmtId="168" fontId="27" fillId="0" borderId="4" xfId="0" applyNumberFormat="1" applyFont="1" applyBorder="1" applyAlignment="1">
      <alignment horizontal="center" vertical="center" wrapText="1"/>
    </xf>
    <xf numFmtId="1" fontId="27" fillId="0" borderId="2" xfId="0" applyNumberFormat="1" applyFont="1" applyBorder="1" applyAlignment="1">
      <alignment horizontal="center" vertical="center" wrapText="1"/>
    </xf>
    <xf numFmtId="1" fontId="27" fillId="0" borderId="4" xfId="0" applyNumberFormat="1" applyFont="1" applyBorder="1" applyAlignment="1">
      <alignment horizontal="center" vertical="center" wrapText="1"/>
    </xf>
    <xf numFmtId="1" fontId="27" fillId="0" borderId="3" xfId="0" applyNumberFormat="1" applyFont="1" applyBorder="1" applyAlignment="1">
      <alignment horizontal="center" vertical="center" wrapText="1"/>
    </xf>
    <xf numFmtId="4" fontId="27" fillId="0" borderId="4" xfId="0" applyNumberFormat="1" applyFont="1" applyFill="1" applyBorder="1" applyAlignment="1">
      <alignment horizontal="center" vertical="center" wrapText="1"/>
    </xf>
    <xf numFmtId="167" fontId="27" fillId="0" borderId="4" xfId="1" applyNumberFormat="1" applyFont="1" applyBorder="1" applyAlignment="1">
      <alignment horizontal="center" vertical="center" wrapText="1"/>
    </xf>
    <xf numFmtId="179" fontId="27" fillId="0" borderId="1" xfId="0" quotePrefix="1" applyNumberFormat="1" applyFont="1" applyBorder="1" applyAlignment="1">
      <alignment horizontal="center" vertical="center" wrapText="1"/>
    </xf>
    <xf numFmtId="179" fontId="27" fillId="0" borderId="2" xfId="0" quotePrefix="1" applyNumberFormat="1" applyFont="1" applyBorder="1" applyAlignment="1">
      <alignment horizontal="center" vertical="center" wrapText="1"/>
    </xf>
    <xf numFmtId="179" fontId="27" fillId="0" borderId="1" xfId="0" applyNumberFormat="1" applyFont="1" applyBorder="1" applyAlignment="1">
      <alignment horizontal="center" vertical="center" wrapText="1"/>
    </xf>
    <xf numFmtId="179" fontId="27" fillId="0" borderId="4" xfId="0" applyNumberFormat="1" applyFont="1" applyBorder="1" applyAlignment="1">
      <alignment horizontal="center" vertical="center" wrapText="1"/>
    </xf>
    <xf numFmtId="9" fontId="27" fillId="2" borderId="1" xfId="1" applyFont="1" applyFill="1" applyBorder="1" applyAlignment="1">
      <alignment horizontal="center" vertical="center" wrapText="1"/>
    </xf>
    <xf numFmtId="167" fontId="27" fillId="2" borderId="9" xfId="0" applyNumberFormat="1" applyFont="1" applyFill="1" applyBorder="1" applyAlignment="1">
      <alignment horizontal="center" vertical="top" wrapText="1"/>
    </xf>
    <xf numFmtId="1" fontId="27" fillId="0" borderId="7" xfId="0" applyNumberFormat="1" applyFont="1" applyFill="1" applyBorder="1" applyAlignment="1">
      <alignment horizontal="center" vertical="center" wrapText="1"/>
    </xf>
    <xf numFmtId="2" fontId="27" fillId="2" borderId="1" xfId="0" applyNumberFormat="1" applyFont="1" applyFill="1" applyBorder="1" applyAlignment="1">
      <alignment vertical="center"/>
    </xf>
    <xf numFmtId="0" fontId="8" fillId="6" borderId="0" xfId="0" applyFont="1" applyFill="1" applyAlignment="1">
      <alignment horizontal="right" vertical="top"/>
    </xf>
    <xf numFmtId="0" fontId="3" fillId="2" borderId="0" xfId="0" applyFont="1" applyFill="1" applyAlignment="1">
      <alignment vertical="top"/>
    </xf>
    <xf numFmtId="0" fontId="3" fillId="2" borderId="0" xfId="0" applyFont="1" applyFill="1" applyAlignment="1">
      <alignment vertical="top"/>
    </xf>
    <xf numFmtId="0" fontId="27" fillId="0" borderId="0" xfId="0" applyFont="1" applyAlignment="1">
      <alignment vertical="center"/>
    </xf>
    <xf numFmtId="0" fontId="27" fillId="0" borderId="0" xfId="0" applyFont="1" applyFill="1" applyAlignment="1">
      <alignment horizontal="left"/>
    </xf>
    <xf numFmtId="167" fontId="27" fillId="0" borderId="7" xfId="0" applyNumberFormat="1" applyFont="1" applyFill="1" applyBorder="1" applyAlignment="1">
      <alignment horizontal="center" vertical="center" wrapText="1"/>
    </xf>
    <xf numFmtId="1" fontId="27" fillId="2" borderId="9" xfId="0" applyNumberFormat="1" applyFont="1" applyFill="1" applyBorder="1" applyAlignment="1">
      <alignment horizontal="center" vertical="center" wrapText="1"/>
    </xf>
    <xf numFmtId="0" fontId="27" fillId="2" borderId="5" xfId="0" applyFont="1" applyFill="1" applyBorder="1" applyAlignment="1">
      <alignment horizontal="left" vertical="center" wrapText="1"/>
    </xf>
    <xf numFmtId="0" fontId="32" fillId="0" borderId="1"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7" fillId="0" borderId="10" xfId="0" applyFont="1" applyFill="1" applyBorder="1" applyAlignment="1">
      <alignment horizontal="center" vertical="center" wrapText="1"/>
    </xf>
    <xf numFmtId="1" fontId="27" fillId="2" borderId="1" xfId="29" applyNumberFormat="1" applyFont="1" applyFill="1" applyBorder="1" applyAlignment="1">
      <alignment horizontal="center" vertical="center" wrapText="1"/>
    </xf>
    <xf numFmtId="164" fontId="27" fillId="2" borderId="1" xfId="0" applyNumberFormat="1" applyFont="1" applyFill="1" applyBorder="1" applyAlignment="1">
      <alignment horizontal="center" vertical="center"/>
    </xf>
    <xf numFmtId="176" fontId="27" fillId="2" borderId="1" xfId="0" applyNumberFormat="1" applyFont="1" applyFill="1" applyBorder="1" applyAlignment="1">
      <alignment horizontal="center" vertical="center"/>
    </xf>
    <xf numFmtId="0" fontId="32" fillId="0" borderId="1" xfId="0" applyFont="1" applyBorder="1" applyAlignment="1">
      <alignment horizontal="center" vertical="center"/>
    </xf>
    <xf numFmtId="0" fontId="27" fillId="0" borderId="0" xfId="0" applyFont="1" applyAlignment="1">
      <alignment horizontal="center" vertical="center"/>
    </xf>
    <xf numFmtId="0" fontId="32" fillId="0" borderId="0" xfId="0" applyFont="1" applyAlignment="1">
      <alignment horizontal="center" vertical="center"/>
    </xf>
    <xf numFmtId="167" fontId="27" fillId="0" borderId="9" xfId="0" applyNumberFormat="1" applyFont="1" applyFill="1" applyBorder="1" applyAlignment="1">
      <alignment horizontal="center" vertical="center" wrapText="1"/>
    </xf>
    <xf numFmtId="0" fontId="3" fillId="2" borderId="0" xfId="0" applyFont="1" applyFill="1" applyAlignment="1">
      <alignment vertical="top"/>
    </xf>
    <xf numFmtId="0" fontId="27" fillId="0" borderId="9" xfId="0" applyFont="1" applyFill="1" applyBorder="1" applyAlignment="1">
      <alignment vertical="center" wrapText="1"/>
    </xf>
    <xf numFmtId="0" fontId="27" fillId="0" borderId="1" xfId="0" applyFont="1" applyFill="1" applyBorder="1" applyAlignment="1">
      <alignment vertical="center" wrapText="1"/>
    </xf>
    <xf numFmtId="0" fontId="3" fillId="2" borderId="0" xfId="0" applyFont="1" applyFill="1" applyAlignment="1">
      <alignment vertical="top"/>
    </xf>
    <xf numFmtId="0" fontId="27" fillId="2" borderId="3" xfId="0" applyFont="1" applyFill="1" applyBorder="1" applyAlignment="1">
      <alignment horizontal="center" vertical="center" wrapText="1"/>
    </xf>
    <xf numFmtId="0" fontId="27" fillId="2" borderId="7" xfId="0" applyFont="1" applyFill="1" applyBorder="1" applyAlignment="1">
      <alignment horizontal="center" vertical="center"/>
    </xf>
    <xf numFmtId="49" fontId="27" fillId="2" borderId="1" xfId="0" applyNumberFormat="1" applyFont="1" applyFill="1" applyBorder="1" applyAlignment="1">
      <alignment horizontal="center" vertical="top" wrapText="1"/>
    </xf>
    <xf numFmtId="0" fontId="3" fillId="0" borderId="0" xfId="0" applyFont="1" applyFill="1" applyAlignment="1">
      <alignment horizontal="center" vertical="top" wrapText="1"/>
    </xf>
    <xf numFmtId="0" fontId="27" fillId="0" borderId="0" xfId="0" applyFont="1" applyFill="1" applyBorder="1" applyAlignment="1">
      <alignment vertical="top"/>
    </xf>
    <xf numFmtId="168" fontId="27" fillId="0" borderId="9" xfId="0" applyNumberFormat="1" applyFont="1" applyFill="1" applyBorder="1" applyAlignment="1">
      <alignment horizontal="center" vertical="center" wrapText="1"/>
    </xf>
    <xf numFmtId="168" fontId="27" fillId="2" borderId="7" xfId="0" applyNumberFormat="1" applyFont="1" applyFill="1" applyBorder="1" applyAlignment="1">
      <alignment horizontal="center" vertical="center"/>
    </xf>
    <xf numFmtId="2" fontId="27" fillId="0" borderId="1" xfId="1" applyNumberFormat="1" applyFont="1" applyFill="1" applyBorder="1" applyAlignment="1">
      <alignment horizontal="center" vertical="center" wrapText="1"/>
    </xf>
    <xf numFmtId="2" fontId="27" fillId="0" borderId="9" xfId="1" applyNumberFormat="1" applyFont="1" applyFill="1" applyBorder="1" applyAlignment="1">
      <alignment horizontal="center" vertical="center" wrapText="1"/>
    </xf>
    <xf numFmtId="1" fontId="27" fillId="0" borderId="1" xfId="1" applyNumberFormat="1" applyFont="1" applyFill="1" applyBorder="1" applyAlignment="1">
      <alignment horizontal="center" vertical="center" wrapText="1"/>
    </xf>
    <xf numFmtId="1" fontId="27" fillId="0" borderId="9" xfId="1" applyNumberFormat="1" applyFont="1" applyFill="1" applyBorder="1" applyAlignment="1">
      <alignment horizontal="center" vertical="center" wrapText="1"/>
    </xf>
    <xf numFmtId="1" fontId="27" fillId="2" borderId="1" xfId="1" applyNumberFormat="1" applyFont="1" applyFill="1" applyBorder="1" applyAlignment="1">
      <alignment horizontal="center" vertical="center" wrapText="1"/>
    </xf>
    <xf numFmtId="1" fontId="30" fillId="2" borderId="2" xfId="1" applyNumberFormat="1" applyFont="1" applyFill="1" applyBorder="1" applyAlignment="1">
      <alignment horizontal="center" vertical="center" wrapText="1"/>
    </xf>
    <xf numFmtId="4" fontId="27" fillId="0" borderId="1" xfId="0" applyNumberFormat="1" applyFont="1" applyBorder="1" applyAlignment="1">
      <alignment horizontal="center" vertical="center" wrapText="1"/>
    </xf>
    <xf numFmtId="167" fontId="27" fillId="0" borderId="1" xfId="1" quotePrefix="1" applyNumberFormat="1" applyFont="1" applyFill="1" applyBorder="1" applyAlignment="1">
      <alignment horizontal="center" vertical="center" wrapText="1"/>
    </xf>
    <xf numFmtId="167" fontId="27" fillId="0" borderId="2" xfId="1" quotePrefix="1" applyNumberFormat="1" applyFont="1" applyFill="1" applyBorder="1" applyAlignment="1">
      <alignment horizontal="center" vertical="center" wrapText="1"/>
    </xf>
    <xf numFmtId="2" fontId="27" fillId="2" borderId="1" xfId="1" applyNumberFormat="1" applyFont="1" applyFill="1" applyBorder="1" applyAlignment="1">
      <alignment horizontal="center" vertical="center"/>
    </xf>
    <xf numFmtId="167" fontId="27" fillId="2" borderId="1" xfId="1" applyNumberFormat="1" applyFont="1" applyFill="1" applyBorder="1" applyAlignment="1">
      <alignment horizontal="center" vertical="center"/>
    </xf>
    <xf numFmtId="1" fontId="27" fillId="2" borderId="1" xfId="1" applyNumberFormat="1" applyFont="1" applyFill="1" applyBorder="1" applyAlignment="1">
      <alignment horizontal="center" vertical="center"/>
    </xf>
    <xf numFmtId="1" fontId="27" fillId="2" borderId="5" xfId="0" applyNumberFormat="1" applyFont="1" applyFill="1" applyBorder="1" applyAlignment="1">
      <alignment horizontal="center" vertical="center" wrapText="1"/>
    </xf>
    <xf numFmtId="167" fontId="27" fillId="0" borderId="1" xfId="1" applyNumberFormat="1" applyFont="1" applyFill="1" applyBorder="1" applyAlignment="1">
      <alignment horizontal="center" vertical="center" wrapText="1"/>
    </xf>
    <xf numFmtId="168" fontId="27" fillId="2" borderId="1" xfId="2" applyNumberFormat="1" applyFont="1" applyFill="1" applyBorder="1" applyAlignment="1">
      <alignment horizontal="center" vertical="center"/>
    </xf>
    <xf numFmtId="1" fontId="27" fillId="2" borderId="6" xfId="2" applyNumberFormat="1" applyFont="1" applyFill="1" applyBorder="1" applyAlignment="1">
      <alignment horizontal="center" vertical="center" wrapText="1"/>
    </xf>
    <xf numFmtId="1" fontId="27" fillId="2" borderId="5" xfId="2" applyNumberFormat="1" applyFont="1" applyFill="1" applyBorder="1" applyAlignment="1">
      <alignment horizontal="center" vertical="center" wrapText="1"/>
    </xf>
    <xf numFmtId="2" fontId="27" fillId="2" borderId="1" xfId="2" quotePrefix="1" applyNumberFormat="1" applyFont="1" applyFill="1" applyBorder="1" applyAlignment="1">
      <alignment horizontal="center" vertical="center" wrapText="1"/>
    </xf>
    <xf numFmtId="167" fontId="27" fillId="2" borderId="1" xfId="2" quotePrefix="1" applyNumberFormat="1" applyFont="1" applyFill="1" applyBorder="1" applyAlignment="1">
      <alignment horizontal="center" vertical="center" wrapText="1"/>
    </xf>
    <xf numFmtId="1" fontId="27" fillId="2" borderId="1" xfId="1" quotePrefix="1" applyNumberFormat="1" applyFont="1" applyFill="1" applyBorder="1" applyAlignment="1">
      <alignment horizontal="center" vertical="center" wrapText="1"/>
    </xf>
    <xf numFmtId="1" fontId="27" fillId="2" borderId="2" xfId="1" quotePrefix="1" applyNumberFormat="1" applyFont="1" applyFill="1" applyBorder="1" applyAlignment="1">
      <alignment horizontal="center" vertical="center" wrapText="1"/>
    </xf>
    <xf numFmtId="0" fontId="41" fillId="0" borderId="0" xfId="0" applyFont="1" applyAlignment="1">
      <alignment horizontal="left" vertical="top" wrapText="1"/>
    </xf>
    <xf numFmtId="0" fontId="28" fillId="0" borderId="2" xfId="0" applyFont="1" applyFill="1" applyBorder="1" applyAlignment="1">
      <alignment horizontal="left" vertical="top" wrapText="1"/>
    </xf>
    <xf numFmtId="0" fontId="28" fillId="0" borderId="3" xfId="0" applyFont="1" applyFill="1" applyBorder="1" applyAlignment="1">
      <alignment horizontal="left" vertical="top" wrapText="1"/>
    </xf>
    <xf numFmtId="0" fontId="28" fillId="0" borderId="4" xfId="0" applyFont="1" applyFill="1" applyBorder="1" applyAlignment="1">
      <alignment horizontal="left" vertical="top" wrapText="1"/>
    </xf>
    <xf numFmtId="0" fontId="28" fillId="2" borderId="1" xfId="0" applyFont="1" applyFill="1" applyBorder="1" applyAlignment="1">
      <alignment horizontal="left" vertical="center"/>
    </xf>
    <xf numFmtId="0" fontId="28" fillId="2" borderId="8" xfId="0" applyFont="1" applyFill="1" applyBorder="1" applyAlignment="1">
      <alignment horizontal="center" vertical="top" wrapText="1"/>
    </xf>
    <xf numFmtId="0" fontId="28" fillId="2" borderId="6" xfId="0" applyFont="1" applyFill="1" applyBorder="1" applyAlignment="1">
      <alignment horizontal="center" vertical="top" wrapText="1"/>
    </xf>
    <xf numFmtId="0" fontId="28" fillId="2" borderId="2" xfId="0" applyFont="1" applyFill="1" applyBorder="1" applyAlignment="1">
      <alignment horizontal="center" vertical="top" wrapText="1"/>
    </xf>
    <xf numFmtId="0" fontId="28" fillId="2" borderId="4" xfId="0" applyFont="1" applyFill="1" applyBorder="1" applyAlignment="1">
      <alignment horizontal="center" vertical="top" wrapText="1"/>
    </xf>
    <xf numFmtId="0" fontId="28" fillId="2" borderId="2"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8" fillId="2" borderId="2" xfId="0" applyFont="1" applyFill="1" applyBorder="1" applyAlignment="1">
      <alignment horizontal="left" vertical="center"/>
    </xf>
    <xf numFmtId="0" fontId="28" fillId="2" borderId="3" xfId="0" applyFont="1" applyFill="1" applyBorder="1" applyAlignment="1">
      <alignment horizontal="left" vertical="center"/>
    </xf>
    <xf numFmtId="0" fontId="28" fillId="2" borderId="4" xfId="0" applyFont="1" applyFill="1" applyBorder="1" applyAlignment="1">
      <alignment horizontal="left" vertical="center"/>
    </xf>
    <xf numFmtId="0" fontId="28" fillId="2" borderId="2" xfId="0" applyFont="1" applyFill="1" applyBorder="1" applyAlignment="1">
      <alignment horizontal="left" vertical="center" wrapText="1"/>
    </xf>
    <xf numFmtId="0" fontId="28" fillId="2" borderId="3" xfId="0" applyFont="1" applyFill="1" applyBorder="1" applyAlignment="1">
      <alignment horizontal="left" vertical="center" wrapText="1"/>
    </xf>
    <xf numFmtId="0" fontId="28" fillId="2" borderId="4" xfId="0" applyFont="1" applyFill="1" applyBorder="1" applyAlignment="1">
      <alignment horizontal="left" vertical="center" wrapText="1"/>
    </xf>
    <xf numFmtId="0" fontId="8" fillId="6" borderId="0" xfId="0" applyFont="1" applyFill="1" applyAlignment="1">
      <alignment horizontal="right" vertical="top"/>
    </xf>
    <xf numFmtId="0" fontId="8" fillId="6" borderId="0" xfId="0" applyFont="1" applyFill="1" applyAlignment="1">
      <alignment horizontal="left" vertical="center" wrapText="1"/>
    </xf>
    <xf numFmtId="0" fontId="8" fillId="6" borderId="0" xfId="0" applyFont="1" applyFill="1" applyAlignment="1">
      <alignment horizontal="right" vertical="top" wrapText="1"/>
    </xf>
    <xf numFmtId="0" fontId="28" fillId="0" borderId="2" xfId="2" applyFont="1" applyFill="1" applyBorder="1" applyAlignment="1">
      <alignment horizontal="left" vertical="center" wrapText="1"/>
    </xf>
    <xf numFmtId="0" fontId="28" fillId="0" borderId="3" xfId="2" applyFont="1" applyFill="1" applyBorder="1" applyAlignment="1">
      <alignment horizontal="left" vertical="center" wrapText="1"/>
    </xf>
    <xf numFmtId="0" fontId="28" fillId="0" borderId="4" xfId="2" applyFont="1" applyFill="1" applyBorder="1" applyAlignment="1">
      <alignment horizontal="left" vertical="center" wrapText="1"/>
    </xf>
    <xf numFmtId="0" fontId="28" fillId="0" borderId="1" xfId="2" applyFont="1" applyBorder="1" applyAlignment="1">
      <alignment horizontal="center" vertical="center" wrapText="1"/>
    </xf>
    <xf numFmtId="0" fontId="28" fillId="2" borderId="10" xfId="2" applyFont="1" applyFill="1" applyBorder="1" applyAlignment="1">
      <alignment horizontal="center" vertical="center" wrapText="1"/>
    </xf>
    <xf numFmtId="0" fontId="28" fillId="2" borderId="17" xfId="2" applyFont="1" applyFill="1" applyBorder="1" applyAlignment="1">
      <alignment horizontal="center" vertical="center" wrapText="1"/>
    </xf>
    <xf numFmtId="0" fontId="28" fillId="2" borderId="12" xfId="2" applyFont="1" applyFill="1" applyBorder="1" applyAlignment="1">
      <alignment horizontal="center" vertical="center" wrapText="1"/>
    </xf>
    <xf numFmtId="0" fontId="28" fillId="2" borderId="1" xfId="0" applyFont="1" applyFill="1" applyBorder="1" applyAlignment="1">
      <alignment horizontal="left" vertical="center" wrapText="1"/>
    </xf>
    <xf numFmtId="0" fontId="28" fillId="0" borderId="1" xfId="2" applyFont="1" applyBorder="1" applyAlignment="1">
      <alignment horizontal="center" vertical="center"/>
    </xf>
    <xf numFmtId="0" fontId="28" fillId="0" borderId="2" xfId="0" applyFont="1" applyBorder="1" applyAlignment="1">
      <alignment horizontal="left" vertical="center" wrapText="1"/>
    </xf>
    <xf numFmtId="0" fontId="28" fillId="0" borderId="3" xfId="0" applyFont="1" applyBorder="1" applyAlignment="1">
      <alignment horizontal="left" vertical="center" wrapText="1"/>
    </xf>
    <xf numFmtId="0" fontId="28" fillId="0" borderId="4" xfId="0" applyFont="1" applyBorder="1" applyAlignment="1">
      <alignment horizontal="left" vertical="center" wrapText="1"/>
    </xf>
    <xf numFmtId="0" fontId="3" fillId="0" borderId="0" xfId="0" applyFont="1" applyAlignment="1">
      <alignment vertical="top" wrapText="1"/>
    </xf>
    <xf numFmtId="0" fontId="3" fillId="0" borderId="0" xfId="0" applyFont="1" applyAlignment="1">
      <alignment vertical="top"/>
    </xf>
    <xf numFmtId="0" fontId="28" fillId="2" borderId="2" xfId="0" applyFont="1" applyFill="1" applyBorder="1" applyAlignment="1">
      <alignment vertical="top" wrapText="1"/>
    </xf>
    <xf numFmtId="0" fontId="28" fillId="2" borderId="3" xfId="0" applyFont="1" applyFill="1" applyBorder="1" applyAlignment="1">
      <alignment vertical="top" wrapText="1"/>
    </xf>
    <xf numFmtId="0" fontId="28" fillId="2" borderId="4" xfId="0" applyFont="1" applyFill="1" applyBorder="1" applyAlignment="1">
      <alignment vertical="top" wrapText="1"/>
    </xf>
    <xf numFmtId="0" fontId="28" fillId="2" borderId="3" xfId="2" applyFont="1" applyFill="1" applyBorder="1" applyAlignment="1">
      <alignment horizontal="center" vertical="center" wrapText="1"/>
    </xf>
    <xf numFmtId="0" fontId="28" fillId="2" borderId="4" xfId="2" applyFont="1" applyFill="1" applyBorder="1" applyAlignment="1">
      <alignment horizontal="center" vertical="center" wrapText="1"/>
    </xf>
    <xf numFmtId="0" fontId="3" fillId="2" borderId="0" xfId="0" applyFont="1" applyFill="1" applyAlignment="1">
      <alignment horizontal="left" wrapText="1"/>
    </xf>
    <xf numFmtId="0" fontId="3" fillId="2" borderId="0" xfId="0" applyFont="1" applyFill="1" applyAlignment="1">
      <alignment horizontal="left" vertical="top" wrapText="1"/>
    </xf>
    <xf numFmtId="0" fontId="28" fillId="2" borderId="2" xfId="0" applyFont="1" applyFill="1" applyBorder="1" applyAlignment="1">
      <alignment vertical="center" wrapText="1"/>
    </xf>
    <xf numFmtId="0" fontId="28" fillId="2" borderId="3" xfId="0" applyFont="1" applyFill="1" applyBorder="1" applyAlignment="1">
      <alignment vertical="center" wrapText="1"/>
    </xf>
    <xf numFmtId="0" fontId="28" fillId="2" borderId="4" xfId="0" applyFont="1" applyFill="1" applyBorder="1" applyAlignment="1">
      <alignment vertical="center" wrapText="1"/>
    </xf>
    <xf numFmtId="0" fontId="3" fillId="2" borderId="0" xfId="0" applyFont="1" applyFill="1" applyAlignment="1">
      <alignment vertical="top" wrapText="1"/>
    </xf>
    <xf numFmtId="0" fontId="3" fillId="2" borderId="0" xfId="0" applyFont="1" applyFill="1" applyAlignment="1">
      <alignment vertical="top"/>
    </xf>
    <xf numFmtId="0" fontId="27" fillId="2" borderId="2" xfId="0" applyFont="1" applyFill="1" applyBorder="1" applyAlignment="1">
      <alignment horizontal="center" vertical="center" wrapText="1"/>
    </xf>
    <xf numFmtId="0" fontId="27" fillId="2" borderId="3" xfId="0" applyFont="1" applyFill="1" applyBorder="1" applyAlignment="1">
      <alignment horizontal="center" vertical="center" wrapText="1"/>
    </xf>
    <xf numFmtId="0" fontId="27" fillId="2" borderId="4" xfId="0" applyFont="1" applyFill="1" applyBorder="1" applyAlignment="1">
      <alignment horizontal="center" vertical="center" wrapText="1"/>
    </xf>
    <xf numFmtId="0" fontId="28" fillId="2" borderId="3" xfId="0" applyFont="1" applyFill="1" applyBorder="1" applyAlignment="1">
      <alignment horizontal="center" vertical="center" wrapText="1"/>
    </xf>
    <xf numFmtId="0" fontId="28" fillId="0" borderId="2" xfId="2" applyFont="1" applyBorder="1" applyAlignment="1">
      <alignment horizontal="left" vertical="center" wrapText="1"/>
    </xf>
    <xf numFmtId="0" fontId="28" fillId="0" borderId="3" xfId="2" applyFont="1" applyBorder="1" applyAlignment="1">
      <alignment horizontal="left" vertical="center" wrapText="1"/>
    </xf>
    <xf numFmtId="0" fontId="28" fillId="0" borderId="4" xfId="2" applyFont="1" applyBorder="1" applyAlignment="1">
      <alignment horizontal="left" vertical="center" wrapText="1"/>
    </xf>
  </cellXfs>
  <cellStyles count="31">
    <cellStyle name="Comma" xfId="29" builtinId="3"/>
    <cellStyle name="Comma 2" xfId="6" xr:uid="{00000000-0005-0000-0000-000001000000}"/>
    <cellStyle name="Comma 2 2" xfId="25" xr:uid="{00000000-0005-0000-0000-000002000000}"/>
    <cellStyle name="Comma 3" xfId="7" xr:uid="{00000000-0005-0000-0000-000003000000}"/>
    <cellStyle name="Comma0 - Type3" xfId="8" xr:uid="{00000000-0005-0000-0000-000004000000}"/>
    <cellStyle name="Currency 2" xfId="27" xr:uid="{00000000-0005-0000-0000-000005000000}"/>
    <cellStyle name="Fixed2 - Type2" xfId="9" xr:uid="{00000000-0005-0000-0000-000006000000}"/>
    <cellStyle name="Hyperlink" xfId="5" builtinId="8"/>
    <cellStyle name="Hyperlink 2" xfId="10" xr:uid="{00000000-0005-0000-0000-000008000000}"/>
    <cellStyle name="Hyperlink 3" xfId="11" xr:uid="{00000000-0005-0000-0000-000009000000}"/>
    <cellStyle name="Input 2" xfId="12" xr:uid="{00000000-0005-0000-0000-00000A000000}"/>
    <cellStyle name="Input 3" xfId="30" xr:uid="{00000000-0005-0000-0000-00000B000000}"/>
    <cellStyle name="Komma 2" xfId="13" xr:uid="{00000000-0005-0000-0000-00000C000000}"/>
    <cellStyle name="Komma 2 2" xfId="26" xr:uid="{00000000-0005-0000-0000-00000D000000}"/>
    <cellStyle name="Komma 3" xfId="14" xr:uid="{00000000-0005-0000-0000-00000E000000}"/>
    <cellStyle name="Link 2" xfId="24" xr:uid="{00000000-0005-0000-0000-00000F000000}"/>
    <cellStyle name="Neutral 2" xfId="15" xr:uid="{00000000-0005-0000-0000-000010000000}"/>
    <cellStyle name="Normal" xfId="0" builtinId="0"/>
    <cellStyle name="Normal 10" xfId="3" xr:uid="{00000000-0005-0000-0000-000012000000}"/>
    <cellStyle name="Normal 2" xfId="16" xr:uid="{00000000-0005-0000-0000-000013000000}"/>
    <cellStyle name="Normal 3" xfId="28" xr:uid="{00000000-0005-0000-0000-000014000000}"/>
    <cellStyle name="Normal 6" xfId="17" xr:uid="{00000000-0005-0000-0000-000015000000}"/>
    <cellStyle name="Normal 6 2" xfId="18" xr:uid="{00000000-0005-0000-0000-000016000000}"/>
    <cellStyle name="Normal_Sheet2" xfId="2" xr:uid="{00000000-0005-0000-0000-000018000000}"/>
    <cellStyle name="Output 2" xfId="19" xr:uid="{00000000-0005-0000-0000-000019000000}"/>
    <cellStyle name="Percen - Type1" xfId="20" xr:uid="{00000000-0005-0000-0000-00001A000000}"/>
    <cellStyle name="Percent" xfId="1" builtinId="5"/>
    <cellStyle name="Percent 2" xfId="4" xr:uid="{00000000-0005-0000-0000-00001C000000}"/>
    <cellStyle name="Procent 2" xfId="21" xr:uid="{00000000-0005-0000-0000-00001D000000}"/>
    <cellStyle name="Procent 3" xfId="22" xr:uid="{00000000-0005-0000-0000-00001E000000}"/>
    <cellStyle name="Total 2" xfId="23" xr:uid="{00000000-0005-0000-0000-00001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22513</xdr:colOff>
      <xdr:row>2</xdr:row>
      <xdr:rowOff>0</xdr:rowOff>
    </xdr:from>
    <xdr:to>
      <xdr:col>7</xdr:col>
      <xdr:colOff>0</xdr:colOff>
      <xdr:row>42</xdr:row>
      <xdr:rowOff>144780</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116233" y="426720"/>
          <a:ext cx="5913467" cy="7459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the first technology catalogue</a:t>
          </a:r>
          <a:r>
            <a:rPr lang="da-DK" sz="1100" baseline="0"/>
            <a:t> for India</a:t>
          </a:r>
          <a:r>
            <a:rPr lang="da-DK" sz="1100"/>
            <a:t>. As this is the first technology</a:t>
          </a:r>
          <a:r>
            <a:rPr lang="da-DK" sz="1100" baseline="0"/>
            <a:t> catalogue, it will focus on key power generation technologies, while further technology catalogues could include power transmissions or additional storage technologies. </a:t>
          </a:r>
        </a:p>
        <a:p>
          <a:endParaRPr lang="da-DK" sz="1100" baseline="0"/>
        </a:p>
        <a:p>
          <a:r>
            <a:rPr lang="da-DK" sz="1100" baseline="0"/>
            <a:t>This technology catalogue is therefore designed to describe some key technologies for the current and the future power system in India, but not to go into details with certain subtypes of technologies. </a:t>
          </a:r>
        </a:p>
        <a:p>
          <a:endParaRPr lang="da-DK" sz="1100"/>
        </a:p>
        <a:p>
          <a:r>
            <a:rPr lang="da-DK" sz="1100"/>
            <a:t>The data sheets are continuously updated as technologies evolve, when data changes significantly or if errors are found.  </a:t>
          </a:r>
        </a:p>
        <a:p>
          <a:endParaRPr lang="da-DK" sz="1100"/>
        </a:p>
        <a:p>
          <a:r>
            <a:rPr lang="da-DK" sz="1100"/>
            <a:t>On the left is</a:t>
          </a:r>
          <a:r>
            <a:rPr lang="da-DK" sz="1100" baseline="0"/>
            <a:t> an index of the technologies in short name with </a:t>
          </a:r>
          <a:r>
            <a:rPr lang="da-DK" sz="1100"/>
            <a:t>links to the relevant sheets. Below are the technologies with further</a:t>
          </a:r>
          <a:r>
            <a:rPr lang="da-DK" sz="1100" baseline="0"/>
            <a:t> descriptions.</a:t>
          </a:r>
          <a:r>
            <a:rPr lang="da-DK" sz="1100"/>
            <a:t> </a:t>
          </a:r>
        </a:p>
        <a:p>
          <a:endParaRPr lang="da-DK" sz="1100" baseline="0"/>
        </a:p>
        <a:p>
          <a:r>
            <a:rPr lang="da-DK" sz="1100" b="1" baseline="0"/>
            <a:t>INDEX:</a:t>
          </a:r>
          <a:endParaRPr lang="da-DK" sz="1100"/>
        </a:p>
        <a:p>
          <a:pPr marL="171450" lvl="0" indent="-171450">
            <a:buFont typeface="Arial" panose="020B0604020202020204" pitchFamily="34" charset="0"/>
            <a:buChar char="•"/>
          </a:pPr>
          <a:r>
            <a:rPr lang="en-US" sz="1100" b="1">
              <a:solidFill>
                <a:schemeClr val="dk1"/>
              </a:solidFill>
              <a:effectLst/>
              <a:latin typeface="+mn-lt"/>
              <a:ea typeface="+mn-ea"/>
              <a:cs typeface="+mn-cs"/>
            </a:rPr>
            <a:t>01 Supercritical Pulverized Fuel Power Plant - Coal fired</a:t>
          </a:r>
          <a:br>
            <a:rPr lang="en-US" sz="1100" b="1">
              <a:solidFill>
                <a:schemeClr val="dk1"/>
              </a:solidFill>
              <a:effectLst/>
              <a:latin typeface="+mn-lt"/>
              <a:ea typeface="+mn-ea"/>
              <a:cs typeface="+mn-cs"/>
            </a:rPr>
          </a:br>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Pulverized coal fired, subcritical steam process, condensing plant </a:t>
          </a:r>
          <a:br>
            <a:rPr lang="da-DK" sz="1100" b="0" baseline="0">
              <a:solidFill>
                <a:schemeClr val="dk1"/>
              </a:solidFill>
              <a:effectLst/>
              <a:latin typeface="+mn-lt"/>
              <a:ea typeface="+mn-ea"/>
              <a:cs typeface="+mn-cs"/>
            </a:rPr>
          </a:br>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Pulverized coal fired, supercritical steam process, condensing plant</a:t>
          </a:r>
          <a:br>
            <a:rPr lang="da-DK" sz="1100" b="0" baseline="0">
              <a:solidFill>
                <a:schemeClr val="dk1"/>
              </a:solidFill>
              <a:effectLst/>
              <a:latin typeface="+mn-lt"/>
              <a:ea typeface="+mn-ea"/>
              <a:cs typeface="+mn-cs"/>
            </a:rPr>
          </a:br>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Pulverized coal fired, ultra-supercritical steam process, condensing plant</a:t>
          </a:r>
          <a:br>
            <a:rPr lang="da-DK" sz="1100" b="0" baseline="0">
              <a:solidFill>
                <a:schemeClr val="dk1"/>
              </a:solidFill>
              <a:effectLst/>
              <a:latin typeface="+mn-lt"/>
              <a:ea typeface="+mn-ea"/>
              <a:cs typeface="+mn-cs"/>
            </a:rPr>
          </a:br>
          <a:r>
            <a:rPr lang="en-US" sz="1100" b="1">
              <a:solidFill>
                <a:schemeClr val="dk1"/>
              </a:solidFill>
              <a:effectLst/>
              <a:latin typeface="+mn-lt"/>
              <a:ea typeface="+mn-ea"/>
              <a:cs typeface="+mn-cs"/>
            </a:rPr>
            <a:t>02</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Gas turbines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0" baseline="0">
              <a:solidFill>
                <a:schemeClr val="dk1"/>
              </a:solidFill>
              <a:effectLst/>
              <a:latin typeface="+mn-lt"/>
              <a:ea typeface="+mn-ea"/>
              <a:cs typeface="+mn-cs"/>
            </a:rPr>
            <a:t>      </a:t>
          </a:r>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Open cycle, backpressure</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C</a:t>
          </a:r>
          <a:r>
            <a:rPr lang="en-US" sz="1100" b="0">
              <a:solidFill>
                <a:schemeClr val="dk1"/>
              </a:solidFill>
              <a:effectLst/>
              <a:latin typeface="+mn-lt"/>
              <a:ea typeface="+mn-ea"/>
              <a:cs typeface="+mn-cs"/>
            </a:rPr>
            <a:t>ombined cycle, condensing</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US" sz="1100" b="0">
              <a:solidFill>
                <a:schemeClr val="dk1"/>
              </a:solidFill>
              <a:effectLst/>
              <a:latin typeface="+mn-lt"/>
              <a:ea typeface="+mn-ea"/>
              <a:cs typeface="+mn-cs"/>
            </a:rPr>
            <a:t>          - Gas engine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03</a:t>
          </a:r>
          <a:r>
            <a:rPr lang="en-US" sz="1100" b="1" baseline="0">
              <a:solidFill>
                <a:schemeClr val="dk1"/>
              </a:solidFill>
              <a:effectLst/>
              <a:latin typeface="+mn-lt"/>
              <a:ea typeface="+mn-ea"/>
              <a:cs typeface="+mn-cs"/>
            </a:rPr>
            <a:t> Biomass power plants</a:t>
          </a:r>
          <a:endParaRPr lang="da-DK" sz="1100" b="1" baseline="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latin typeface="+mn-lt"/>
              <a:ea typeface="+mn-ea"/>
              <a:cs typeface="+mn-cs"/>
            </a:rPr>
            <a:t>04 </a:t>
          </a:r>
          <a:r>
            <a:rPr lang="en-US" sz="1100" b="1">
              <a:solidFill>
                <a:schemeClr val="dk1"/>
              </a:solidFill>
              <a:effectLst/>
              <a:latin typeface="+mn-lt"/>
              <a:ea typeface="+mn-ea"/>
              <a:cs typeface="+mn-cs"/>
            </a:rPr>
            <a:t>Wind turbines, on-shore</a:t>
          </a:r>
        </a:p>
        <a:p>
          <a:pPr marL="171450" lvl="0" indent="-171450">
            <a:buFont typeface="Arial" panose="020B0604020202020204" pitchFamily="34" charset="0"/>
            <a:buChar char="•"/>
          </a:pPr>
          <a:r>
            <a:rPr lang="en-US" sz="1100" b="1">
              <a:solidFill>
                <a:schemeClr val="dk1"/>
              </a:solidFill>
              <a:effectLst/>
              <a:latin typeface="+mn-lt"/>
              <a:ea typeface="+mn-ea"/>
              <a:cs typeface="+mn-cs"/>
            </a:rPr>
            <a:t>05 Wind turbines, off-shore</a:t>
          </a:r>
          <a:endParaRPr lang="en-US" sz="1100" b="1">
            <a:solidFill>
              <a:srgbClr val="FF0000"/>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06 Photovoltaics</a:t>
          </a:r>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    </a:t>
          </a:r>
          <a:r>
            <a:rPr lang="da-DK" sz="1100" b="0" baseline="0">
              <a:solidFill>
                <a:schemeClr val="dk1"/>
              </a:solidFill>
              <a:effectLst/>
              <a:latin typeface="+mn-lt"/>
              <a:ea typeface="+mn-ea"/>
              <a:cs typeface="+mn-cs"/>
            </a:rPr>
            <a:t> -</a:t>
          </a:r>
          <a:r>
            <a:rPr lang="da-DK"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Large scale Utility scale</a:t>
          </a:r>
          <a:br>
            <a:rPr lang="da-DK" sz="1100" b="0" baseline="0">
              <a:solidFill>
                <a:schemeClr val="dk1"/>
              </a:solidFill>
              <a:effectLst/>
              <a:latin typeface="+mn-lt"/>
              <a:ea typeface="+mn-ea"/>
              <a:cs typeface="+mn-cs"/>
            </a:rPr>
          </a:br>
          <a:r>
            <a:rPr lang="da-DK" sz="1100" b="0" baseline="0">
              <a:solidFill>
                <a:schemeClr val="dk1"/>
              </a:solidFill>
              <a:effectLst/>
              <a:latin typeface="+mn-lt"/>
              <a:ea typeface="+mn-ea"/>
              <a:cs typeface="+mn-cs"/>
            </a:rPr>
            <a:t>     -</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Rooftop</a:t>
          </a:r>
          <a:endParaRPr lang="da-DK" sz="1100" b="0" baseline="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07 Hydro Power Plants</a:t>
          </a:r>
          <a:br>
            <a:rPr lang="da-DK" sz="1100" b="1" baseline="0">
              <a:solidFill>
                <a:sysClr val="windowText" lastClr="000000"/>
              </a:solidFill>
              <a:effectLst/>
            </a:rPr>
          </a:br>
          <a:r>
            <a:rPr lang="da-DK" sz="1100" b="1" baseline="0">
              <a:solidFill>
                <a:sysClr val="windowText" lastClr="000000"/>
              </a:solidFill>
              <a:effectLst/>
            </a:rPr>
            <a:t> </a:t>
          </a:r>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Run-of-river without storage (small and large)</a:t>
          </a:r>
          <a:br>
            <a:rPr lang="da-DK" sz="1100" b="0" baseline="0">
              <a:solidFill>
                <a:schemeClr val="dk1"/>
              </a:solidFill>
              <a:effectLst/>
              <a:latin typeface="+mn-lt"/>
              <a:ea typeface="+mn-ea"/>
              <a:cs typeface="+mn-cs"/>
            </a:rPr>
          </a:br>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Run-of-river with storage (small and large)</a:t>
          </a:r>
          <a:br>
            <a:rPr lang="da-DK" sz="1100" b="0" baseline="0">
              <a:solidFill>
                <a:schemeClr val="dk1"/>
              </a:solidFill>
              <a:effectLst/>
              <a:latin typeface="+mn-lt"/>
              <a:ea typeface="+mn-ea"/>
              <a:cs typeface="+mn-cs"/>
            </a:rPr>
          </a:br>
          <a:r>
            <a:rPr lang="da-DK" sz="1100" b="0" baseline="0">
              <a:solidFill>
                <a:schemeClr val="dk1"/>
              </a:solidFill>
              <a:effectLst/>
              <a:latin typeface="+mn-lt"/>
              <a:ea typeface="+mn-ea"/>
              <a:cs typeface="+mn-cs"/>
            </a:rPr>
            <a:t> </a:t>
          </a:r>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Reservoir (small)</a:t>
          </a:r>
          <a:br>
            <a:rPr lang="da-DK" sz="1100" b="0" baseline="0">
              <a:solidFill>
                <a:schemeClr val="dk1"/>
              </a:solidFill>
              <a:effectLst/>
              <a:latin typeface="+mn-lt"/>
              <a:ea typeface="+mn-ea"/>
              <a:cs typeface="+mn-cs"/>
            </a:rPr>
          </a:br>
          <a:r>
            <a:rPr lang="da-DK" sz="1100" b="0" baseline="0">
              <a:solidFill>
                <a:schemeClr val="dk1"/>
              </a:solidFill>
              <a:effectLst/>
              <a:latin typeface="+mn-lt"/>
              <a:ea typeface="+mn-ea"/>
              <a:cs typeface="+mn-cs"/>
            </a:rPr>
            <a:t>     - </a:t>
          </a:r>
          <a:r>
            <a:rPr lang="da-DK" sz="1100" b="0" baseline="0">
              <a:solidFill>
                <a:sysClr val="windowText" lastClr="000000"/>
              </a:solidFill>
              <a:effectLst/>
              <a:latin typeface="+mn-lt"/>
              <a:ea typeface="+mn-ea"/>
              <a:cs typeface="+mn-cs"/>
            </a:rPr>
            <a:t>Reservoir (large)</a:t>
          </a:r>
          <a:br>
            <a:rPr lang="da-DK" sz="1100" b="0" baseline="0">
              <a:solidFill>
                <a:schemeClr val="dk1"/>
              </a:solidFill>
              <a:effectLst/>
              <a:latin typeface="+mn-lt"/>
              <a:ea typeface="+mn-ea"/>
              <a:cs typeface="+mn-cs"/>
            </a:rPr>
          </a:br>
          <a:r>
            <a:rPr lang="da-DK" sz="1100" b="0" baseline="0">
              <a:solidFill>
                <a:schemeClr val="dk1"/>
              </a:solidFill>
              <a:effectLst/>
              <a:latin typeface="+mn-lt"/>
              <a:ea typeface="+mn-ea"/>
              <a:cs typeface="+mn-cs"/>
            </a:rPr>
            <a:t> </a:t>
          </a:r>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Pumped storage (on-river)</a:t>
          </a:r>
          <a:br>
            <a:rPr lang="da-DK" sz="1100" b="0" baseline="0">
              <a:solidFill>
                <a:schemeClr val="dk1"/>
              </a:solidFill>
              <a:effectLst/>
              <a:latin typeface="+mn-lt"/>
              <a:ea typeface="+mn-ea"/>
              <a:cs typeface="+mn-cs"/>
            </a:rPr>
          </a:br>
          <a:r>
            <a:rPr lang="da-DK" sz="1100" b="0" baseline="0">
              <a:solidFill>
                <a:schemeClr val="dk1"/>
              </a:solidFill>
              <a:effectLst/>
              <a:latin typeface="+mn-lt"/>
              <a:ea typeface="+mn-ea"/>
              <a:cs typeface="+mn-cs"/>
            </a:rPr>
            <a:t>     - Pumped storage (closed loop)</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08 Nuclear Power Plant </a:t>
          </a:r>
          <a:br>
            <a:rPr kumimoji="0" lang="da-DK" sz="1100" b="1" i="0" u="none" strike="noStrike" kern="0" cap="none" spc="0" normalizeH="0" baseline="0" noProof="0">
              <a:ln>
                <a:noFill/>
              </a:ln>
              <a:solidFill>
                <a:sysClr val="windowText" lastClr="000000"/>
              </a:solidFill>
              <a:effectLst/>
              <a:uLnTx/>
              <a:uFillTx/>
              <a:latin typeface="+mn-lt"/>
              <a:ea typeface="+mn-ea"/>
              <a:cs typeface="+mn-cs"/>
            </a:rPr>
          </a:br>
          <a:r>
            <a:rPr kumimoji="0" lang="da-DK" sz="1100" b="0" i="0" u="none" strike="noStrike" kern="0" cap="none" spc="0" normalizeH="0" baseline="0" noProof="0">
              <a:ln>
                <a:noFill/>
              </a:ln>
              <a:solidFill>
                <a:sysClr val="windowText" lastClr="000000"/>
              </a:solidFill>
              <a:effectLst/>
              <a:uLnTx/>
              <a:uFillTx/>
              <a:latin typeface="+mn-lt"/>
              <a:ea typeface="+mn-ea"/>
              <a:cs typeface="+mn-cs"/>
            </a:rPr>
            <a:t>     - Pressurized heavy-water reactor</a:t>
          </a:r>
          <a:br>
            <a:rPr kumimoji="0" lang="da-DK" sz="1100" b="0" i="0" u="none" strike="noStrike" kern="0" cap="none" spc="0" normalizeH="0" baseline="0" noProof="0">
              <a:ln>
                <a:noFill/>
              </a:ln>
              <a:solidFill>
                <a:sysClr val="windowText" lastClr="000000"/>
              </a:solidFill>
              <a:effectLst/>
              <a:uLnTx/>
              <a:uFillTx/>
              <a:latin typeface="+mn-lt"/>
              <a:ea typeface="+mn-ea"/>
              <a:cs typeface="+mn-cs"/>
            </a:rPr>
          </a:br>
          <a:r>
            <a:rPr kumimoji="0" lang="da-DK" sz="1100" b="0" i="0" u="none" strike="noStrike" kern="0" cap="none" spc="0" normalizeH="0" baseline="0" noProof="0">
              <a:ln>
                <a:noFill/>
              </a:ln>
              <a:solidFill>
                <a:sysClr val="windowText" lastClr="000000"/>
              </a:solidFill>
              <a:effectLst/>
              <a:uLnTx/>
              <a:uFillTx/>
              <a:latin typeface="+mn-lt"/>
              <a:ea typeface="+mn-ea"/>
              <a:cs typeface="+mn-cs"/>
            </a:rPr>
            <a:t>     - Light-ater reactor</a:t>
          </a:r>
          <a:endParaRPr lang="da-DK" sz="1100" b="0" baseline="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chemeClr val="dk1"/>
              </a:solidFill>
              <a:effectLst/>
              <a:latin typeface="+mn-lt"/>
              <a:ea typeface="+mn-ea"/>
              <a:cs typeface="+mn-cs"/>
            </a:rPr>
            <a:t>09 Battery storage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US" sz="1100">
              <a:solidFill>
                <a:schemeClr val="dk1"/>
              </a:solidFill>
              <a:effectLst/>
              <a:latin typeface="+mn-lt"/>
              <a:ea typeface="+mn-ea"/>
              <a:cs typeface="+mn-cs"/>
            </a:rPr>
            <a:t>The technologies that might be included in the technology catalogue vary in terms of characteristics and it is therefore necessary to adopt the data inputs according to the specific technology.</a:t>
          </a:r>
          <a:endParaRPr lang="da-DK">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rgbClr val="FF0000"/>
            </a:solidFill>
            <a:effectLst/>
            <a:latin typeface="+mn-lt"/>
            <a:ea typeface="+mn-ea"/>
            <a:cs typeface="+mn-cs"/>
          </a:endParaRPr>
        </a:p>
        <a:p>
          <a:pPr marL="171450" indent="-171450">
            <a:buFont typeface="Arial" panose="020B0604020202020204" pitchFamily="34" charset="0"/>
            <a:buChar char="•"/>
          </a:pP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076218/Documents/Filkassen/INDEP%20Outcome%202/2.2%20Technology%20catalogue/Data%20inputs%20for%20TC/India%20Technology%20Catalogue%20sheets%2009022021%20Merc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01a Coal, subcritical"/>
      <sheetName val="01b Coal, supercritical"/>
      <sheetName val="01c Coal, ultracritical"/>
      <sheetName val="02a Gas turb. simple cycle"/>
      <sheetName val="02b Gas turb. combined cycle"/>
      <sheetName val="02c Gas engine"/>
      <sheetName val="03 Biomass extract. plant"/>
      <sheetName val="04 Onshore turbines"/>
      <sheetName val="05 Offshore turbines"/>
      <sheetName val="06a Photovoltaics Large"/>
      <sheetName val="06b Photovoltaics rooftop"/>
      <sheetName val="07a Hydro, ROR wo storage"/>
      <sheetName val="07b Hydro, ROR with storage"/>
      <sheetName val="07c Small hydro, res"/>
      <sheetName val="07d Large hydro, res"/>
      <sheetName val="07e Hydro, Pumped on-river"/>
      <sheetName val="07f Hydro, Pumped closed loop"/>
      <sheetName val="08a Nuclear, PFBR"/>
      <sheetName val="08b Nuclear, LWR"/>
      <sheetName val="09 Battery storage, Li-ion"/>
    </sheetNames>
    <sheetDataSet>
      <sheetData sheetId="0" refreshError="1"/>
      <sheetData sheetId="1"/>
      <sheetData sheetId="2" refreshError="1"/>
      <sheetData sheetId="3" refreshError="1"/>
      <sheetData sheetId="4"/>
      <sheetData sheetId="5"/>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vmlDrawing" Target="../drawings/vmlDrawing1.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vmlDrawing" Target="../drawings/vmlDrawing2.vml"/><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vmlDrawing" Target="../drawings/vmlDrawing3.vml"/><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26"/>
  <sheetViews>
    <sheetView showGridLines="0" zoomScale="80" zoomScaleNormal="80" workbookViewId="0">
      <selection activeCell="A8" sqref="A8"/>
    </sheetView>
  </sheetViews>
  <sheetFormatPr defaultRowHeight="14.5" x14ac:dyDescent="0.35"/>
  <cols>
    <col min="1" max="1" width="27.1796875" style="104" bestFit="1" customWidth="1"/>
    <col min="4" max="4" width="22.1796875" customWidth="1"/>
    <col min="5" max="5" width="43.54296875" bestFit="1" customWidth="1"/>
    <col min="6" max="6" width="16.1796875" bestFit="1" customWidth="1"/>
    <col min="7" max="15" width="4.54296875" customWidth="1"/>
  </cols>
  <sheetData>
    <row r="1" spans="1:10" s="105" customFormat="1" ht="19.5" customHeight="1" x14ac:dyDescent="0.45">
      <c r="A1" s="108" t="s">
        <v>37</v>
      </c>
      <c r="D1" s="690" t="s">
        <v>40</v>
      </c>
      <c r="E1" s="690"/>
      <c r="F1" s="690"/>
      <c r="G1" s="690"/>
      <c r="H1" s="120"/>
      <c r="I1" s="119"/>
      <c r="J1" s="593"/>
    </row>
    <row r="2" spans="1:10" x14ac:dyDescent="0.35">
      <c r="A2" s="162" t="s">
        <v>38</v>
      </c>
      <c r="D2" s="36" t="s">
        <v>41</v>
      </c>
      <c r="E2" s="110"/>
      <c r="J2" s="593" t="s">
        <v>343</v>
      </c>
    </row>
    <row r="3" spans="1:10" x14ac:dyDescent="0.35">
      <c r="A3" s="163" t="s">
        <v>39</v>
      </c>
      <c r="B3" s="124"/>
      <c r="J3" s="594" t="s">
        <v>344</v>
      </c>
    </row>
    <row r="4" spans="1:10" x14ac:dyDescent="0.35">
      <c r="A4" s="163" t="s">
        <v>44</v>
      </c>
      <c r="B4" s="124"/>
    </row>
    <row r="5" spans="1:10" x14ac:dyDescent="0.35">
      <c r="A5" s="163" t="s">
        <v>252</v>
      </c>
    </row>
    <row r="6" spans="1:10" x14ac:dyDescent="0.35">
      <c r="A6" s="163" t="s">
        <v>55</v>
      </c>
      <c r="B6" s="124"/>
    </row>
    <row r="7" spans="1:10" s="109" customFormat="1" x14ac:dyDescent="0.35">
      <c r="A7" s="163" t="s">
        <v>56</v>
      </c>
      <c r="B7" s="124"/>
    </row>
    <row r="8" spans="1:10" x14ac:dyDescent="0.35">
      <c r="A8" s="163" t="s">
        <v>388</v>
      </c>
      <c r="B8" s="124"/>
    </row>
    <row r="9" spans="1:10" x14ac:dyDescent="0.35">
      <c r="A9" s="163" t="s">
        <v>57</v>
      </c>
      <c r="B9" s="124"/>
    </row>
    <row r="10" spans="1:10" x14ac:dyDescent="0.35">
      <c r="A10" s="163" t="s">
        <v>58</v>
      </c>
      <c r="B10" s="124"/>
    </row>
    <row r="11" spans="1:10" x14ac:dyDescent="0.35">
      <c r="A11" s="163" t="s">
        <v>59</v>
      </c>
      <c r="B11" s="124"/>
    </row>
    <row r="12" spans="1:10" s="109" customFormat="1" x14ac:dyDescent="0.35">
      <c r="A12" s="163" t="s">
        <v>60</v>
      </c>
      <c r="B12" s="124"/>
    </row>
    <row r="13" spans="1:10" x14ac:dyDescent="0.35">
      <c r="A13" s="163" t="s">
        <v>61</v>
      </c>
      <c r="B13" s="124"/>
    </row>
    <row r="14" spans="1:10" x14ac:dyDescent="0.35">
      <c r="A14" s="163" t="s">
        <v>62</v>
      </c>
      <c r="B14" s="124"/>
    </row>
    <row r="15" spans="1:10" x14ac:dyDescent="0.35">
      <c r="A15" s="163" t="s">
        <v>63</v>
      </c>
      <c r="B15" s="124"/>
    </row>
    <row r="16" spans="1:10" s="109" customFormat="1" x14ac:dyDescent="0.35">
      <c r="A16" s="163" t="s">
        <v>64</v>
      </c>
      <c r="B16" s="124"/>
    </row>
    <row r="17" spans="1:2" x14ac:dyDescent="0.35">
      <c r="A17" s="163" t="s">
        <v>65</v>
      </c>
      <c r="B17" s="124"/>
    </row>
    <row r="18" spans="1:2" s="109" customFormat="1" x14ac:dyDescent="0.35">
      <c r="A18" s="163" t="s">
        <v>66</v>
      </c>
      <c r="B18" s="124"/>
    </row>
    <row r="19" spans="1:2" x14ac:dyDescent="0.35">
      <c r="A19" s="163" t="s">
        <v>242</v>
      </c>
      <c r="B19" s="124"/>
    </row>
    <row r="20" spans="1:2" s="109" customFormat="1" x14ac:dyDescent="0.35">
      <c r="A20" s="163" t="s">
        <v>67</v>
      </c>
      <c r="B20" s="124"/>
    </row>
    <row r="21" spans="1:2" x14ac:dyDescent="0.35">
      <c r="A21" s="162" t="s">
        <v>80</v>
      </c>
    </row>
    <row r="30" spans="1:2" s="109" customFormat="1" x14ac:dyDescent="0.35">
      <c r="A30" s="104"/>
    </row>
    <row r="31" spans="1:2" s="109" customFormat="1" x14ac:dyDescent="0.35">
      <c r="A31" s="104"/>
    </row>
    <row r="32" spans="1:2" s="109" customFormat="1" x14ac:dyDescent="0.35">
      <c r="A32" s="104"/>
    </row>
    <row r="33" spans="1:13" s="109" customFormat="1" x14ac:dyDescent="0.35">
      <c r="A33" s="104"/>
    </row>
    <row r="34" spans="1:13" s="109" customFormat="1" x14ac:dyDescent="0.35">
      <c r="A34" s="104"/>
    </row>
    <row r="35" spans="1:13" s="109" customFormat="1" x14ac:dyDescent="0.35">
      <c r="A35" s="104"/>
    </row>
    <row r="36" spans="1:13" s="109" customFormat="1" x14ac:dyDescent="0.35">
      <c r="A36" s="104"/>
    </row>
    <row r="44" spans="1:13" x14ac:dyDescent="0.35">
      <c r="H44" s="36"/>
      <c r="I44" s="36"/>
      <c r="J44" s="36"/>
      <c r="K44" s="36"/>
    </row>
    <row r="45" spans="1:13" s="109" customFormat="1" x14ac:dyDescent="0.35">
      <c r="A45" s="104"/>
      <c r="H45" s="36"/>
      <c r="I45" s="36"/>
      <c r="J45" s="36"/>
      <c r="K45" s="36"/>
    </row>
    <row r="46" spans="1:13" x14ac:dyDescent="0.35">
      <c r="A46" s="106"/>
      <c r="B46" s="106"/>
      <c r="H46" s="36"/>
      <c r="I46" s="36"/>
      <c r="M46" s="36"/>
    </row>
    <row r="47" spans="1:13" x14ac:dyDescent="0.35">
      <c r="A47" s="106"/>
      <c r="B47" s="106"/>
      <c r="C47" s="106"/>
    </row>
    <row r="48" spans="1:13" x14ac:dyDescent="0.35">
      <c r="A48" s="106"/>
      <c r="B48" s="106"/>
      <c r="C48" s="106"/>
    </row>
    <row r="49" spans="1:16" x14ac:dyDescent="0.35">
      <c r="A49" s="106"/>
      <c r="B49" s="106"/>
      <c r="C49" s="106"/>
    </row>
    <row r="50" spans="1:16" x14ac:dyDescent="0.35">
      <c r="A50" s="106"/>
      <c r="B50" s="106"/>
      <c r="C50" s="106"/>
    </row>
    <row r="51" spans="1:16" x14ac:dyDescent="0.35">
      <c r="A51" s="106"/>
      <c r="B51" s="106"/>
      <c r="C51" s="106"/>
    </row>
    <row r="52" spans="1:16" x14ac:dyDescent="0.35">
      <c r="A52" s="106"/>
      <c r="B52" s="106"/>
      <c r="C52" s="106"/>
    </row>
    <row r="53" spans="1:16" x14ac:dyDescent="0.35">
      <c r="A53" s="106"/>
      <c r="B53" s="106"/>
      <c r="C53" s="106"/>
    </row>
    <row r="54" spans="1:16" x14ac:dyDescent="0.35">
      <c r="A54" s="106"/>
      <c r="B54" s="106"/>
      <c r="C54" s="106"/>
    </row>
    <row r="55" spans="1:16" x14ac:dyDescent="0.35">
      <c r="A55" s="106"/>
      <c r="B55" s="106"/>
      <c r="C55" s="106"/>
    </row>
    <row r="56" spans="1:16" x14ac:dyDescent="0.35">
      <c r="A56" s="109"/>
      <c r="B56" s="106"/>
      <c r="C56" s="106"/>
    </row>
    <row r="57" spans="1:16" s="109" customFormat="1" x14ac:dyDescent="0.35">
      <c r="D57"/>
      <c r="E57"/>
      <c r="F57"/>
      <c r="G57"/>
      <c r="H57"/>
      <c r="I57"/>
      <c r="J57"/>
      <c r="K57"/>
      <c r="L57"/>
      <c r="M57"/>
      <c r="N57"/>
      <c r="O57"/>
      <c r="P57" s="12"/>
    </row>
    <row r="58" spans="1:16" s="109" customFormat="1" x14ac:dyDescent="0.35">
      <c r="D58"/>
      <c r="E58"/>
      <c r="F58"/>
      <c r="G58"/>
      <c r="H58"/>
      <c r="I58"/>
      <c r="J58"/>
      <c r="K58"/>
      <c r="L58"/>
      <c r="M58"/>
      <c r="N58"/>
      <c r="O58"/>
    </row>
    <row r="59" spans="1:16" s="109" customFormat="1" x14ac:dyDescent="0.35">
      <c r="D59"/>
      <c r="E59"/>
      <c r="F59"/>
      <c r="G59"/>
      <c r="H59"/>
      <c r="I59"/>
      <c r="J59"/>
      <c r="K59"/>
      <c r="L59"/>
      <c r="M59"/>
      <c r="N59"/>
      <c r="O59"/>
    </row>
    <row r="60" spans="1:16" s="109" customFormat="1" x14ac:dyDescent="0.35">
      <c r="D60"/>
      <c r="E60"/>
      <c r="F60"/>
      <c r="G60"/>
      <c r="H60"/>
      <c r="I60"/>
      <c r="J60"/>
      <c r="K60"/>
      <c r="L60"/>
      <c r="M60"/>
      <c r="N60"/>
      <c r="O60"/>
    </row>
    <row r="61" spans="1:16" s="109" customFormat="1" x14ac:dyDescent="0.35">
      <c r="D61"/>
      <c r="E61"/>
      <c r="F61"/>
      <c r="G61"/>
      <c r="H61"/>
      <c r="I61"/>
      <c r="J61"/>
      <c r="K61"/>
      <c r="L61"/>
      <c r="M61"/>
      <c r="N61"/>
      <c r="O61"/>
    </row>
    <row r="62" spans="1:16" s="109" customFormat="1" x14ac:dyDescent="0.35">
      <c r="D62"/>
      <c r="E62"/>
      <c r="F62"/>
      <c r="G62"/>
      <c r="H62"/>
      <c r="I62"/>
      <c r="J62"/>
      <c r="K62"/>
      <c r="L62"/>
      <c r="M62"/>
      <c r="N62"/>
      <c r="O62"/>
    </row>
    <row r="63" spans="1:16" s="109" customFormat="1" x14ac:dyDescent="0.35">
      <c r="D63"/>
      <c r="E63"/>
      <c r="F63"/>
      <c r="G63"/>
      <c r="H63"/>
      <c r="I63"/>
      <c r="J63"/>
      <c r="K63"/>
      <c r="L63"/>
      <c r="M63"/>
      <c r="N63"/>
      <c r="O63"/>
    </row>
    <row r="64" spans="1:16" s="109" customFormat="1" x14ac:dyDescent="0.35">
      <c r="D64"/>
      <c r="E64"/>
      <c r="F64"/>
      <c r="G64"/>
      <c r="H64"/>
      <c r="I64"/>
      <c r="J64"/>
      <c r="K64"/>
      <c r="L64"/>
      <c r="M64"/>
      <c r="N64"/>
      <c r="O64"/>
    </row>
    <row r="65" spans="1:17" s="109" customFormat="1" x14ac:dyDescent="0.35">
      <c r="D65"/>
      <c r="E65"/>
      <c r="F65"/>
      <c r="G65"/>
      <c r="H65"/>
      <c r="I65"/>
      <c r="J65"/>
      <c r="K65"/>
      <c r="L65"/>
      <c r="M65"/>
      <c r="N65"/>
      <c r="O65"/>
    </row>
    <row r="66" spans="1:17" s="109" customFormat="1" x14ac:dyDescent="0.35">
      <c r="D66"/>
      <c r="E66"/>
      <c r="F66"/>
      <c r="G66"/>
      <c r="H66"/>
      <c r="I66"/>
      <c r="J66"/>
      <c r="K66"/>
      <c r="L66"/>
      <c r="M66"/>
      <c r="N66"/>
      <c r="O66"/>
    </row>
    <row r="67" spans="1:17" s="109" customFormat="1" x14ac:dyDescent="0.35">
      <c r="D67"/>
      <c r="E67"/>
      <c r="F67"/>
      <c r="G67"/>
      <c r="H67"/>
      <c r="I67"/>
      <c r="J67"/>
      <c r="K67"/>
      <c r="L67"/>
      <c r="M67"/>
      <c r="N67"/>
      <c r="O67"/>
    </row>
    <row r="68" spans="1:17" s="109" customFormat="1" x14ac:dyDescent="0.35">
      <c r="D68"/>
      <c r="E68"/>
      <c r="F68"/>
      <c r="G68"/>
      <c r="H68"/>
      <c r="I68"/>
      <c r="J68"/>
      <c r="K68"/>
      <c r="L68"/>
      <c r="M68"/>
      <c r="N68"/>
      <c r="O68"/>
    </row>
    <row r="69" spans="1:17" s="109" customFormat="1" x14ac:dyDescent="0.35">
      <c r="A69" s="106"/>
      <c r="D69"/>
      <c r="E69"/>
      <c r="F69"/>
      <c r="G69"/>
      <c r="H69"/>
      <c r="I69"/>
      <c r="J69"/>
      <c r="K69"/>
      <c r="L69"/>
      <c r="M69"/>
      <c r="N69"/>
      <c r="O69"/>
    </row>
    <row r="70" spans="1:17" x14ac:dyDescent="0.35">
      <c r="A70" s="106"/>
      <c r="B70" s="106"/>
      <c r="C70" s="106"/>
    </row>
    <row r="71" spans="1:17" x14ac:dyDescent="0.35">
      <c r="A71" s="106"/>
      <c r="B71" s="106"/>
      <c r="C71" s="106"/>
    </row>
    <row r="72" spans="1:17" x14ac:dyDescent="0.35">
      <c r="A72" s="106"/>
      <c r="B72" s="106"/>
      <c r="C72" s="106"/>
    </row>
    <row r="73" spans="1:17" x14ac:dyDescent="0.35">
      <c r="A73" s="109"/>
      <c r="B73" s="106"/>
      <c r="C73" s="106"/>
      <c r="P73" s="36"/>
      <c r="Q73" s="36"/>
    </row>
    <row r="74" spans="1:17" s="109" customFormat="1" x14ac:dyDescent="0.35">
      <c r="A74" s="106"/>
      <c r="D74"/>
      <c r="E74"/>
      <c r="F74"/>
      <c r="G74"/>
      <c r="H74"/>
      <c r="I74"/>
      <c r="J74"/>
      <c r="K74"/>
      <c r="L74"/>
      <c r="M74"/>
      <c r="N74"/>
      <c r="O74"/>
      <c r="P74" s="36"/>
      <c r="Q74" s="36"/>
    </row>
    <row r="75" spans="1:17" x14ac:dyDescent="0.35">
      <c r="A75" s="106"/>
      <c r="B75" s="106"/>
      <c r="C75" s="106"/>
      <c r="P75" s="36"/>
      <c r="Q75" s="36"/>
    </row>
    <row r="76" spans="1:17" x14ac:dyDescent="0.35">
      <c r="A76" s="106"/>
      <c r="B76" s="106"/>
      <c r="C76" s="106"/>
      <c r="P76" s="36"/>
      <c r="Q76" s="36"/>
    </row>
    <row r="77" spans="1:17" x14ac:dyDescent="0.35">
      <c r="A77" s="106"/>
      <c r="B77" s="106"/>
      <c r="C77" s="106"/>
      <c r="P77" s="36"/>
      <c r="Q77" s="36"/>
    </row>
    <row r="78" spans="1:17" x14ac:dyDescent="0.35">
      <c r="A78" s="106"/>
      <c r="B78" s="106"/>
      <c r="C78" s="106"/>
      <c r="P78" s="36"/>
      <c r="Q78" s="36"/>
    </row>
    <row r="79" spans="1:17" x14ac:dyDescent="0.35">
      <c r="A79" s="106"/>
      <c r="B79" s="106"/>
      <c r="C79" s="106"/>
      <c r="P79" s="36"/>
      <c r="Q79" s="36"/>
    </row>
    <row r="80" spans="1:17" x14ac:dyDescent="0.35">
      <c r="A80" s="106"/>
      <c r="B80" s="106"/>
      <c r="C80" s="106"/>
      <c r="P80" s="36"/>
      <c r="Q80" s="36"/>
    </row>
    <row r="81" spans="1:17" x14ac:dyDescent="0.35">
      <c r="A81" s="106"/>
      <c r="B81" s="106"/>
      <c r="C81" s="106"/>
      <c r="P81" s="36"/>
      <c r="Q81" s="36"/>
    </row>
    <row r="82" spans="1:17" x14ac:dyDescent="0.35">
      <c r="A82" s="106"/>
      <c r="B82" s="106"/>
      <c r="C82" s="106"/>
      <c r="P82" s="36"/>
      <c r="Q82" s="36"/>
    </row>
    <row r="83" spans="1:17" x14ac:dyDescent="0.35">
      <c r="A83" s="106"/>
      <c r="B83" s="106"/>
      <c r="C83" s="106"/>
      <c r="P83" s="36"/>
      <c r="Q83" s="36"/>
    </row>
    <row r="84" spans="1:17" x14ac:dyDescent="0.35">
      <c r="A84" s="106"/>
      <c r="B84" s="106"/>
      <c r="C84" s="106"/>
      <c r="P84" s="36"/>
      <c r="Q84" s="36"/>
    </row>
    <row r="85" spans="1:17" x14ac:dyDescent="0.35">
      <c r="A85" s="106"/>
      <c r="B85" s="106"/>
      <c r="C85" s="106"/>
      <c r="P85" s="36"/>
      <c r="Q85" s="36"/>
    </row>
    <row r="86" spans="1:17" x14ac:dyDescent="0.35">
      <c r="A86" s="106"/>
      <c r="B86" s="106"/>
      <c r="C86" s="106"/>
      <c r="P86" s="36"/>
      <c r="Q86" s="36"/>
    </row>
    <row r="87" spans="1:17" x14ac:dyDescent="0.35">
      <c r="A87" s="106"/>
      <c r="B87" s="106"/>
      <c r="C87" s="106"/>
      <c r="P87" s="36"/>
      <c r="Q87" s="36"/>
    </row>
    <row r="88" spans="1:17" x14ac:dyDescent="0.35">
      <c r="A88" s="106"/>
      <c r="B88" s="106"/>
      <c r="C88" s="106"/>
      <c r="P88" s="36"/>
      <c r="Q88" s="36"/>
    </row>
    <row r="89" spans="1:17" x14ac:dyDescent="0.35">
      <c r="A89" s="106"/>
      <c r="B89" s="106"/>
      <c r="C89" s="106"/>
      <c r="P89" s="36"/>
      <c r="Q89" s="36"/>
    </row>
    <row r="90" spans="1:17" x14ac:dyDescent="0.35">
      <c r="A90" s="106"/>
      <c r="B90" s="106"/>
      <c r="C90" s="106"/>
      <c r="P90" s="36"/>
      <c r="Q90" s="36"/>
    </row>
    <row r="91" spans="1:17" x14ac:dyDescent="0.35">
      <c r="A91" s="109"/>
      <c r="B91" s="106"/>
      <c r="C91" s="106"/>
    </row>
    <row r="92" spans="1:17" s="109" customFormat="1" x14ac:dyDescent="0.35">
      <c r="D92"/>
      <c r="E92"/>
      <c r="F92"/>
      <c r="G92"/>
      <c r="H92"/>
      <c r="I92"/>
      <c r="J92"/>
      <c r="K92"/>
      <c r="L92"/>
      <c r="M92"/>
      <c r="N92"/>
      <c r="O92"/>
    </row>
    <row r="93" spans="1:17" s="109" customFormat="1" x14ac:dyDescent="0.35">
      <c r="A93" s="106"/>
      <c r="D93"/>
      <c r="E93"/>
      <c r="F93"/>
      <c r="G93"/>
      <c r="H93"/>
      <c r="I93"/>
      <c r="J93"/>
      <c r="K93"/>
      <c r="L93"/>
      <c r="M93"/>
      <c r="N93"/>
      <c r="O93"/>
    </row>
    <row r="94" spans="1:17" x14ac:dyDescent="0.35">
      <c r="A94" s="109"/>
      <c r="B94" s="106"/>
      <c r="C94" s="106"/>
    </row>
    <row r="95" spans="1:17" s="109" customFormat="1" x14ac:dyDescent="0.35">
      <c r="D95"/>
      <c r="E95"/>
      <c r="F95"/>
      <c r="G95"/>
      <c r="H95"/>
      <c r="I95"/>
      <c r="J95"/>
      <c r="K95"/>
      <c r="L95"/>
      <c r="M95"/>
      <c r="N95"/>
      <c r="O95"/>
    </row>
    <row r="96" spans="1:17" s="109" customFormat="1" x14ac:dyDescent="0.35">
      <c r="D96"/>
      <c r="E96"/>
      <c r="F96"/>
      <c r="G96"/>
      <c r="H96"/>
      <c r="I96"/>
      <c r="J96"/>
      <c r="K96"/>
      <c r="L96"/>
      <c r="M96"/>
      <c r="N96"/>
      <c r="O96"/>
    </row>
    <row r="97" spans="1:15" s="109" customFormat="1" x14ac:dyDescent="0.35">
      <c r="D97"/>
      <c r="E97"/>
      <c r="F97"/>
      <c r="G97"/>
      <c r="H97"/>
      <c r="I97"/>
      <c r="J97"/>
      <c r="K97"/>
      <c r="L97"/>
      <c r="M97"/>
      <c r="N97"/>
      <c r="O97"/>
    </row>
    <row r="98" spans="1:15" s="109" customFormat="1" x14ac:dyDescent="0.35">
      <c r="D98"/>
      <c r="E98"/>
      <c r="F98"/>
      <c r="G98"/>
      <c r="H98"/>
      <c r="I98"/>
      <c r="J98"/>
      <c r="K98"/>
      <c r="L98"/>
      <c r="M98"/>
      <c r="N98"/>
      <c r="O98"/>
    </row>
    <row r="99" spans="1:15" s="109" customFormat="1" x14ac:dyDescent="0.35">
      <c r="D99"/>
      <c r="E99"/>
      <c r="F99"/>
      <c r="G99"/>
      <c r="H99"/>
      <c r="I99"/>
      <c r="J99"/>
      <c r="K99"/>
      <c r="L99"/>
      <c r="M99"/>
      <c r="N99"/>
      <c r="O99"/>
    </row>
    <row r="100" spans="1:15" s="109" customFormat="1" ht="33" customHeight="1" x14ac:dyDescent="0.35">
      <c r="D100"/>
      <c r="E100"/>
      <c r="F100"/>
      <c r="G100"/>
      <c r="H100"/>
      <c r="I100"/>
      <c r="J100"/>
      <c r="K100"/>
      <c r="L100"/>
      <c r="M100"/>
      <c r="N100"/>
      <c r="O100"/>
    </row>
    <row r="101" spans="1:15" s="109" customFormat="1" x14ac:dyDescent="0.35">
      <c r="D101"/>
      <c r="E101"/>
      <c r="F101"/>
      <c r="G101"/>
      <c r="H101"/>
      <c r="I101"/>
      <c r="J101"/>
      <c r="K101"/>
      <c r="L101"/>
      <c r="M101"/>
      <c r="N101"/>
      <c r="O101"/>
    </row>
    <row r="102" spans="1:15" s="109" customFormat="1" x14ac:dyDescent="0.35">
      <c r="A102" s="106"/>
      <c r="D102"/>
      <c r="E102"/>
      <c r="F102"/>
      <c r="G102"/>
      <c r="H102"/>
      <c r="I102"/>
      <c r="J102"/>
      <c r="K102"/>
      <c r="L102"/>
      <c r="M102"/>
      <c r="N102"/>
      <c r="O102"/>
    </row>
    <row r="103" spans="1:15" x14ac:dyDescent="0.35">
      <c r="A103" s="106"/>
      <c r="B103" s="106"/>
      <c r="C103" s="106"/>
    </row>
    <row r="104" spans="1:15" x14ac:dyDescent="0.35">
      <c r="A104" s="106"/>
      <c r="B104" s="106"/>
      <c r="C104" s="106"/>
    </row>
    <row r="105" spans="1:15" x14ac:dyDescent="0.35">
      <c r="A105" s="106"/>
      <c r="B105" s="106"/>
      <c r="C105" s="106"/>
    </row>
    <row r="106" spans="1:15" x14ac:dyDescent="0.35">
      <c r="A106" s="106"/>
      <c r="B106" s="106"/>
      <c r="C106" s="106"/>
    </row>
    <row r="107" spans="1:15" x14ac:dyDescent="0.35">
      <c r="B107" s="106"/>
      <c r="C107" s="106"/>
    </row>
    <row r="108" spans="1:15" x14ac:dyDescent="0.35">
      <c r="G108" s="106"/>
    </row>
    <row r="109" spans="1:15" x14ac:dyDescent="0.35">
      <c r="G109" s="106"/>
      <c r="H109" s="106"/>
      <c r="I109" s="107"/>
    </row>
    <row r="110" spans="1:15" x14ac:dyDescent="0.35">
      <c r="G110" s="106"/>
      <c r="H110" s="106"/>
      <c r="I110" s="107"/>
    </row>
    <row r="111" spans="1:15" x14ac:dyDescent="0.35">
      <c r="G111" s="106"/>
      <c r="H111" s="106"/>
    </row>
    <row r="112" spans="1:15" x14ac:dyDescent="0.35">
      <c r="G112" s="106"/>
      <c r="H112" s="106"/>
    </row>
    <row r="113" spans="7:9" x14ac:dyDescent="0.35">
      <c r="G113" s="106"/>
      <c r="H113" s="106"/>
    </row>
    <row r="114" spans="7:9" x14ac:dyDescent="0.35">
      <c r="G114" s="106"/>
      <c r="H114" s="106"/>
    </row>
    <row r="115" spans="7:9" x14ac:dyDescent="0.35">
      <c r="H115" s="106"/>
      <c r="I115" s="106"/>
    </row>
    <row r="116" spans="7:9" x14ac:dyDescent="0.35">
      <c r="H116" s="106"/>
      <c r="I116" s="106"/>
    </row>
    <row r="117" spans="7:9" x14ac:dyDescent="0.35">
      <c r="H117" s="106"/>
      <c r="I117" s="106"/>
    </row>
    <row r="118" spans="7:9" x14ac:dyDescent="0.35">
      <c r="H118" s="106"/>
      <c r="I118" s="106"/>
    </row>
    <row r="119" spans="7:9" x14ac:dyDescent="0.35">
      <c r="H119" s="106"/>
      <c r="I119" s="106"/>
    </row>
    <row r="120" spans="7:9" x14ac:dyDescent="0.35">
      <c r="H120" s="106"/>
      <c r="I120" s="106"/>
    </row>
    <row r="121" spans="7:9" x14ac:dyDescent="0.35">
      <c r="H121" s="106"/>
      <c r="I121" s="106"/>
    </row>
    <row r="122" spans="7:9" x14ac:dyDescent="0.35">
      <c r="H122" s="106"/>
      <c r="I122" s="106"/>
    </row>
    <row r="123" spans="7:9" x14ac:dyDescent="0.35">
      <c r="H123" s="106"/>
      <c r="I123" s="106"/>
    </row>
    <row r="124" spans="7:9" x14ac:dyDescent="0.35">
      <c r="H124" s="106"/>
      <c r="I124" s="106"/>
    </row>
    <row r="125" spans="7:9" x14ac:dyDescent="0.35">
      <c r="H125" s="106"/>
      <c r="I125" s="106"/>
    </row>
    <row r="126" spans="7:9" x14ac:dyDescent="0.35">
      <c r="H126" s="106"/>
      <c r="I126" s="106"/>
    </row>
  </sheetData>
  <customSheetViews>
    <customSheetView guid="{52BFA1C6-C293-4099-B006-D09FCDA7FECB}">
      <selection activeCell="O35" sqref="O35"/>
      <pageMargins left="0.7" right="0.7" top="0.75" bottom="0.75" header="0.3" footer="0.3"/>
      <pageSetup paperSize="9" orientation="portrait" r:id="rId1"/>
    </customSheetView>
    <customSheetView guid="{3F4F9D5E-65C0-42AF-A62A-7A774774A933}" showGridLines="0">
      <selection activeCell="A19" sqref="A19"/>
      <pageMargins left="0.7" right="0.7" top="0.75" bottom="0.75" header="0.3" footer="0.3"/>
      <pageSetup paperSize="9" orientation="portrait" r:id="rId2"/>
    </customSheetView>
    <customSheetView guid="{EC40496C-8234-4F0F-A15F-F8A9160EC689}" showGridLines="0">
      <selection activeCell="I6" sqref="I6"/>
      <pageMargins left="0.7" right="0.7" top="0.75" bottom="0.75" header="0.3" footer="0.3"/>
      <pageSetup paperSize="9" orientation="portrait" r:id="rId3"/>
    </customSheetView>
  </customSheetViews>
  <mergeCells count="1">
    <mergeCell ref="D1:G1"/>
  </mergeCells>
  <hyperlinks>
    <hyperlink ref="A2" location="'01a Coal, subcritical'!A1" display="01a Coal fired, subcritical power plant" xr:uid="{00000000-0004-0000-0000-000000000000}"/>
    <hyperlink ref="A5" location="'02a Gas turb. simple cycle'!A1" display="02a Gas turb. simple cycle" xr:uid="{00000000-0004-0000-0000-000001000000}"/>
    <hyperlink ref="A6" location="'02b Gas turb. combined cycle'!A1" display="02b Gas turb. combined cycle" xr:uid="{00000000-0004-0000-0000-000002000000}"/>
    <hyperlink ref="A8" location="'03 Biomass extract. plant'!A1" display="03 Biomass extraction plant" xr:uid="{00000000-0004-0000-0000-000003000000}"/>
    <hyperlink ref="A9" location="'04 Onshore turbines'!A1" display="04 Onshore turbines" xr:uid="{00000000-0004-0000-0000-000004000000}"/>
    <hyperlink ref="A10" location="'05 Offshore turbines'!A1" display="05 Offshore turbines" xr:uid="{00000000-0004-0000-0000-000005000000}"/>
    <hyperlink ref="A11" location="'06a Photovoltaics Large'!A1" display="06a Large scale utility scale Photovoltaics" xr:uid="{00000000-0004-0000-0000-000006000000}"/>
    <hyperlink ref="A3" location="'01b Coal, supercritical'!A1" display="01b Coal fired, supercritical power plant" xr:uid="{00000000-0004-0000-0000-000007000000}"/>
    <hyperlink ref="A4" location="'01c Coal, ultracritical'!A1" display="01c Coal fired, ultra-supercritical power plant" xr:uid="{00000000-0004-0000-0000-000008000000}"/>
    <hyperlink ref="A13" location="'07a Hydro, ROR wo storage'!A1" display="07a Run-of-river w/o storage" xr:uid="{00000000-0004-0000-0000-000009000000}"/>
    <hyperlink ref="A14" location="'07b Hydro, ROR with storage'!A1" display="07b Run-of-river w/storage" xr:uid="{00000000-0004-0000-0000-00000A000000}"/>
    <hyperlink ref="A15" location="'07c Small hydro, res'!A1" display="07c Small Reservoir Hydro Power (&lt;25 MW)" xr:uid="{00000000-0004-0000-0000-00000B000000}"/>
    <hyperlink ref="A17" location="'07e Hydro, Pumped on-river'!A1" display="07e Pumped storage (on-river)" xr:uid="{00000000-0004-0000-0000-00000C000000}"/>
    <hyperlink ref="A19" location="'08a Nuclear, PFBR'!A1" display="8a Nuclear, Prototype Fast Breeder Reactor " xr:uid="{00000000-0004-0000-0000-00000D000000}"/>
    <hyperlink ref="A12" location="'06b Photovoltaics rooftop'!A1" display="06b Rooftop Photovoltaics" xr:uid="{00000000-0004-0000-0000-00000E000000}"/>
    <hyperlink ref="A18" location="'07f Hydro, Pumped closed loop'!A1" display="07f Pumped storage (closed loop)" xr:uid="{00000000-0004-0000-0000-00000F000000}"/>
    <hyperlink ref="A7" location="'02c Gas engine'!A1" display="02c Gas engines" xr:uid="{00000000-0004-0000-0000-000010000000}"/>
    <hyperlink ref="A16" location="'07d Large hydro, res'!A1" display="07d Large Reservoir Hydro Power (&gt;25 MW)" xr:uid="{00000000-0004-0000-0000-000011000000}"/>
    <hyperlink ref="A20" location="'08b Nuclear, LWR'!A1" display="8b Nuclear, Light-water reactor" xr:uid="{00000000-0004-0000-0000-000012000000}"/>
    <hyperlink ref="A21" location="'09 Battery storage, Li-ion'!A1" display="09 Battery storage" xr:uid="{00000000-0004-0000-0000-000013000000}"/>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0"/>
  <sheetViews>
    <sheetView showGridLines="0" workbookViewId="0">
      <selection activeCell="C4" sqref="C4"/>
    </sheetView>
  </sheetViews>
  <sheetFormatPr defaultColWidth="9.1796875" defaultRowHeight="14.5" x14ac:dyDescent="0.35"/>
  <cols>
    <col min="1" max="1" width="4.81640625" style="207" customWidth="1"/>
    <col min="2" max="2" width="32" style="207" customWidth="1"/>
    <col min="3" max="3" width="9.81640625" style="207" bestFit="1" customWidth="1"/>
    <col min="4" max="10" width="8.453125" style="207" customWidth="1"/>
    <col min="11" max="11" width="10" style="207" customWidth="1"/>
    <col min="12" max="12" width="12.453125" style="207" customWidth="1"/>
    <col min="13" max="13" width="9.1796875" style="207"/>
    <col min="14" max="14" width="9.81640625" style="207" bestFit="1" customWidth="1"/>
    <col min="15" max="16384" width="9.1796875" style="207"/>
  </cols>
  <sheetData>
    <row r="1" spans="1:12" ht="14.25" customHeight="1" x14ac:dyDescent="0.35">
      <c r="B1" s="121"/>
      <c r="F1" s="50"/>
      <c r="G1" s="50"/>
    </row>
    <row r="2" spans="1:12" ht="14.25" customHeight="1" x14ac:dyDescent="0.35">
      <c r="B2" s="227"/>
    </row>
    <row r="3" spans="1:12" ht="14.9" customHeight="1" x14ac:dyDescent="0.35">
      <c r="A3" s="1"/>
      <c r="B3" s="222" t="s">
        <v>0</v>
      </c>
      <c r="C3" s="704" t="s">
        <v>408</v>
      </c>
      <c r="D3" s="705"/>
      <c r="E3" s="705"/>
      <c r="F3" s="705"/>
      <c r="G3" s="705"/>
      <c r="H3" s="705"/>
      <c r="I3" s="705"/>
      <c r="J3" s="705"/>
      <c r="K3" s="705"/>
      <c r="L3" s="706"/>
    </row>
    <row r="4" spans="1:12" x14ac:dyDescent="0.35">
      <c r="B4" s="363"/>
      <c r="C4" s="364">
        <v>2020</v>
      </c>
      <c r="D4" s="364">
        <v>2030</v>
      </c>
      <c r="E4" s="365">
        <v>2040</v>
      </c>
      <c r="F4" s="366">
        <v>2050</v>
      </c>
      <c r="G4" s="714" t="s">
        <v>2</v>
      </c>
      <c r="H4" s="714"/>
      <c r="I4" s="715" t="s">
        <v>3</v>
      </c>
      <c r="J4" s="716"/>
      <c r="K4" s="367" t="s">
        <v>4</v>
      </c>
      <c r="L4" s="364" t="s">
        <v>5</v>
      </c>
    </row>
    <row r="5" spans="1:12" x14ac:dyDescent="0.35">
      <c r="B5" s="368" t="s">
        <v>6</v>
      </c>
      <c r="C5" s="239"/>
      <c r="D5" s="239"/>
      <c r="E5" s="239"/>
      <c r="F5" s="239"/>
      <c r="G5" s="239" t="s">
        <v>7</v>
      </c>
      <c r="H5" s="239" t="s">
        <v>8</v>
      </c>
      <c r="I5" s="239" t="s">
        <v>7</v>
      </c>
      <c r="J5" s="239" t="s">
        <v>8</v>
      </c>
      <c r="K5" s="239"/>
      <c r="L5" s="38"/>
    </row>
    <row r="6" spans="1:12" x14ac:dyDescent="0.35">
      <c r="B6" s="215" t="s">
        <v>9</v>
      </c>
      <c r="C6" s="44">
        <v>8</v>
      </c>
      <c r="D6" s="44">
        <v>15</v>
      </c>
      <c r="E6" s="369">
        <v>18</v>
      </c>
      <c r="F6" s="148">
        <v>20</v>
      </c>
      <c r="G6" s="149">
        <v>4.2</v>
      </c>
      <c r="H6" s="685">
        <v>8</v>
      </c>
      <c r="I6" s="684">
        <v>15</v>
      </c>
      <c r="J6" s="685">
        <v>30</v>
      </c>
      <c r="K6" s="64" t="s">
        <v>152</v>
      </c>
      <c r="L6" s="673" t="s">
        <v>211</v>
      </c>
    </row>
    <row r="7" spans="1:12" x14ac:dyDescent="0.35">
      <c r="B7" s="215" t="s">
        <v>107</v>
      </c>
      <c r="C7" s="63">
        <v>43</v>
      </c>
      <c r="D7" s="44" t="s">
        <v>394</v>
      </c>
      <c r="E7" s="369" t="s">
        <v>394</v>
      </c>
      <c r="F7" s="44" t="s">
        <v>394</v>
      </c>
      <c r="G7" s="44">
        <v>38</v>
      </c>
      <c r="H7" s="63">
        <v>47.5</v>
      </c>
      <c r="I7" s="142">
        <v>44</v>
      </c>
      <c r="J7" s="44">
        <v>65</v>
      </c>
      <c r="K7" s="64" t="s">
        <v>134</v>
      </c>
      <c r="L7" s="673">
        <v>1</v>
      </c>
    </row>
    <row r="8" spans="1:12" x14ac:dyDescent="0.35">
      <c r="B8" s="215" t="s">
        <v>395</v>
      </c>
      <c r="C8" s="673">
        <v>5</v>
      </c>
      <c r="D8" s="673">
        <v>5</v>
      </c>
      <c r="E8" s="673">
        <v>5</v>
      </c>
      <c r="F8" s="673">
        <v>5</v>
      </c>
      <c r="G8" s="64"/>
      <c r="H8" s="64"/>
      <c r="I8" s="143"/>
      <c r="J8" s="64"/>
      <c r="K8" s="64" t="s">
        <v>131</v>
      </c>
      <c r="L8" s="673">
        <v>1</v>
      </c>
    </row>
    <row r="9" spans="1:12" x14ac:dyDescent="0.35">
      <c r="B9" s="101" t="s">
        <v>396</v>
      </c>
      <c r="C9" s="673">
        <v>4</v>
      </c>
      <c r="D9" s="673">
        <v>4</v>
      </c>
      <c r="E9" s="673">
        <v>4</v>
      </c>
      <c r="F9" s="673">
        <v>4</v>
      </c>
      <c r="G9" s="64"/>
      <c r="H9" s="64"/>
      <c r="I9" s="143"/>
      <c r="J9" s="64"/>
      <c r="K9" s="64" t="s">
        <v>398</v>
      </c>
      <c r="L9" s="673">
        <v>1</v>
      </c>
    </row>
    <row r="10" spans="1:12" x14ac:dyDescent="0.35">
      <c r="B10" s="215" t="s">
        <v>11</v>
      </c>
      <c r="C10" s="44">
        <v>25</v>
      </c>
      <c r="D10" s="44">
        <v>30</v>
      </c>
      <c r="E10" s="369">
        <v>30</v>
      </c>
      <c r="F10" s="44">
        <v>30</v>
      </c>
      <c r="G10" s="44"/>
      <c r="H10" s="44"/>
      <c r="I10" s="142">
        <v>25</v>
      </c>
      <c r="J10" s="44">
        <v>35</v>
      </c>
      <c r="K10" s="64" t="s">
        <v>132</v>
      </c>
      <c r="L10" s="673" t="s">
        <v>211</v>
      </c>
    </row>
    <row r="11" spans="1:12" x14ac:dyDescent="0.35">
      <c r="B11" s="215" t="s">
        <v>397</v>
      </c>
      <c r="C11" s="44">
        <v>1.5</v>
      </c>
      <c r="D11" s="44">
        <v>1.5</v>
      </c>
      <c r="E11" s="44">
        <v>1.5</v>
      </c>
      <c r="F11" s="44">
        <v>1.5</v>
      </c>
      <c r="G11" s="44"/>
      <c r="H11" s="44"/>
      <c r="I11" s="142">
        <v>1.5</v>
      </c>
      <c r="J11" s="44">
        <v>2</v>
      </c>
      <c r="K11" s="64"/>
      <c r="L11" s="673">
        <v>1</v>
      </c>
    </row>
    <row r="12" spans="1:12" x14ac:dyDescent="0.35">
      <c r="B12" s="215" t="s">
        <v>12</v>
      </c>
      <c r="C12" s="65">
        <v>2.5</v>
      </c>
      <c r="D12" s="65">
        <v>2.5</v>
      </c>
      <c r="E12" s="66">
        <v>2</v>
      </c>
      <c r="F12" s="65">
        <v>2</v>
      </c>
      <c r="G12" s="65"/>
      <c r="H12" s="65"/>
      <c r="I12" s="144">
        <v>1.5</v>
      </c>
      <c r="J12" s="65">
        <v>2.5</v>
      </c>
      <c r="K12" s="64"/>
      <c r="L12" s="673">
        <v>1.3</v>
      </c>
    </row>
    <row r="13" spans="1:12" x14ac:dyDescent="0.35">
      <c r="B13" s="368" t="s">
        <v>14</v>
      </c>
      <c r="C13" s="67"/>
      <c r="D13" s="67"/>
      <c r="E13" s="239"/>
      <c r="F13" s="147"/>
      <c r="G13" s="147"/>
      <c r="H13" s="147"/>
      <c r="I13" s="67"/>
      <c r="J13" s="67"/>
      <c r="K13" s="67"/>
      <c r="L13" s="4"/>
    </row>
    <row r="14" spans="1:12" x14ac:dyDescent="0.35">
      <c r="B14" s="68" t="s">
        <v>15</v>
      </c>
      <c r="C14" s="65"/>
      <c r="D14" s="69"/>
      <c r="E14" s="370"/>
      <c r="F14" s="65"/>
      <c r="G14" s="65"/>
      <c r="H14" s="65"/>
      <c r="I14" s="69"/>
      <c r="J14" s="69"/>
      <c r="K14" s="70"/>
      <c r="L14" s="5"/>
    </row>
    <row r="15" spans="1:12" x14ac:dyDescent="0.35">
      <c r="B15" s="68" t="s">
        <v>16</v>
      </c>
      <c r="C15" s="65"/>
      <c r="D15" s="69"/>
      <c r="E15" s="370"/>
      <c r="F15" s="65"/>
      <c r="G15" s="65"/>
      <c r="H15" s="65"/>
      <c r="I15" s="69"/>
      <c r="J15" s="69"/>
      <c r="K15" s="70"/>
      <c r="L15" s="5"/>
    </row>
    <row r="16" spans="1:12" x14ac:dyDescent="0.35">
      <c r="B16" s="368" t="s">
        <v>47</v>
      </c>
      <c r="C16" s="67"/>
      <c r="D16" s="67"/>
      <c r="E16" s="67"/>
      <c r="F16" s="147"/>
      <c r="G16" s="147"/>
      <c r="H16" s="147"/>
      <c r="I16" s="67"/>
      <c r="J16" s="67"/>
      <c r="K16" s="67"/>
      <c r="L16" s="4"/>
    </row>
    <row r="17" spans="1:12" x14ac:dyDescent="0.35">
      <c r="B17" s="62" t="s">
        <v>226</v>
      </c>
      <c r="C17" s="65">
        <v>23.1</v>
      </c>
      <c r="D17" s="687">
        <v>13.8</v>
      </c>
      <c r="E17" s="687">
        <v>12.66</v>
      </c>
      <c r="F17" s="687">
        <v>11.97</v>
      </c>
      <c r="G17" s="371"/>
      <c r="H17" s="371"/>
      <c r="I17" s="224"/>
      <c r="J17" s="224"/>
      <c r="K17" s="64" t="s">
        <v>131</v>
      </c>
      <c r="L17" s="673">
        <v>1</v>
      </c>
    </row>
    <row r="18" spans="1:12" x14ac:dyDescent="0.35">
      <c r="B18" s="62" t="s">
        <v>97</v>
      </c>
      <c r="C18" s="674">
        <v>57.25</v>
      </c>
      <c r="D18" s="371"/>
      <c r="E18" s="371"/>
      <c r="F18" s="371"/>
      <c r="G18" s="371"/>
      <c r="H18" s="372"/>
      <c r="I18" s="224"/>
      <c r="J18" s="224"/>
      <c r="K18" s="64" t="s">
        <v>399</v>
      </c>
      <c r="L18" s="673">
        <v>1</v>
      </c>
    </row>
    <row r="19" spans="1:12" x14ac:dyDescent="0.35">
      <c r="B19" s="62" t="s">
        <v>98</v>
      </c>
      <c r="C19" s="674">
        <v>18.88</v>
      </c>
      <c r="D19" s="371"/>
      <c r="E19" s="371"/>
      <c r="F19" s="371"/>
      <c r="G19" s="371"/>
      <c r="H19" s="372"/>
      <c r="I19" s="224"/>
      <c r="J19" s="224"/>
      <c r="K19" s="64" t="s">
        <v>135</v>
      </c>
      <c r="L19" s="673">
        <v>1</v>
      </c>
    </row>
    <row r="20" spans="1:12" x14ac:dyDescent="0.35">
      <c r="B20" s="62" t="s">
        <v>102</v>
      </c>
      <c r="C20" s="674">
        <v>23.85</v>
      </c>
      <c r="D20" s="371"/>
      <c r="E20" s="371"/>
      <c r="F20" s="372"/>
      <c r="G20" s="224"/>
      <c r="H20" s="224"/>
      <c r="I20" s="224"/>
      <c r="J20" s="224"/>
      <c r="K20" s="64" t="s">
        <v>135</v>
      </c>
      <c r="L20" s="673">
        <v>1</v>
      </c>
    </row>
    <row r="21" spans="1:12" x14ac:dyDescent="0.35">
      <c r="B21" s="61" t="s">
        <v>225</v>
      </c>
      <c r="C21" s="686">
        <v>0.67400000000000004</v>
      </c>
      <c r="D21" s="686">
        <v>0.36399999999999999</v>
      </c>
      <c r="E21" s="686">
        <v>0.32300000000000001</v>
      </c>
      <c r="F21" s="686">
        <v>0.29799999999999999</v>
      </c>
      <c r="G21" s="371"/>
      <c r="H21" s="372"/>
      <c r="I21" s="225"/>
      <c r="J21" s="225"/>
      <c r="K21" s="64" t="s">
        <v>400</v>
      </c>
      <c r="L21" s="673">
        <v>1</v>
      </c>
    </row>
    <row r="22" spans="1:12" x14ac:dyDescent="0.35">
      <c r="B22" s="61" t="s">
        <v>45</v>
      </c>
      <c r="C22" s="602"/>
      <c r="D22" s="602"/>
      <c r="E22" s="603"/>
      <c r="F22" s="602"/>
      <c r="G22" s="374"/>
      <c r="H22" s="226"/>
      <c r="I22" s="226"/>
      <c r="J22" s="226"/>
      <c r="K22" s="44"/>
      <c r="L22" s="3"/>
    </row>
    <row r="23" spans="1:12" x14ac:dyDescent="0.35">
      <c r="B23" s="368" t="s">
        <v>17</v>
      </c>
      <c r="C23" s="67"/>
      <c r="D23" s="67"/>
      <c r="E23" s="67"/>
      <c r="F23" s="147"/>
      <c r="G23" s="147"/>
      <c r="H23" s="147"/>
      <c r="I23" s="67"/>
      <c r="J23" s="67"/>
      <c r="K23" s="67"/>
      <c r="L23" s="4"/>
    </row>
    <row r="24" spans="1:12" x14ac:dyDescent="0.35">
      <c r="B24" s="61" t="s">
        <v>18</v>
      </c>
      <c r="C24" s="44">
        <v>164</v>
      </c>
      <c r="D24" s="44">
        <v>240</v>
      </c>
      <c r="E24" s="369">
        <v>260</v>
      </c>
      <c r="F24" s="44">
        <v>280</v>
      </c>
      <c r="G24" s="65"/>
      <c r="H24" s="65"/>
      <c r="I24" s="144"/>
      <c r="J24" s="65"/>
      <c r="K24" s="44"/>
      <c r="L24" s="559">
        <v>1.3</v>
      </c>
    </row>
    <row r="25" spans="1:12" x14ac:dyDescent="0.35">
      <c r="B25" s="61" t="s">
        <v>19</v>
      </c>
      <c r="C25" s="44">
        <v>103</v>
      </c>
      <c r="D25" s="44">
        <v>150</v>
      </c>
      <c r="E25" s="369">
        <v>160</v>
      </c>
      <c r="F25" s="44">
        <v>170</v>
      </c>
      <c r="G25" s="65"/>
      <c r="H25" s="65"/>
      <c r="I25" s="144"/>
      <c r="J25" s="65"/>
      <c r="K25" s="44"/>
      <c r="L25" s="559">
        <v>1.3</v>
      </c>
    </row>
    <row r="26" spans="1:12" x14ac:dyDescent="0.35">
      <c r="B26" s="61" t="s">
        <v>21</v>
      </c>
      <c r="C26" s="63">
        <v>379</v>
      </c>
      <c r="D26" s="63">
        <v>332</v>
      </c>
      <c r="E26" s="375">
        <v>339</v>
      </c>
      <c r="F26" s="63">
        <v>325</v>
      </c>
      <c r="G26" s="63"/>
      <c r="H26" s="63"/>
      <c r="I26" s="145"/>
      <c r="J26" s="63"/>
      <c r="K26" s="72"/>
      <c r="L26" s="559">
        <v>1.3</v>
      </c>
    </row>
    <row r="27" spans="1:12" x14ac:dyDescent="0.35">
      <c r="B27" s="61" t="s">
        <v>22</v>
      </c>
      <c r="C27" s="688">
        <v>96</v>
      </c>
      <c r="D27" s="688">
        <v>97</v>
      </c>
      <c r="E27" s="689">
        <v>97</v>
      </c>
      <c r="F27" s="688">
        <v>98</v>
      </c>
      <c r="G27" s="73"/>
      <c r="H27" s="73"/>
      <c r="I27" s="146"/>
      <c r="J27" s="73"/>
      <c r="K27" s="44"/>
      <c r="L27" s="3"/>
    </row>
    <row r="28" spans="1:12" x14ac:dyDescent="0.35">
      <c r="B28" s="58"/>
      <c r="C28" s="548"/>
      <c r="D28" s="548"/>
      <c r="E28" s="548"/>
      <c r="F28" s="548"/>
      <c r="G28" s="58"/>
      <c r="H28" s="58"/>
      <c r="I28" s="58"/>
      <c r="J28" s="58"/>
      <c r="K28" s="58"/>
    </row>
    <row r="29" spans="1:12" x14ac:dyDescent="0.35">
      <c r="B29" s="161" t="s">
        <v>28</v>
      </c>
      <c r="C29" s="376"/>
      <c r="D29" s="376"/>
      <c r="E29" s="376"/>
      <c r="F29" s="376"/>
      <c r="G29" s="58"/>
      <c r="H29" s="74"/>
      <c r="I29" s="28"/>
      <c r="J29" s="28"/>
      <c r="K29" s="28"/>
      <c r="L29" s="208"/>
    </row>
    <row r="30" spans="1:12" ht="14.5" customHeight="1" x14ac:dyDescent="0.35">
      <c r="B30" s="204" t="s">
        <v>401</v>
      </c>
      <c r="C30" s="204"/>
      <c r="D30" s="204"/>
      <c r="E30" s="204"/>
      <c r="F30" s="204"/>
      <c r="G30" s="204"/>
      <c r="H30" s="204"/>
      <c r="I30" s="204"/>
      <c r="J30" s="204"/>
      <c r="K30" s="204"/>
      <c r="L30" s="204"/>
    </row>
    <row r="31" spans="1:12" ht="14.5" customHeight="1" x14ac:dyDescent="0.35">
      <c r="A31" s="377"/>
      <c r="B31" s="204" t="s">
        <v>305</v>
      </c>
      <c r="C31" s="204"/>
      <c r="D31" s="204"/>
      <c r="E31" s="204"/>
      <c r="F31" s="204"/>
      <c r="G31" s="204"/>
      <c r="H31" s="204"/>
      <c r="I31" s="204"/>
      <c r="J31" s="204"/>
      <c r="K31" s="204"/>
      <c r="L31" s="204"/>
    </row>
    <row r="32" spans="1:12" x14ac:dyDescent="0.35">
      <c r="A32" s="35"/>
      <c r="B32" s="204" t="s">
        <v>306</v>
      </c>
      <c r="C32" s="204"/>
      <c r="D32" s="204"/>
      <c r="E32" s="204"/>
      <c r="F32" s="204"/>
      <c r="G32" s="204"/>
      <c r="H32" s="204"/>
      <c r="I32" s="204"/>
      <c r="J32" s="204"/>
      <c r="K32" s="204"/>
      <c r="L32" s="204"/>
    </row>
    <row r="33" spans="1:12" ht="15.65" customHeight="1" x14ac:dyDescent="0.35">
      <c r="A33" s="35"/>
      <c r="B33" s="643" t="s">
        <v>307</v>
      </c>
      <c r="C33" s="204"/>
      <c r="D33" s="204"/>
      <c r="E33" s="204"/>
      <c r="F33" s="204"/>
      <c r="G33" s="204"/>
      <c r="H33" s="204"/>
      <c r="I33" s="204"/>
      <c r="J33" s="204"/>
      <c r="K33" s="204"/>
      <c r="L33" s="204"/>
    </row>
    <row r="34" spans="1:12" x14ac:dyDescent="0.35">
      <c r="A34" s="35"/>
    </row>
    <row r="35" spans="1:12" x14ac:dyDescent="0.35">
      <c r="A35" s="35"/>
      <c r="B35" s="33" t="s">
        <v>20</v>
      </c>
    </row>
    <row r="36" spans="1:12" x14ac:dyDescent="0.35">
      <c r="A36" s="35"/>
      <c r="B36" s="204" t="s">
        <v>209</v>
      </c>
    </row>
    <row r="37" spans="1:12" x14ac:dyDescent="0.35">
      <c r="A37" s="35"/>
      <c r="B37" s="204" t="s">
        <v>304</v>
      </c>
    </row>
    <row r="38" spans="1:12" x14ac:dyDescent="0.35">
      <c r="A38" s="35"/>
      <c r="B38" s="204" t="s">
        <v>402</v>
      </c>
      <c r="C38" s="204"/>
      <c r="D38" s="204"/>
      <c r="E38" s="204"/>
      <c r="F38" s="204"/>
      <c r="G38" s="204"/>
      <c r="H38" s="204"/>
      <c r="I38" s="204"/>
      <c r="J38" s="204"/>
      <c r="K38" s="204"/>
      <c r="L38" s="204"/>
    </row>
    <row r="39" spans="1:12" x14ac:dyDescent="0.35">
      <c r="A39" s="35"/>
      <c r="B39" s="204" t="s">
        <v>403</v>
      </c>
      <c r="C39" s="436"/>
      <c r="D39" s="436"/>
      <c r="E39" s="436"/>
      <c r="F39" s="436"/>
      <c r="G39" s="436"/>
      <c r="H39" s="436"/>
      <c r="I39" s="436"/>
      <c r="J39" s="436"/>
      <c r="K39" s="436"/>
      <c r="L39" s="436"/>
    </row>
    <row r="40" spans="1:12" x14ac:dyDescent="0.35">
      <c r="B40" s="204" t="s">
        <v>404</v>
      </c>
    </row>
    <row r="41" spans="1:12" x14ac:dyDescent="0.35">
      <c r="B41" s="204" t="s">
        <v>405</v>
      </c>
    </row>
    <row r="42" spans="1:12" x14ac:dyDescent="0.35">
      <c r="A42" s="209"/>
      <c r="B42" s="209"/>
    </row>
    <row r="43" spans="1:12" x14ac:dyDescent="0.35">
      <c r="A43" s="209"/>
      <c r="B43" s="209"/>
    </row>
    <row r="44" spans="1:12" x14ac:dyDescent="0.35">
      <c r="A44" s="209"/>
      <c r="B44" s="209"/>
    </row>
    <row r="45" spans="1:12" x14ac:dyDescent="0.35">
      <c r="A45" s="209"/>
      <c r="B45" s="209"/>
    </row>
    <row r="46" spans="1:12" x14ac:dyDescent="0.35">
      <c r="A46" s="209"/>
      <c r="B46" s="209"/>
    </row>
    <row r="47" spans="1:12" x14ac:dyDescent="0.35">
      <c r="A47" s="209"/>
      <c r="B47" s="209"/>
    </row>
    <row r="48" spans="1:12" x14ac:dyDescent="0.35">
      <c r="A48" s="209"/>
      <c r="B48" s="209"/>
    </row>
    <row r="49" spans="1:12" x14ac:dyDescent="0.35">
      <c r="A49" s="209"/>
      <c r="B49" s="209"/>
    </row>
    <row r="50" spans="1:12" x14ac:dyDescent="0.35">
      <c r="A50" s="209"/>
      <c r="B50" s="209"/>
    </row>
    <row r="51" spans="1:12" x14ac:dyDescent="0.35">
      <c r="A51" s="209"/>
      <c r="B51" s="209"/>
    </row>
    <row r="52" spans="1:12" x14ac:dyDescent="0.35">
      <c r="A52" s="209"/>
      <c r="B52" s="209"/>
      <c r="C52" s="209"/>
      <c r="D52" s="209"/>
      <c r="E52" s="209"/>
      <c r="F52" s="209"/>
      <c r="G52" s="209"/>
      <c r="H52" s="209"/>
      <c r="I52" s="209"/>
      <c r="J52" s="209"/>
      <c r="K52" s="209"/>
      <c r="L52" s="209"/>
    </row>
    <row r="53" spans="1:12" x14ac:dyDescent="0.35">
      <c r="A53" s="209"/>
      <c r="B53" s="209"/>
      <c r="C53" s="209"/>
      <c r="D53" s="209"/>
      <c r="E53" s="209"/>
      <c r="F53" s="209"/>
      <c r="G53" s="209"/>
      <c r="H53" s="209"/>
      <c r="I53" s="209"/>
      <c r="J53" s="209"/>
      <c r="K53" s="209"/>
      <c r="L53" s="209"/>
    </row>
    <row r="54" spans="1:12" x14ac:dyDescent="0.35">
      <c r="A54" s="209"/>
      <c r="B54" s="209"/>
      <c r="C54" s="209"/>
      <c r="D54" s="209"/>
      <c r="E54" s="209"/>
      <c r="F54" s="209"/>
      <c r="G54" s="209"/>
      <c r="H54" s="209"/>
      <c r="I54" s="209"/>
      <c r="J54" s="209"/>
      <c r="K54" s="209"/>
      <c r="L54" s="209"/>
    </row>
    <row r="55" spans="1:12" x14ac:dyDescent="0.35">
      <c r="A55" s="209"/>
      <c r="B55" s="209"/>
      <c r="C55" s="209"/>
      <c r="D55" s="209"/>
      <c r="E55" s="209"/>
      <c r="F55" s="209"/>
      <c r="G55" s="209"/>
      <c r="H55" s="209"/>
      <c r="I55" s="209"/>
      <c r="J55" s="209"/>
      <c r="K55" s="209"/>
      <c r="L55" s="209"/>
    </row>
    <row r="56" spans="1:12" x14ac:dyDescent="0.35">
      <c r="A56" s="209"/>
      <c r="B56" s="209"/>
      <c r="C56" s="209"/>
      <c r="D56" s="209"/>
      <c r="E56" s="209"/>
      <c r="F56" s="209"/>
      <c r="G56" s="209"/>
      <c r="H56" s="209"/>
      <c r="I56" s="209"/>
      <c r="J56" s="209"/>
      <c r="K56" s="209"/>
      <c r="L56" s="209"/>
    </row>
    <row r="57" spans="1:12" x14ac:dyDescent="0.35">
      <c r="A57" s="209"/>
      <c r="B57" s="209"/>
      <c r="C57" s="209"/>
      <c r="D57" s="209"/>
      <c r="E57" s="209"/>
      <c r="F57" s="209"/>
      <c r="G57" s="209"/>
      <c r="H57" s="209"/>
      <c r="I57" s="209"/>
      <c r="J57" s="209"/>
      <c r="K57" s="209"/>
      <c r="L57" s="209"/>
    </row>
    <row r="58" spans="1:12" x14ac:dyDescent="0.35">
      <c r="B58" s="206"/>
    </row>
    <row r="59" spans="1:12" x14ac:dyDescent="0.35">
      <c r="B59" s="206"/>
    </row>
    <row r="60" spans="1:12" x14ac:dyDescent="0.35">
      <c r="A60" s="6"/>
    </row>
  </sheetData>
  <mergeCells count="3">
    <mergeCell ref="C3:L3"/>
    <mergeCell ref="G4:H4"/>
    <mergeCell ref="I4:J4"/>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10"/>
  <sheetViews>
    <sheetView workbookViewId="0">
      <selection activeCell="C29" sqref="C29"/>
    </sheetView>
  </sheetViews>
  <sheetFormatPr defaultColWidth="9.1796875" defaultRowHeight="14.5" x14ac:dyDescent="0.35"/>
  <cols>
    <col min="1" max="1" width="2.54296875" style="207" customWidth="1"/>
    <col min="2" max="2" width="39" style="206" customWidth="1"/>
    <col min="3" max="3" width="9.1796875" style="206" customWidth="1"/>
    <col min="4" max="6" width="9.81640625" style="206" bestFit="1" customWidth="1"/>
    <col min="7" max="8" width="10" style="206" bestFit="1" customWidth="1"/>
    <col min="9" max="11" width="9.1796875" style="206"/>
    <col min="12" max="12" width="13.1796875" style="206" customWidth="1"/>
    <col min="13" max="13" width="104" style="207" customWidth="1"/>
    <col min="14" max="22" width="9.1796875" style="207"/>
    <col min="23" max="23" width="9.1796875" style="207" customWidth="1"/>
    <col min="24" max="16384" width="9.1796875" style="206"/>
  </cols>
  <sheetData>
    <row r="1" spans="2:18" s="207" customFormat="1" x14ac:dyDescent="0.35">
      <c r="B1" s="410"/>
    </row>
    <row r="2" spans="2:18" s="207" customFormat="1" x14ac:dyDescent="0.35">
      <c r="B2" s="411"/>
      <c r="H2" s="50"/>
      <c r="M2" s="50"/>
    </row>
    <row r="3" spans="2:18" ht="14.5" customHeight="1" x14ac:dyDescent="0.35">
      <c r="B3" s="125" t="s">
        <v>0</v>
      </c>
      <c r="C3" s="717" t="s">
        <v>72</v>
      </c>
      <c r="D3" s="717"/>
      <c r="E3" s="717"/>
      <c r="F3" s="717"/>
      <c r="G3" s="717"/>
      <c r="H3" s="717"/>
      <c r="I3" s="717"/>
      <c r="J3" s="717"/>
      <c r="K3" s="717"/>
      <c r="L3" s="717"/>
    </row>
    <row r="4" spans="2:18" x14ac:dyDescent="0.35">
      <c r="B4" s="126"/>
      <c r="C4" s="127">
        <v>2020</v>
      </c>
      <c r="D4" s="127">
        <v>2030</v>
      </c>
      <c r="E4" s="379">
        <v>2040</v>
      </c>
      <c r="F4" s="140">
        <v>2050</v>
      </c>
      <c r="G4" s="718" t="s">
        <v>2</v>
      </c>
      <c r="H4" s="718"/>
      <c r="I4" s="718" t="s">
        <v>3</v>
      </c>
      <c r="J4" s="718"/>
      <c r="K4" s="140" t="s">
        <v>4</v>
      </c>
      <c r="L4" s="127" t="s">
        <v>5</v>
      </c>
    </row>
    <row r="5" spans="2:18" x14ac:dyDescent="0.35">
      <c r="B5" s="419" t="s">
        <v>6</v>
      </c>
      <c r="C5" s="420"/>
      <c r="D5" s="420"/>
      <c r="E5" s="420"/>
      <c r="F5" s="420"/>
      <c r="G5" s="418" t="s">
        <v>7</v>
      </c>
      <c r="H5" s="418" t="s">
        <v>8</v>
      </c>
      <c r="I5" s="418" t="s">
        <v>7</v>
      </c>
      <c r="J5" s="418" t="s">
        <v>8</v>
      </c>
      <c r="K5" s="420"/>
      <c r="L5" s="421"/>
    </row>
    <row r="6" spans="2:18" x14ac:dyDescent="0.35">
      <c r="B6" s="190" t="s">
        <v>9</v>
      </c>
      <c r="C6" s="380" t="s">
        <v>144</v>
      </c>
      <c r="D6" s="380" t="s">
        <v>268</v>
      </c>
      <c r="E6" s="381" t="s">
        <v>269</v>
      </c>
      <c r="F6" s="382" t="s">
        <v>270</v>
      </c>
      <c r="G6" s="383">
        <v>50</v>
      </c>
      <c r="H6" s="383">
        <v>150</v>
      </c>
      <c r="I6" s="383">
        <v>150</v>
      </c>
      <c r="J6" s="383">
        <v>2000</v>
      </c>
      <c r="K6" s="141"/>
      <c r="L6" s="184">
        <v>1</v>
      </c>
      <c r="M6" s="414"/>
    </row>
    <row r="7" spans="2:18" x14ac:dyDescent="0.35">
      <c r="B7" s="190" t="s">
        <v>107</v>
      </c>
      <c r="C7" s="383">
        <v>19.5</v>
      </c>
      <c r="D7" s="383">
        <v>22</v>
      </c>
      <c r="E7" s="384">
        <v>23</v>
      </c>
      <c r="F7" s="385">
        <v>25</v>
      </c>
      <c r="G7" s="383">
        <v>15</v>
      </c>
      <c r="H7" s="383">
        <v>24</v>
      </c>
      <c r="I7" s="386">
        <v>20</v>
      </c>
      <c r="J7" s="383">
        <v>30</v>
      </c>
      <c r="K7" s="184" t="s">
        <v>152</v>
      </c>
      <c r="L7" s="184">
        <v>1</v>
      </c>
      <c r="N7" s="1"/>
      <c r="O7" s="1"/>
      <c r="P7" s="1"/>
      <c r="Q7" s="1"/>
      <c r="R7" s="1"/>
    </row>
    <row r="8" spans="2:18" x14ac:dyDescent="0.35">
      <c r="B8" s="129" t="s">
        <v>10</v>
      </c>
      <c r="C8" s="380">
        <v>1.5</v>
      </c>
      <c r="D8" s="383">
        <v>1</v>
      </c>
      <c r="E8" s="380">
        <v>0.8</v>
      </c>
      <c r="F8" s="380">
        <v>0.6</v>
      </c>
      <c r="G8" s="380">
        <v>0.5</v>
      </c>
      <c r="H8" s="383">
        <v>2</v>
      </c>
      <c r="I8" s="380">
        <v>0.5</v>
      </c>
      <c r="J8" s="383">
        <v>1</v>
      </c>
      <c r="K8" s="184"/>
      <c r="L8" s="184">
        <v>1</v>
      </c>
      <c r="M8" s="207">
        <v>100</v>
      </c>
      <c r="N8" s="32"/>
      <c r="O8" s="32"/>
      <c r="P8" s="32"/>
      <c r="Q8" s="32"/>
      <c r="R8" s="1"/>
    </row>
    <row r="9" spans="2:18" x14ac:dyDescent="0.35">
      <c r="B9" s="129" t="s">
        <v>23</v>
      </c>
      <c r="C9" s="595">
        <v>0</v>
      </c>
      <c r="D9" s="562">
        <v>0</v>
      </c>
      <c r="E9" s="618">
        <v>0</v>
      </c>
      <c r="F9" s="562">
        <v>0</v>
      </c>
      <c r="G9" s="387"/>
      <c r="H9" s="387"/>
      <c r="I9" s="388"/>
      <c r="J9" s="387"/>
      <c r="K9" s="184"/>
      <c r="L9" s="184">
        <v>1</v>
      </c>
      <c r="N9" s="32"/>
      <c r="O9" s="32"/>
      <c r="P9" s="32"/>
      <c r="Q9" s="32"/>
      <c r="R9" s="1"/>
    </row>
    <row r="10" spans="2:18" x14ac:dyDescent="0.35">
      <c r="B10" s="129" t="s">
        <v>87</v>
      </c>
      <c r="C10" s="383">
        <v>1</v>
      </c>
      <c r="D10" s="383">
        <v>1</v>
      </c>
      <c r="E10" s="675">
        <v>0.75</v>
      </c>
      <c r="F10" s="380">
        <v>0.70000000000000007</v>
      </c>
      <c r="G10" s="380">
        <v>0.5</v>
      </c>
      <c r="H10" s="383">
        <v>2</v>
      </c>
      <c r="I10" s="380">
        <v>0.4</v>
      </c>
      <c r="J10" s="383">
        <v>1</v>
      </c>
      <c r="K10" s="184"/>
      <c r="L10" s="184">
        <v>1</v>
      </c>
      <c r="N10" s="32"/>
      <c r="O10" s="32"/>
      <c r="P10" s="32"/>
      <c r="Q10" s="32"/>
      <c r="R10" s="1"/>
    </row>
    <row r="11" spans="2:18" x14ac:dyDescent="0.35">
      <c r="B11" s="129" t="s">
        <v>11</v>
      </c>
      <c r="C11" s="383">
        <v>25</v>
      </c>
      <c r="D11" s="383">
        <v>27.5</v>
      </c>
      <c r="E11" s="389">
        <v>30</v>
      </c>
      <c r="F11" s="383">
        <v>32.5</v>
      </c>
      <c r="G11" s="383">
        <v>25</v>
      </c>
      <c r="H11" s="383">
        <v>30</v>
      </c>
      <c r="I11" s="386">
        <v>25</v>
      </c>
      <c r="J11" s="383">
        <v>40</v>
      </c>
      <c r="K11" s="184"/>
      <c r="L11" s="184">
        <v>1</v>
      </c>
      <c r="N11" s="32"/>
      <c r="O11" s="32"/>
      <c r="P11" s="32"/>
      <c r="Q11" s="32"/>
      <c r="R11" s="1"/>
    </row>
    <row r="12" spans="2:18" x14ac:dyDescent="0.35">
      <c r="B12" s="190" t="s">
        <v>12</v>
      </c>
      <c r="C12" s="619">
        <v>0.75</v>
      </c>
      <c r="D12" s="390">
        <v>0.5</v>
      </c>
      <c r="E12" s="391">
        <v>0.5</v>
      </c>
      <c r="F12" s="390">
        <v>0.5</v>
      </c>
      <c r="G12" s="380">
        <v>0.5</v>
      </c>
      <c r="H12" s="380">
        <v>1</v>
      </c>
      <c r="I12" s="620">
        <v>0.4</v>
      </c>
      <c r="J12" s="380">
        <v>0.5</v>
      </c>
      <c r="K12" s="184"/>
      <c r="L12" s="184">
        <v>1</v>
      </c>
      <c r="N12" s="32"/>
      <c r="O12" s="32"/>
      <c r="P12" s="32"/>
      <c r="Q12" s="32"/>
      <c r="R12" s="1"/>
    </row>
    <row r="13" spans="2:18" x14ac:dyDescent="0.35">
      <c r="B13" s="190" t="s">
        <v>13</v>
      </c>
      <c r="C13" s="385">
        <v>14</v>
      </c>
      <c r="D13" s="385">
        <v>12</v>
      </c>
      <c r="E13" s="389">
        <v>10</v>
      </c>
      <c r="F13" s="390">
        <v>8</v>
      </c>
      <c r="G13" s="383">
        <v>7</v>
      </c>
      <c r="H13" s="383">
        <v>21</v>
      </c>
      <c r="I13" s="386">
        <v>4.5</v>
      </c>
      <c r="J13" s="383">
        <v>10</v>
      </c>
      <c r="K13" s="184"/>
      <c r="L13" s="184">
        <v>1</v>
      </c>
      <c r="N13" s="32"/>
      <c r="O13" s="32"/>
      <c r="P13" s="32"/>
      <c r="Q13" s="32"/>
      <c r="R13" s="1"/>
    </row>
    <row r="14" spans="2:18" x14ac:dyDescent="0.35">
      <c r="B14" s="719" t="s">
        <v>14</v>
      </c>
      <c r="C14" s="720"/>
      <c r="D14" s="720"/>
      <c r="E14" s="720"/>
      <c r="F14" s="720"/>
      <c r="G14" s="720"/>
      <c r="H14" s="720"/>
      <c r="I14" s="720"/>
      <c r="J14" s="720"/>
      <c r="K14" s="720"/>
      <c r="L14" s="721"/>
      <c r="N14" s="32"/>
      <c r="O14" s="32"/>
      <c r="P14" s="32"/>
      <c r="Q14" s="32"/>
      <c r="R14" s="1"/>
    </row>
    <row r="15" spans="2:18" x14ac:dyDescent="0.35">
      <c r="B15" s="190" t="s">
        <v>15</v>
      </c>
      <c r="C15" s="385"/>
      <c r="D15" s="385"/>
      <c r="E15" s="389"/>
      <c r="F15" s="385"/>
      <c r="G15" s="383"/>
      <c r="H15" s="383"/>
      <c r="I15" s="386"/>
      <c r="J15" s="383"/>
      <c r="K15" s="184"/>
      <c r="L15" s="184"/>
      <c r="N15" s="32"/>
      <c r="O15" s="32"/>
      <c r="P15" s="32"/>
      <c r="Q15" s="32"/>
      <c r="R15" s="1"/>
    </row>
    <row r="16" spans="2:18" x14ac:dyDescent="0.35">
      <c r="B16" s="190" t="s">
        <v>16</v>
      </c>
      <c r="C16" s="385"/>
      <c r="D16" s="385"/>
      <c r="E16" s="389"/>
      <c r="F16" s="385"/>
      <c r="G16" s="383"/>
      <c r="H16" s="383"/>
      <c r="I16" s="386"/>
      <c r="J16" s="383"/>
      <c r="K16" s="184"/>
      <c r="L16" s="184"/>
      <c r="N16" s="32"/>
      <c r="O16" s="32"/>
      <c r="P16" s="32"/>
      <c r="Q16" s="32"/>
      <c r="R16" s="1"/>
    </row>
    <row r="17" spans="1:23" ht="15" customHeight="1" x14ac:dyDescent="0.35">
      <c r="B17" s="719" t="s">
        <v>53</v>
      </c>
      <c r="C17" s="720"/>
      <c r="D17" s="720"/>
      <c r="E17" s="720"/>
      <c r="F17" s="720"/>
      <c r="G17" s="720"/>
      <c r="H17" s="720"/>
      <c r="I17" s="720"/>
      <c r="J17" s="720"/>
      <c r="K17" s="720"/>
      <c r="L17" s="721"/>
      <c r="N17" s="1"/>
      <c r="O17" s="1"/>
      <c r="P17" s="1"/>
      <c r="Q17" s="1"/>
      <c r="R17" s="1"/>
    </row>
    <row r="18" spans="1:23" x14ac:dyDescent="0.35">
      <c r="B18" s="130" t="s">
        <v>226</v>
      </c>
      <c r="C18" s="621">
        <v>5.4375</v>
      </c>
      <c r="D18" s="621">
        <v>3.9027358925226747</v>
      </c>
      <c r="E18" s="621">
        <v>2.6899969014195717</v>
      </c>
      <c r="F18" s="621">
        <v>2.2739580655214713</v>
      </c>
      <c r="G18" s="621">
        <v>3.5</v>
      </c>
      <c r="H18" s="621">
        <v>6</v>
      </c>
      <c r="I18" s="621">
        <v>1.4</v>
      </c>
      <c r="J18" s="621">
        <v>4</v>
      </c>
      <c r="K18" s="184"/>
      <c r="L18" s="184">
        <v>1</v>
      </c>
      <c r="M18" s="358"/>
    </row>
    <row r="19" spans="1:23" x14ac:dyDescent="0.35">
      <c r="B19" s="131" t="s">
        <v>108</v>
      </c>
      <c r="C19" s="561">
        <v>45</v>
      </c>
      <c r="D19" s="434">
        <v>45</v>
      </c>
      <c r="E19" s="627">
        <v>47</v>
      </c>
      <c r="F19" s="434">
        <v>46</v>
      </c>
      <c r="G19" s="434">
        <v>35</v>
      </c>
      <c r="H19" s="434">
        <v>50</v>
      </c>
      <c r="I19" s="393"/>
      <c r="J19" s="393"/>
      <c r="K19" s="184"/>
      <c r="L19" s="184">
        <v>1</v>
      </c>
    </row>
    <row r="20" spans="1:23" x14ac:dyDescent="0.35">
      <c r="B20" s="131" t="s">
        <v>109</v>
      </c>
      <c r="C20" s="247">
        <v>15</v>
      </c>
      <c r="D20" s="628">
        <v>15</v>
      </c>
      <c r="E20" s="629">
        <v>10</v>
      </c>
      <c r="F20" s="434">
        <v>10</v>
      </c>
      <c r="G20" s="434">
        <v>5.1428571428571428E-2</v>
      </c>
      <c r="H20" s="434">
        <v>15</v>
      </c>
      <c r="I20" s="393"/>
      <c r="J20" s="393"/>
      <c r="K20" s="184"/>
      <c r="L20" s="184">
        <v>1</v>
      </c>
    </row>
    <row r="21" spans="1:23" x14ac:dyDescent="0.35">
      <c r="B21" s="131" t="s">
        <v>110</v>
      </c>
      <c r="C21" s="561">
        <v>10</v>
      </c>
      <c r="D21" s="434">
        <v>10</v>
      </c>
      <c r="E21" s="627">
        <v>5</v>
      </c>
      <c r="F21" s="434">
        <v>5</v>
      </c>
      <c r="G21" s="434">
        <v>5</v>
      </c>
      <c r="H21" s="434">
        <v>10</v>
      </c>
      <c r="I21" s="393"/>
      <c r="J21" s="393"/>
      <c r="K21" s="184"/>
      <c r="L21" s="184">
        <v>1</v>
      </c>
    </row>
    <row r="22" spans="1:23" x14ac:dyDescent="0.35">
      <c r="B22" s="131" t="s">
        <v>98</v>
      </c>
      <c r="C22" s="247">
        <v>20</v>
      </c>
      <c r="D22" s="628">
        <v>20</v>
      </c>
      <c r="E22" s="629">
        <v>21</v>
      </c>
      <c r="F22" s="434">
        <v>21</v>
      </c>
      <c r="G22" s="434">
        <v>4.2857142857142858E-2</v>
      </c>
      <c r="H22" s="434">
        <v>20</v>
      </c>
      <c r="I22" s="393"/>
      <c r="J22" s="393"/>
      <c r="K22" s="184"/>
      <c r="L22" s="184">
        <v>1</v>
      </c>
    </row>
    <row r="23" spans="1:23" ht="20" x14ac:dyDescent="0.35">
      <c r="B23" s="132" t="s">
        <v>111</v>
      </c>
      <c r="C23" s="561">
        <v>10</v>
      </c>
      <c r="D23" s="434">
        <v>10</v>
      </c>
      <c r="E23" s="627">
        <v>17</v>
      </c>
      <c r="F23" s="434">
        <v>18</v>
      </c>
      <c r="G23" s="434">
        <v>5</v>
      </c>
      <c r="H23" s="434">
        <v>0.34857142857142864</v>
      </c>
      <c r="I23" s="393"/>
      <c r="J23" s="393"/>
      <c r="K23" s="184"/>
      <c r="L23" s="184">
        <v>1</v>
      </c>
    </row>
    <row r="24" spans="1:23" x14ac:dyDescent="0.35">
      <c r="B24" s="133" t="s">
        <v>225</v>
      </c>
      <c r="C24" s="623">
        <v>3.5000000000000003E-2</v>
      </c>
      <c r="D24" s="624">
        <v>2.2327892758893901E-2</v>
      </c>
      <c r="E24" s="625">
        <v>1.674370107250964E-2</v>
      </c>
      <c r="F24" s="624">
        <v>1.1872156087919668E-2</v>
      </c>
      <c r="G24" s="624">
        <v>0.03</v>
      </c>
      <c r="H24" s="624">
        <v>3.5000000000000003E-2</v>
      </c>
      <c r="I24" s="626">
        <v>1.0744312175839337E-2</v>
      </c>
      <c r="J24" s="626">
        <v>1.2999999999999999E-2</v>
      </c>
      <c r="K24" s="184"/>
      <c r="L24" s="184">
        <v>1</v>
      </c>
    </row>
    <row r="25" spans="1:23" x14ac:dyDescent="0.35">
      <c r="B25" s="132" t="s">
        <v>33</v>
      </c>
      <c r="C25" s="394">
        <v>15000</v>
      </c>
      <c r="D25" s="394">
        <v>20000</v>
      </c>
      <c r="E25" s="395">
        <v>25000</v>
      </c>
      <c r="F25" s="394">
        <v>25000</v>
      </c>
      <c r="G25" s="394"/>
      <c r="H25" s="394"/>
      <c r="I25" s="396"/>
      <c r="J25" s="396"/>
      <c r="K25" s="184"/>
      <c r="L25" s="184">
        <v>1</v>
      </c>
    </row>
    <row r="26" spans="1:23" s="417" customFormat="1" x14ac:dyDescent="0.35">
      <c r="A26" s="416"/>
      <c r="B26" s="701" t="s">
        <v>54</v>
      </c>
      <c r="C26" s="702"/>
      <c r="D26" s="702"/>
      <c r="E26" s="702"/>
      <c r="F26" s="702"/>
      <c r="G26" s="702"/>
      <c r="H26" s="702"/>
      <c r="I26" s="702"/>
      <c r="J26" s="702"/>
      <c r="K26" s="702"/>
      <c r="L26" s="703"/>
      <c r="M26" s="416"/>
      <c r="N26" s="416"/>
      <c r="O26" s="416"/>
      <c r="P26" s="416"/>
      <c r="Q26" s="416"/>
      <c r="R26" s="416"/>
      <c r="S26" s="416"/>
      <c r="T26" s="416"/>
      <c r="U26" s="416"/>
      <c r="V26" s="416"/>
      <c r="W26" s="416"/>
    </row>
    <row r="27" spans="1:23" s="417" customFormat="1" ht="15" customHeight="1" x14ac:dyDescent="0.35">
      <c r="A27" s="416"/>
      <c r="B27" s="133" t="s">
        <v>227</v>
      </c>
      <c r="C27" s="621">
        <v>4.10666666666667</v>
      </c>
      <c r="D27" s="550">
        <v>2.8929455007537701</v>
      </c>
      <c r="E27" s="550">
        <v>2.0316175831717467</v>
      </c>
      <c r="F27" s="550">
        <v>1.7</v>
      </c>
      <c r="G27" s="550">
        <v>2.64</v>
      </c>
      <c r="H27" s="550">
        <v>4.2133333333333303</v>
      </c>
      <c r="I27" s="622">
        <v>1.2</v>
      </c>
      <c r="J27" s="622">
        <v>3</v>
      </c>
      <c r="K27" s="184"/>
      <c r="L27" s="184">
        <v>1</v>
      </c>
      <c r="M27" s="416">
        <f>10^7</f>
        <v>10000000</v>
      </c>
      <c r="N27" s="428"/>
      <c r="O27" s="428"/>
      <c r="P27" s="428"/>
      <c r="Q27" s="428"/>
      <c r="R27" s="428"/>
      <c r="S27" s="416"/>
      <c r="T27" s="416"/>
      <c r="U27" s="416"/>
      <c r="V27" s="416"/>
      <c r="W27" s="416"/>
    </row>
    <row r="28" spans="1:23" s="417" customFormat="1" x14ac:dyDescent="0.35">
      <c r="A28" s="416"/>
      <c r="B28" s="131" t="s">
        <v>108</v>
      </c>
      <c r="C28" s="383">
        <v>45</v>
      </c>
      <c r="D28" s="386">
        <v>45</v>
      </c>
      <c r="E28" s="389">
        <v>47</v>
      </c>
      <c r="F28" s="383">
        <v>46</v>
      </c>
      <c r="G28" s="383">
        <v>35</v>
      </c>
      <c r="H28" s="383">
        <v>50</v>
      </c>
      <c r="I28" s="393"/>
      <c r="J28" s="392"/>
      <c r="K28" s="184"/>
      <c r="L28" s="184">
        <v>1</v>
      </c>
      <c r="M28" s="416"/>
      <c r="N28" s="416"/>
      <c r="O28" s="416"/>
      <c r="P28" s="416"/>
      <c r="Q28" s="416"/>
      <c r="R28" s="416"/>
      <c r="S28" s="416"/>
      <c r="T28" s="416"/>
      <c r="U28" s="416"/>
      <c r="V28" s="416"/>
      <c r="W28" s="416"/>
    </row>
    <row r="29" spans="1:23" s="417" customFormat="1" x14ac:dyDescent="0.35">
      <c r="A29" s="416"/>
      <c r="B29" s="131" t="s">
        <v>109</v>
      </c>
      <c r="C29" s="383">
        <v>15</v>
      </c>
      <c r="D29" s="386">
        <v>15</v>
      </c>
      <c r="E29" s="389">
        <v>10</v>
      </c>
      <c r="F29" s="383">
        <v>10</v>
      </c>
      <c r="G29" s="383">
        <v>7</v>
      </c>
      <c r="H29" s="383">
        <v>15</v>
      </c>
      <c r="I29" s="547"/>
      <c r="J29" s="538"/>
      <c r="K29" s="184"/>
      <c r="L29" s="184">
        <v>1</v>
      </c>
      <c r="M29" s="416"/>
      <c r="N29" s="416"/>
      <c r="O29" s="416"/>
      <c r="P29" s="416"/>
      <c r="Q29" s="416"/>
      <c r="R29" s="416"/>
      <c r="S29" s="416"/>
      <c r="T29" s="416"/>
      <c r="U29" s="416"/>
      <c r="V29" s="416"/>
      <c r="W29" s="416"/>
    </row>
    <row r="30" spans="1:23" s="417" customFormat="1" x14ac:dyDescent="0.35">
      <c r="A30" s="416"/>
      <c r="B30" s="131" t="s">
        <v>110</v>
      </c>
      <c r="C30" s="383">
        <v>10</v>
      </c>
      <c r="D30" s="386">
        <v>10</v>
      </c>
      <c r="E30" s="389">
        <v>5</v>
      </c>
      <c r="F30" s="383">
        <v>5</v>
      </c>
      <c r="G30" s="383">
        <v>5</v>
      </c>
      <c r="H30" s="383">
        <v>10</v>
      </c>
      <c r="I30" s="393"/>
      <c r="J30" s="392"/>
      <c r="K30" s="184"/>
      <c r="L30" s="184">
        <v>1</v>
      </c>
      <c r="M30" s="416"/>
      <c r="N30" s="416"/>
      <c r="O30" s="416"/>
      <c r="P30" s="416"/>
      <c r="Q30" s="416"/>
      <c r="R30" s="416"/>
      <c r="S30" s="416"/>
      <c r="T30" s="416"/>
      <c r="U30" s="416"/>
      <c r="V30" s="416"/>
      <c r="W30" s="416"/>
    </row>
    <row r="31" spans="1:23" s="417" customFormat="1" x14ac:dyDescent="0.35">
      <c r="A31" s="416"/>
      <c r="B31" s="131" t="s">
        <v>98</v>
      </c>
      <c r="C31" s="383">
        <v>20</v>
      </c>
      <c r="D31" s="386">
        <v>20</v>
      </c>
      <c r="E31" s="389">
        <v>21</v>
      </c>
      <c r="F31" s="383">
        <v>21</v>
      </c>
      <c r="G31" s="383">
        <v>6</v>
      </c>
      <c r="H31" s="383">
        <v>20</v>
      </c>
      <c r="I31" s="393"/>
      <c r="J31" s="392"/>
      <c r="K31" s="184"/>
      <c r="L31" s="184">
        <v>1</v>
      </c>
      <c r="M31" s="416"/>
      <c r="N31" s="416"/>
      <c r="O31" s="416"/>
      <c r="P31" s="416"/>
      <c r="Q31" s="416"/>
      <c r="R31" s="416"/>
      <c r="S31" s="416"/>
      <c r="T31" s="416"/>
      <c r="U31" s="416"/>
      <c r="V31" s="416"/>
      <c r="W31" s="416"/>
    </row>
    <row r="32" spans="1:23" s="417" customFormat="1" ht="20" x14ac:dyDescent="0.35">
      <c r="A32" s="416"/>
      <c r="B32" s="132" t="s">
        <v>111</v>
      </c>
      <c r="C32" s="385">
        <v>10</v>
      </c>
      <c r="D32" s="386">
        <v>10</v>
      </c>
      <c r="E32" s="389">
        <v>17</v>
      </c>
      <c r="F32" s="383">
        <v>18</v>
      </c>
      <c r="G32" s="383">
        <v>5</v>
      </c>
      <c r="H32" s="383">
        <v>30</v>
      </c>
      <c r="I32" s="393"/>
      <c r="J32" s="392"/>
      <c r="K32" s="184"/>
      <c r="L32" s="184">
        <v>1</v>
      </c>
      <c r="M32" s="416"/>
      <c r="N32" s="416"/>
      <c r="O32" s="416"/>
      <c r="P32" s="416"/>
      <c r="Q32" s="416"/>
      <c r="R32" s="416"/>
      <c r="S32" s="416"/>
      <c r="T32" s="416"/>
      <c r="U32" s="416"/>
      <c r="V32" s="416"/>
      <c r="W32" s="416"/>
    </row>
    <row r="33" spans="1:23" s="417" customFormat="1" x14ac:dyDescent="0.35">
      <c r="A33" s="416"/>
      <c r="B33" s="133" t="s">
        <v>228</v>
      </c>
      <c r="C33" s="623">
        <v>3.5000000000000003E-2</v>
      </c>
      <c r="D33" s="624">
        <v>2.4655785517787798E-2</v>
      </c>
      <c r="E33" s="625">
        <v>1.7487402145019298E-2</v>
      </c>
      <c r="F33" s="624">
        <v>1.4999999999999999E-2</v>
      </c>
      <c r="G33" s="624">
        <v>0.03</v>
      </c>
      <c r="H33" s="624">
        <v>3.5000000000000003E-2</v>
      </c>
      <c r="I33" s="626">
        <v>1.07443121758393E-2</v>
      </c>
      <c r="J33" s="626">
        <v>1.2999999999999999E-2</v>
      </c>
      <c r="K33" s="184"/>
      <c r="L33" s="184">
        <v>1</v>
      </c>
      <c r="M33" s="416"/>
      <c r="N33" s="416"/>
      <c r="O33" s="416"/>
      <c r="P33" s="416"/>
      <c r="Q33" s="416"/>
      <c r="R33" s="416"/>
      <c r="S33" s="416"/>
      <c r="T33" s="416"/>
      <c r="U33" s="416"/>
      <c r="V33" s="416"/>
      <c r="W33" s="416"/>
    </row>
    <row r="34" spans="1:23" s="417" customFormat="1" x14ac:dyDescent="0.35">
      <c r="A34" s="416"/>
      <c r="B34" s="132" t="s">
        <v>33</v>
      </c>
      <c r="C34" s="394">
        <v>15000</v>
      </c>
      <c r="D34" s="394">
        <v>20000</v>
      </c>
      <c r="E34" s="395">
        <v>25000</v>
      </c>
      <c r="F34" s="394">
        <v>25000</v>
      </c>
      <c r="G34" s="394"/>
      <c r="H34" s="394"/>
      <c r="I34" s="396"/>
      <c r="J34" s="394"/>
      <c r="K34" s="184"/>
      <c r="L34" s="184">
        <v>1</v>
      </c>
      <c r="M34" s="416"/>
      <c r="N34" s="416"/>
      <c r="O34" s="416"/>
      <c r="P34" s="416"/>
      <c r="Q34" s="416"/>
      <c r="R34" s="416"/>
      <c r="S34" s="416"/>
      <c r="T34" s="416"/>
      <c r="U34" s="416"/>
      <c r="V34" s="416"/>
      <c r="W34" s="416"/>
    </row>
    <row r="35" spans="1:23" x14ac:dyDescent="0.35">
      <c r="B35" s="704" t="s">
        <v>34</v>
      </c>
      <c r="C35" s="705"/>
      <c r="D35" s="705"/>
      <c r="E35" s="705"/>
      <c r="F35" s="705"/>
      <c r="G35" s="705"/>
      <c r="H35" s="705"/>
      <c r="I35" s="705"/>
      <c r="J35" s="705"/>
      <c r="K35" s="705"/>
      <c r="L35" s="706"/>
    </row>
    <row r="36" spans="1:23" x14ac:dyDescent="0.35">
      <c r="B36" s="190" t="s">
        <v>48</v>
      </c>
      <c r="C36" s="383" t="s">
        <v>125</v>
      </c>
      <c r="D36" s="383" t="s">
        <v>125</v>
      </c>
      <c r="E36" s="384" t="s">
        <v>125</v>
      </c>
      <c r="F36" s="394" t="s">
        <v>125</v>
      </c>
      <c r="G36" s="397"/>
      <c r="H36" s="397"/>
      <c r="I36" s="398"/>
      <c r="J36" s="397"/>
      <c r="K36" s="184" t="s">
        <v>129</v>
      </c>
      <c r="L36" s="184">
        <v>1</v>
      </c>
    </row>
    <row r="37" spans="1:23" x14ac:dyDescent="0.35">
      <c r="B37" s="190" t="s">
        <v>49</v>
      </c>
      <c r="C37" s="380"/>
      <c r="D37" s="380"/>
      <c r="E37" s="399"/>
      <c r="F37" s="400"/>
      <c r="G37" s="383"/>
      <c r="H37" s="383"/>
      <c r="I37" s="386"/>
      <c r="J37" s="383"/>
      <c r="K37" s="184"/>
      <c r="L37" s="184"/>
    </row>
    <row r="38" spans="1:23" x14ac:dyDescent="0.35">
      <c r="B38" s="190" t="s">
        <v>50</v>
      </c>
      <c r="C38" s="383">
        <v>1576.8</v>
      </c>
      <c r="D38" s="383">
        <v>1734.48</v>
      </c>
      <c r="E38" s="384">
        <v>1821.2040000000002</v>
      </c>
      <c r="F38" s="394">
        <v>1912.2642000000003</v>
      </c>
      <c r="G38" s="383"/>
      <c r="H38" s="383"/>
      <c r="I38" s="386"/>
      <c r="J38" s="383"/>
      <c r="K38" s="184"/>
      <c r="L38" s="184">
        <v>1</v>
      </c>
      <c r="N38" s="429"/>
      <c r="O38" s="429"/>
      <c r="P38" s="429"/>
      <c r="Q38" s="429"/>
      <c r="R38" s="1"/>
    </row>
    <row r="39" spans="1:23" x14ac:dyDescent="0.35">
      <c r="B39" s="134" t="s">
        <v>231</v>
      </c>
      <c r="C39" s="400">
        <v>0.70000000000000007</v>
      </c>
      <c r="D39" s="400">
        <v>0.70000000000000007</v>
      </c>
      <c r="E39" s="400">
        <v>0.70000000000000007</v>
      </c>
      <c r="F39" s="400">
        <v>0.6</v>
      </c>
      <c r="G39" s="400">
        <v>0.70000000000000007</v>
      </c>
      <c r="H39" s="400">
        <v>0.70000000000000007</v>
      </c>
      <c r="I39" s="400">
        <v>0.5</v>
      </c>
      <c r="J39" s="400">
        <v>0.70000000000000007</v>
      </c>
      <c r="K39" s="135"/>
      <c r="L39" s="135">
        <v>1</v>
      </c>
      <c r="N39" s="429"/>
      <c r="O39" s="429"/>
      <c r="P39" s="429"/>
      <c r="Q39" s="429"/>
      <c r="R39" s="1"/>
    </row>
    <row r="40" spans="1:23" x14ac:dyDescent="0.35">
      <c r="B40" s="133" t="s">
        <v>51</v>
      </c>
      <c r="C40" s="402" t="s">
        <v>145</v>
      </c>
      <c r="D40" s="402" t="s">
        <v>145</v>
      </c>
      <c r="E40" s="403" t="s">
        <v>145</v>
      </c>
      <c r="F40" s="404" t="s">
        <v>145</v>
      </c>
      <c r="G40" s="394" t="s">
        <v>271</v>
      </c>
      <c r="H40" s="394" t="s">
        <v>272</v>
      </c>
      <c r="I40" s="396" t="s">
        <v>271</v>
      </c>
      <c r="J40" s="394" t="s">
        <v>272</v>
      </c>
      <c r="K40" s="184"/>
      <c r="L40" s="184">
        <v>1</v>
      </c>
    </row>
    <row r="41" spans="1:23" x14ac:dyDescent="0.35">
      <c r="B41" s="133" t="s">
        <v>35</v>
      </c>
      <c r="C41" s="402">
        <v>1.17</v>
      </c>
      <c r="D41" s="402"/>
      <c r="E41" s="403"/>
      <c r="F41" s="404"/>
      <c r="G41" s="394"/>
      <c r="H41" s="394"/>
      <c r="I41" s="396"/>
      <c r="J41" s="394"/>
      <c r="K41" s="184"/>
      <c r="L41" s="184">
        <v>1</v>
      </c>
    </row>
    <row r="42" spans="1:23" x14ac:dyDescent="0.35">
      <c r="B42" s="133" t="s">
        <v>36</v>
      </c>
      <c r="C42" s="402">
        <v>0.8</v>
      </c>
      <c r="D42" s="402">
        <v>0.82</v>
      </c>
      <c r="E42" s="403">
        <v>0.83</v>
      </c>
      <c r="F42" s="402">
        <v>0.84</v>
      </c>
      <c r="G42" s="402">
        <v>0.78</v>
      </c>
      <c r="H42" s="402">
        <v>0.8</v>
      </c>
      <c r="I42" s="630">
        <v>0.82</v>
      </c>
      <c r="J42" s="402">
        <v>0.85</v>
      </c>
      <c r="K42" s="184"/>
      <c r="L42" s="184">
        <v>1</v>
      </c>
      <c r="N42" s="32"/>
      <c r="O42" s="32"/>
      <c r="P42" s="32"/>
      <c r="Q42" s="32"/>
      <c r="R42" s="1"/>
    </row>
    <row r="43" spans="1:23" x14ac:dyDescent="0.35">
      <c r="B43" s="190" t="s">
        <v>30</v>
      </c>
      <c r="C43" s="383">
        <v>19</v>
      </c>
      <c r="D43" s="383">
        <v>22</v>
      </c>
      <c r="E43" s="383">
        <v>23</v>
      </c>
      <c r="F43" s="383">
        <v>25</v>
      </c>
      <c r="G43" s="383">
        <v>19</v>
      </c>
      <c r="H43" s="383">
        <v>21</v>
      </c>
      <c r="I43" s="383">
        <v>25</v>
      </c>
      <c r="J43" s="383">
        <v>26</v>
      </c>
      <c r="K43" s="184"/>
      <c r="L43" s="184">
        <v>1</v>
      </c>
      <c r="N43" s="32"/>
      <c r="O43" s="32"/>
      <c r="P43" s="32"/>
      <c r="Q43" s="32"/>
      <c r="R43" s="1"/>
    </row>
    <row r="44" spans="1:23" x14ac:dyDescent="0.35">
      <c r="B44" s="129" t="s">
        <v>29</v>
      </c>
      <c r="C44" s="383">
        <v>10</v>
      </c>
      <c r="D44" s="383">
        <v>10</v>
      </c>
      <c r="E44" s="389">
        <v>10</v>
      </c>
      <c r="F44" s="383">
        <v>15</v>
      </c>
      <c r="G44" s="383">
        <v>5</v>
      </c>
      <c r="H44" s="383">
        <v>10</v>
      </c>
      <c r="I44" s="386">
        <v>10</v>
      </c>
      <c r="J44" s="383">
        <v>20</v>
      </c>
      <c r="K44" s="184"/>
      <c r="L44" s="184">
        <v>1</v>
      </c>
      <c r="N44" s="429"/>
      <c r="O44" s="429"/>
      <c r="P44" s="429"/>
      <c r="Q44" s="429"/>
      <c r="R44" s="1"/>
    </row>
    <row r="45" spans="1:23" x14ac:dyDescent="0.35">
      <c r="B45" s="190" t="s">
        <v>52</v>
      </c>
      <c r="C45" s="385">
        <v>10</v>
      </c>
      <c r="D45" s="383">
        <v>8.57</v>
      </c>
      <c r="E45" s="384">
        <v>7.14</v>
      </c>
      <c r="F45" s="383">
        <v>5.71</v>
      </c>
      <c r="G45" s="383">
        <v>8</v>
      </c>
      <c r="H45" s="383">
        <v>16</v>
      </c>
      <c r="I45" s="386"/>
      <c r="J45" s="383"/>
      <c r="K45" s="184"/>
      <c r="L45" s="184">
        <v>1</v>
      </c>
      <c r="N45" s="429"/>
      <c r="O45" s="429"/>
      <c r="P45" s="429"/>
      <c r="Q45" s="429"/>
      <c r="R45" s="1"/>
    </row>
    <row r="46" spans="1:23" x14ac:dyDescent="0.35">
      <c r="B46" s="422"/>
      <c r="C46" s="424"/>
      <c r="D46" s="424"/>
      <c r="E46" s="424"/>
      <c r="F46" s="424"/>
      <c r="G46" s="423"/>
      <c r="H46" s="423"/>
      <c r="I46" s="425"/>
      <c r="J46" s="425"/>
      <c r="K46" s="426"/>
      <c r="L46" s="426"/>
    </row>
    <row r="47" spans="1:23" s="212" customFormat="1" x14ac:dyDescent="0.35">
      <c r="B47" s="33" t="s">
        <v>124</v>
      </c>
      <c r="C47" s="551"/>
      <c r="D47" s="405"/>
      <c r="E47" s="405"/>
      <c r="F47" s="405"/>
      <c r="G47" s="412"/>
      <c r="H47" s="412"/>
      <c r="I47" s="412"/>
      <c r="J47" s="412"/>
      <c r="K47" s="412"/>
      <c r="L47" s="412"/>
      <c r="M47" s="413"/>
      <c r="N47" s="413"/>
      <c r="O47" s="413"/>
      <c r="P47" s="413"/>
      <c r="Q47" s="413"/>
      <c r="R47" s="413"/>
      <c r="S47" s="413"/>
      <c r="T47" s="413"/>
      <c r="U47" s="413"/>
      <c r="V47" s="413"/>
      <c r="W47" s="413"/>
    </row>
    <row r="48" spans="1:23" s="212" customFormat="1" x14ac:dyDescent="0.35">
      <c r="A48" s="413"/>
      <c r="B48" s="244" t="s">
        <v>235</v>
      </c>
      <c r="C48" s="405"/>
      <c r="D48" s="405"/>
      <c r="E48" s="405"/>
      <c r="F48" s="405"/>
      <c r="G48" s="412"/>
      <c r="H48" s="412"/>
      <c r="I48" s="412"/>
      <c r="J48" s="412"/>
      <c r="K48" s="412"/>
      <c r="L48" s="412"/>
      <c r="M48" s="413"/>
      <c r="N48" s="413"/>
      <c r="O48" s="413"/>
      <c r="P48" s="413"/>
      <c r="Q48" s="413"/>
      <c r="R48" s="413"/>
      <c r="S48" s="413"/>
      <c r="T48" s="413"/>
      <c r="U48" s="413"/>
      <c r="V48" s="413"/>
      <c r="W48" s="413"/>
    </row>
    <row r="49" spans="1:24" s="212" customFormat="1" x14ac:dyDescent="0.35">
      <c r="A49" s="413"/>
      <c r="B49" s="412"/>
      <c r="C49" s="405"/>
      <c r="D49" s="405"/>
      <c r="E49" s="405"/>
      <c r="F49" s="405"/>
      <c r="G49" s="412"/>
      <c r="H49" s="412"/>
      <c r="I49" s="412"/>
      <c r="J49" s="412"/>
      <c r="K49" s="412"/>
      <c r="L49" s="412"/>
      <c r="M49" s="413"/>
      <c r="N49" s="413"/>
      <c r="O49" s="413"/>
      <c r="P49" s="413"/>
      <c r="Q49" s="413"/>
      <c r="R49" s="413"/>
      <c r="S49" s="413"/>
      <c r="T49" s="413"/>
      <c r="U49" s="413"/>
      <c r="V49" s="413"/>
      <c r="W49" s="413"/>
    </row>
    <row r="50" spans="1:24" s="212" customFormat="1" x14ac:dyDescent="0.35">
      <c r="B50" s="33" t="s">
        <v>141</v>
      </c>
      <c r="C50" s="405"/>
      <c r="D50" s="405"/>
      <c r="E50" s="405"/>
      <c r="F50" s="405"/>
      <c r="G50" s="415"/>
      <c r="H50" s="415"/>
      <c r="I50" s="415"/>
      <c r="J50" s="415"/>
      <c r="K50" s="415"/>
      <c r="L50" s="415"/>
      <c r="M50" s="413"/>
      <c r="N50" s="413"/>
      <c r="O50" s="413"/>
      <c r="P50" s="413"/>
      <c r="Q50" s="413"/>
      <c r="R50" s="413"/>
      <c r="S50" s="413"/>
      <c r="T50" s="413"/>
      <c r="U50" s="413"/>
      <c r="V50" s="413"/>
      <c r="W50" s="413"/>
    </row>
    <row r="51" spans="1:24" s="212" customFormat="1" x14ac:dyDescent="0.35">
      <c r="A51" s="413"/>
      <c r="B51" s="244" t="s">
        <v>233</v>
      </c>
      <c r="C51" s="405"/>
      <c r="D51" s="405"/>
      <c r="E51" s="405"/>
      <c r="F51" s="405"/>
      <c r="G51" s="412"/>
      <c r="H51" s="413"/>
      <c r="I51" s="413"/>
      <c r="J51" s="413"/>
      <c r="K51" s="413"/>
      <c r="L51" s="413"/>
      <c r="M51" s="412"/>
      <c r="N51" s="412"/>
      <c r="O51" s="412"/>
      <c r="P51" s="412"/>
      <c r="Q51" s="412"/>
      <c r="R51" s="412"/>
      <c r="S51" s="412"/>
      <c r="T51" s="412"/>
      <c r="U51" s="412"/>
      <c r="V51" s="412"/>
      <c r="W51" s="412"/>
      <c r="X51" s="83"/>
    </row>
    <row r="52" spans="1:24" s="212" customFormat="1" x14ac:dyDescent="0.35">
      <c r="A52" s="413"/>
      <c r="B52" s="244" t="s">
        <v>257</v>
      </c>
      <c r="C52" s="407"/>
      <c r="D52" s="407"/>
      <c r="E52" s="407"/>
      <c r="F52" s="407"/>
      <c r="G52" s="412"/>
      <c r="H52" s="412"/>
      <c r="I52" s="412"/>
      <c r="J52" s="412"/>
      <c r="K52" s="412"/>
      <c r="L52" s="412"/>
      <c r="M52" s="94"/>
      <c r="N52" s="94"/>
      <c r="O52" s="94"/>
      <c r="P52" s="94"/>
      <c r="Q52" s="94"/>
      <c r="R52" s="94"/>
      <c r="S52" s="94"/>
      <c r="T52" s="94"/>
      <c r="U52" s="94"/>
      <c r="V52" s="94"/>
      <c r="W52" s="94"/>
      <c r="X52" s="94"/>
    </row>
    <row r="53" spans="1:24" s="212" customFormat="1" x14ac:dyDescent="0.35">
      <c r="A53" s="413"/>
      <c r="B53" s="244" t="s">
        <v>256</v>
      </c>
      <c r="C53" s="408"/>
      <c r="D53" s="408"/>
      <c r="E53" s="408"/>
      <c r="F53" s="408"/>
      <c r="G53" s="412"/>
      <c r="H53" s="413"/>
      <c r="I53" s="413"/>
      <c r="J53" s="413"/>
      <c r="K53" s="413"/>
      <c r="L53" s="413"/>
      <c r="M53" s="95"/>
      <c r="N53" s="95"/>
      <c r="O53" s="95"/>
      <c r="P53" s="95"/>
      <c r="Q53" s="95"/>
      <c r="R53" s="95"/>
      <c r="S53" s="95"/>
      <c r="T53" s="95"/>
      <c r="U53" s="95"/>
      <c r="V53" s="95"/>
      <c r="W53" s="95"/>
      <c r="X53" s="95"/>
    </row>
    <row r="54" spans="1:24" s="413" customFormat="1" x14ac:dyDescent="0.35">
      <c r="B54" s="412"/>
      <c r="C54" s="405"/>
      <c r="D54" s="405"/>
      <c r="E54" s="405"/>
      <c r="F54" s="405"/>
      <c r="G54" s="412"/>
      <c r="M54" s="95"/>
      <c r="N54" s="95"/>
      <c r="O54" s="96"/>
      <c r="P54" s="96"/>
      <c r="Q54" s="96"/>
      <c r="R54" s="96"/>
      <c r="S54" s="96"/>
      <c r="T54" s="96"/>
      <c r="U54" s="96"/>
      <c r="V54" s="96"/>
      <c r="W54" s="97"/>
      <c r="X54" s="97"/>
    </row>
    <row r="55" spans="1:24" s="413" customFormat="1" x14ac:dyDescent="0.35">
      <c r="B55" s="412"/>
      <c r="C55" s="405"/>
      <c r="D55" s="405"/>
      <c r="E55" s="405"/>
      <c r="F55" s="405"/>
      <c r="G55" s="412"/>
      <c r="M55" s="95"/>
      <c r="N55" s="98"/>
      <c r="O55" s="98"/>
      <c r="P55" s="98"/>
      <c r="Q55" s="98"/>
      <c r="R55" s="98"/>
      <c r="S55" s="98"/>
      <c r="T55" s="98"/>
      <c r="U55" s="98"/>
      <c r="V55" s="98"/>
      <c r="W55" s="97"/>
      <c r="X55" s="97"/>
    </row>
    <row r="56" spans="1:24" s="413" customFormat="1" x14ac:dyDescent="0.35">
      <c r="B56" s="207"/>
      <c r="C56" s="207"/>
      <c r="D56" s="207"/>
      <c r="E56" s="207"/>
      <c r="F56" s="207"/>
      <c r="G56" s="207"/>
      <c r="H56" s="207"/>
      <c r="I56" s="207"/>
      <c r="M56" s="94"/>
      <c r="N56" s="94"/>
      <c r="O56" s="94"/>
      <c r="P56" s="94"/>
      <c r="Q56" s="94"/>
      <c r="R56" s="94"/>
      <c r="S56" s="94"/>
      <c r="T56" s="94"/>
      <c r="U56" s="94"/>
      <c r="V56" s="94"/>
      <c r="W56" s="94"/>
      <c r="X56" s="94"/>
    </row>
    <row r="57" spans="1:24" s="413" customFormat="1" ht="18" customHeight="1" x14ac:dyDescent="0.35">
      <c r="B57" s="207"/>
      <c r="C57" s="207"/>
      <c r="D57" s="207"/>
      <c r="E57" s="207"/>
      <c r="F57" s="207"/>
      <c r="G57" s="207"/>
      <c r="H57" s="207"/>
      <c r="I57" s="207"/>
      <c r="M57" s="412"/>
      <c r="N57" s="412"/>
      <c r="O57" s="412"/>
      <c r="P57" s="412"/>
      <c r="Q57" s="412"/>
      <c r="R57" s="412"/>
      <c r="S57" s="412"/>
      <c r="T57" s="412"/>
      <c r="U57" s="412"/>
      <c r="V57" s="412"/>
      <c r="W57" s="412"/>
      <c r="X57" s="412"/>
    </row>
    <row r="58" spans="1:24" s="413" customFormat="1" x14ac:dyDescent="0.35">
      <c r="B58" s="207"/>
      <c r="C58" s="207"/>
      <c r="D58" s="207"/>
      <c r="E58" s="207"/>
      <c r="F58" s="207"/>
      <c r="G58" s="207"/>
      <c r="H58" s="207"/>
      <c r="I58" s="207"/>
      <c r="M58" s="412"/>
      <c r="N58" s="412"/>
      <c r="O58" s="412"/>
      <c r="P58" s="412"/>
      <c r="Q58" s="412"/>
      <c r="R58" s="412"/>
      <c r="S58" s="412"/>
      <c r="T58" s="412"/>
      <c r="U58" s="412"/>
      <c r="V58" s="412"/>
      <c r="W58" s="412"/>
      <c r="X58" s="412"/>
    </row>
    <row r="59" spans="1:24" s="413" customFormat="1" x14ac:dyDescent="0.35">
      <c r="B59" s="207"/>
      <c r="C59" s="207"/>
      <c r="D59" s="207"/>
      <c r="E59" s="207"/>
      <c r="F59" s="207"/>
      <c r="G59" s="207"/>
      <c r="H59" s="207"/>
      <c r="I59" s="207"/>
      <c r="M59" s="412"/>
      <c r="N59" s="412"/>
      <c r="O59" s="412"/>
      <c r="P59" s="412"/>
      <c r="Q59" s="412"/>
      <c r="R59" s="412"/>
      <c r="S59" s="412"/>
      <c r="T59" s="412"/>
      <c r="U59" s="412"/>
      <c r="V59" s="412"/>
      <c r="W59" s="412"/>
      <c r="X59" s="412"/>
    </row>
    <row r="60" spans="1:24" s="413" customFormat="1" x14ac:dyDescent="0.35">
      <c r="B60" s="207"/>
      <c r="C60" s="207"/>
      <c r="D60" s="207"/>
      <c r="E60" s="207"/>
      <c r="F60" s="207"/>
      <c r="G60" s="207"/>
      <c r="H60" s="207"/>
      <c r="I60" s="207"/>
      <c r="M60" s="412"/>
      <c r="N60" s="412"/>
      <c r="O60" s="412"/>
      <c r="P60" s="412"/>
      <c r="Q60" s="412"/>
      <c r="R60" s="412"/>
      <c r="S60" s="412"/>
      <c r="T60" s="412"/>
      <c r="U60" s="412"/>
      <c r="V60" s="412"/>
      <c r="W60" s="412"/>
      <c r="X60" s="412"/>
    </row>
    <row r="61" spans="1:24" s="413" customFormat="1" x14ac:dyDescent="0.35">
      <c r="B61" s="207"/>
      <c r="C61" s="207"/>
      <c r="D61" s="207"/>
      <c r="E61" s="207"/>
      <c r="F61" s="207"/>
      <c r="G61" s="207"/>
      <c r="H61" s="207"/>
      <c r="I61" s="207"/>
      <c r="M61" s="412"/>
      <c r="N61" s="412"/>
      <c r="O61" s="412"/>
      <c r="P61" s="412"/>
      <c r="Q61" s="412"/>
      <c r="R61" s="412"/>
      <c r="S61" s="412"/>
      <c r="T61" s="412"/>
      <c r="U61" s="412"/>
      <c r="V61" s="412"/>
      <c r="W61" s="412"/>
      <c r="X61" s="412"/>
    </row>
    <row r="62" spans="1:24" s="413" customFormat="1" x14ac:dyDescent="0.35">
      <c r="B62" s="412"/>
      <c r="C62" s="405"/>
      <c r="D62" s="405"/>
      <c r="E62" s="405"/>
      <c r="F62" s="405"/>
      <c r="G62" s="412"/>
      <c r="H62" s="242"/>
      <c r="M62" s="412"/>
      <c r="N62" s="412"/>
      <c r="O62" s="412"/>
      <c r="P62" s="412"/>
      <c r="Q62" s="412"/>
      <c r="R62" s="412"/>
      <c r="S62" s="412"/>
      <c r="T62" s="412"/>
      <c r="U62" s="412"/>
      <c r="V62" s="412"/>
      <c r="W62" s="412"/>
      <c r="X62" s="412"/>
    </row>
    <row r="63" spans="1:24" s="413" customFormat="1" x14ac:dyDescent="0.35">
      <c r="B63" s="430"/>
      <c r="C63" s="405"/>
      <c r="D63" s="405"/>
      <c r="E63" s="405"/>
      <c r="F63" s="405"/>
      <c r="G63" s="242"/>
      <c r="H63" s="242"/>
      <c r="M63" s="412"/>
      <c r="N63" s="412"/>
      <c r="O63" s="412"/>
      <c r="P63" s="412"/>
      <c r="Q63" s="412"/>
      <c r="R63" s="412"/>
      <c r="S63" s="412"/>
      <c r="T63" s="412"/>
      <c r="U63" s="412"/>
      <c r="V63" s="412"/>
      <c r="W63" s="412"/>
      <c r="X63" s="412"/>
    </row>
    <row r="64" spans="1:24" s="413" customFormat="1" x14ac:dyDescent="0.35">
      <c r="B64" s="412"/>
      <c r="C64" s="405"/>
      <c r="D64" s="405"/>
      <c r="E64" s="405"/>
      <c r="F64" s="405"/>
      <c r="G64" s="412"/>
      <c r="H64" s="412"/>
      <c r="I64" s="412"/>
      <c r="J64" s="412"/>
      <c r="K64" s="412"/>
      <c r="L64" s="412"/>
      <c r="M64" s="415"/>
      <c r="N64" s="415"/>
      <c r="O64" s="415"/>
      <c r="P64" s="415"/>
      <c r="Q64" s="415"/>
      <c r="R64" s="415"/>
      <c r="S64" s="415"/>
      <c r="T64" s="415"/>
      <c r="U64" s="415"/>
      <c r="V64" s="415"/>
      <c r="W64" s="415"/>
      <c r="X64" s="415"/>
    </row>
    <row r="65" spans="1:24" s="413" customFormat="1" x14ac:dyDescent="0.35">
      <c r="B65" s="412"/>
      <c r="C65" s="431"/>
      <c r="D65" s="432"/>
      <c r="E65" s="432"/>
      <c r="F65" s="432"/>
      <c r="G65" s="412"/>
      <c r="H65" s="412"/>
      <c r="I65" s="412"/>
      <c r="J65" s="412"/>
      <c r="K65" s="412"/>
      <c r="L65" s="412"/>
      <c r="M65" s="415"/>
      <c r="N65" s="415"/>
      <c r="O65" s="415"/>
      <c r="P65" s="415"/>
      <c r="Q65" s="415"/>
      <c r="R65" s="415"/>
      <c r="S65" s="415"/>
      <c r="T65" s="415"/>
      <c r="U65" s="415"/>
      <c r="V65" s="415"/>
      <c r="W65" s="415"/>
      <c r="X65" s="415"/>
    </row>
    <row r="66" spans="1:24" s="413" customFormat="1" x14ac:dyDescent="0.35">
      <c r="B66" s="427"/>
      <c r="C66" s="433"/>
      <c r="D66" s="433"/>
      <c r="E66" s="433"/>
      <c r="F66" s="433"/>
      <c r="G66" s="427"/>
      <c r="H66" s="427"/>
      <c r="I66" s="427"/>
      <c r="J66" s="427"/>
      <c r="K66" s="427"/>
      <c r="L66" s="427"/>
      <c r="M66" s="415"/>
      <c r="N66" s="415"/>
      <c r="O66" s="415"/>
      <c r="P66" s="415"/>
      <c r="Q66" s="415"/>
      <c r="R66" s="415"/>
      <c r="S66" s="415"/>
      <c r="T66" s="415"/>
      <c r="U66" s="415"/>
      <c r="V66" s="415"/>
      <c r="W66" s="415"/>
      <c r="X66" s="415"/>
    </row>
    <row r="67" spans="1:24" s="212" customFormat="1" x14ac:dyDescent="0.35">
      <c r="A67" s="413"/>
      <c r="B67" s="84"/>
      <c r="C67" s="409"/>
      <c r="D67" s="409"/>
      <c r="E67" s="409"/>
      <c r="F67" s="409"/>
      <c r="G67" s="84"/>
      <c r="H67" s="84"/>
      <c r="I67" s="84"/>
      <c r="J67" s="84"/>
      <c r="K67" s="84"/>
      <c r="L67" s="84"/>
      <c r="M67" s="415"/>
      <c r="N67" s="415"/>
      <c r="O67" s="415"/>
      <c r="P67" s="415"/>
      <c r="Q67" s="415"/>
      <c r="R67" s="415"/>
      <c r="S67" s="415"/>
      <c r="T67" s="415"/>
      <c r="U67" s="415"/>
      <c r="V67" s="415"/>
      <c r="W67" s="415"/>
      <c r="X67" s="85"/>
    </row>
    <row r="68" spans="1:24" s="212" customFormat="1" x14ac:dyDescent="0.35">
      <c r="A68" s="413"/>
      <c r="B68" s="85"/>
      <c r="C68" s="85"/>
      <c r="D68" s="85"/>
      <c r="E68" s="85"/>
      <c r="F68" s="85"/>
      <c r="G68" s="85"/>
      <c r="H68" s="85"/>
      <c r="I68" s="85"/>
      <c r="J68" s="85"/>
      <c r="K68" s="85"/>
      <c r="L68" s="85"/>
      <c r="M68" s="413"/>
      <c r="N68" s="413"/>
      <c r="O68" s="413"/>
      <c r="P68" s="413"/>
      <c r="Q68" s="413"/>
      <c r="R68" s="413"/>
      <c r="S68" s="413"/>
      <c r="T68" s="413"/>
      <c r="U68" s="413"/>
      <c r="V68" s="413"/>
      <c r="W68" s="413"/>
    </row>
    <row r="69" spans="1:24" s="212" customFormat="1" x14ac:dyDescent="0.35">
      <c r="A69" s="413"/>
      <c r="M69" s="413"/>
      <c r="N69" s="413"/>
      <c r="O69" s="413"/>
      <c r="P69" s="413"/>
      <c r="Q69" s="413"/>
      <c r="R69" s="413"/>
      <c r="S69" s="413"/>
      <c r="T69" s="413"/>
      <c r="U69" s="413"/>
      <c r="V69" s="413"/>
      <c r="W69" s="413"/>
    </row>
    <row r="70" spans="1:24" x14ac:dyDescent="0.35">
      <c r="B70" s="86"/>
    </row>
    <row r="71" spans="1:24" x14ac:dyDescent="0.35">
      <c r="B71" s="86"/>
    </row>
    <row r="72" spans="1:24" x14ac:dyDescent="0.35">
      <c r="B72" s="86"/>
    </row>
    <row r="73" spans="1:24" x14ac:dyDescent="0.35">
      <c r="B73" s="86"/>
    </row>
    <row r="74" spans="1:24" x14ac:dyDescent="0.35">
      <c r="B74" s="86"/>
    </row>
    <row r="75" spans="1:24" x14ac:dyDescent="0.35">
      <c r="B75" s="86"/>
    </row>
    <row r="76" spans="1:24" x14ac:dyDescent="0.35">
      <c r="B76" s="87"/>
    </row>
    <row r="77" spans="1:24" x14ac:dyDescent="0.35">
      <c r="B77" s="87"/>
    </row>
    <row r="78" spans="1:24" x14ac:dyDescent="0.35">
      <c r="B78" s="88"/>
    </row>
    <row r="79" spans="1:24" x14ac:dyDescent="0.35">
      <c r="B79" s="89"/>
    </row>
    <row r="80" spans="1:24" x14ac:dyDescent="0.35">
      <c r="B80" s="90"/>
    </row>
    <row r="81" spans="2:2" x14ac:dyDescent="0.35">
      <c r="B81" s="91"/>
    </row>
    <row r="82" spans="2:2" x14ac:dyDescent="0.35">
      <c r="B82" s="90"/>
    </row>
    <row r="83" spans="2:2" x14ac:dyDescent="0.35">
      <c r="B83" s="90"/>
    </row>
    <row r="84" spans="2:2" x14ac:dyDescent="0.35">
      <c r="B84" s="92"/>
    </row>
    <row r="85" spans="2:2" x14ac:dyDescent="0.35">
      <c r="B85" s="89"/>
    </row>
    <row r="86" spans="2:2" x14ac:dyDescent="0.35">
      <c r="B86" s="90"/>
    </row>
    <row r="87" spans="2:2" x14ac:dyDescent="0.35">
      <c r="B87" s="86"/>
    </row>
    <row r="88" spans="2:2" x14ac:dyDescent="0.35">
      <c r="B88" s="93"/>
    </row>
    <row r="89" spans="2:2" x14ac:dyDescent="0.35">
      <c r="B89" s="93"/>
    </row>
    <row r="90" spans="2:2" x14ac:dyDescent="0.35">
      <c r="B90" s="93"/>
    </row>
    <row r="91" spans="2:2" x14ac:dyDescent="0.35">
      <c r="B91" s="93"/>
    </row>
    <row r="92" spans="2:2" x14ac:dyDescent="0.35">
      <c r="B92" s="93"/>
    </row>
    <row r="93" spans="2:2" x14ac:dyDescent="0.35">
      <c r="B93" s="93"/>
    </row>
    <row r="94" spans="2:2" x14ac:dyDescent="0.35">
      <c r="B94" s="93"/>
    </row>
    <row r="95" spans="2:2" x14ac:dyDescent="0.35">
      <c r="B95" s="93"/>
    </row>
    <row r="96" spans="2:2" x14ac:dyDescent="0.35">
      <c r="B96" s="93"/>
    </row>
    <row r="97" spans="2:7" x14ac:dyDescent="0.35">
      <c r="B97" s="93"/>
    </row>
    <row r="98" spans="2:7" x14ac:dyDescent="0.35">
      <c r="B98" s="93"/>
    </row>
    <row r="99" spans="2:7" x14ac:dyDescent="0.35">
      <c r="B99" s="93"/>
    </row>
    <row r="100" spans="2:7" ht="15" customHeight="1" x14ac:dyDescent="0.35">
      <c r="B100" s="93"/>
      <c r="C100" s="93"/>
      <c r="D100" s="93"/>
      <c r="E100" s="93"/>
      <c r="F100" s="93"/>
      <c r="G100" s="93"/>
    </row>
    <row r="101" spans="2:7" x14ac:dyDescent="0.35">
      <c r="B101" s="93"/>
    </row>
    <row r="102" spans="2:7" x14ac:dyDescent="0.35">
      <c r="B102" s="93"/>
    </row>
    <row r="103" spans="2:7" x14ac:dyDescent="0.35">
      <c r="B103" s="89"/>
    </row>
    <row r="104" spans="2:7" x14ac:dyDescent="0.35">
      <c r="B104" s="93"/>
    </row>
    <row r="105" spans="2:7" x14ac:dyDescent="0.35">
      <c r="B105" s="93"/>
    </row>
    <row r="106" spans="2:7" x14ac:dyDescent="0.35">
      <c r="B106" s="93"/>
    </row>
    <row r="107" spans="2:7" x14ac:dyDescent="0.35">
      <c r="B107" s="93"/>
    </row>
    <row r="108" spans="2:7" x14ac:dyDescent="0.35">
      <c r="B108" s="93"/>
    </row>
    <row r="109" spans="2:7" x14ac:dyDescent="0.35">
      <c r="B109" s="93"/>
    </row>
    <row r="110" spans="2:7" x14ac:dyDescent="0.35">
      <c r="B110" s="93"/>
    </row>
  </sheetData>
  <mergeCells count="7">
    <mergeCell ref="B35:L35"/>
    <mergeCell ref="C3:L3"/>
    <mergeCell ref="G4:H4"/>
    <mergeCell ref="I4:J4"/>
    <mergeCell ref="B14:L14"/>
    <mergeCell ref="B17:L17"/>
    <mergeCell ref="B26:L26"/>
  </mergeCells>
  <pageMargins left="0.7" right="0.7" top="0.75" bottom="0.75" header="0.3" footer="0.3"/>
  <pageSetup paperSize="9" orientation="landscape"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09"/>
  <sheetViews>
    <sheetView workbookViewId="0">
      <selection activeCell="D11" sqref="D11"/>
    </sheetView>
  </sheetViews>
  <sheetFormatPr defaultColWidth="9.1796875" defaultRowHeight="14.5" x14ac:dyDescent="0.35"/>
  <cols>
    <col min="1" max="1" width="2.54296875" style="207" customWidth="1"/>
    <col min="2" max="2" width="34.26953125" style="206" customWidth="1"/>
    <col min="3" max="3" width="11.54296875" style="206" bestFit="1" customWidth="1"/>
    <col min="4" max="6" width="10.81640625" style="206" bestFit="1" customWidth="1"/>
    <col min="7" max="8" width="10" style="206" bestFit="1" customWidth="1"/>
    <col min="9" max="10" width="9.1796875" style="206"/>
    <col min="11" max="11" width="7.81640625" style="206" customWidth="1"/>
    <col min="12" max="12" width="13.1796875" style="206" customWidth="1"/>
    <col min="13" max="13" width="104" style="207" customWidth="1"/>
    <col min="14" max="22" width="9.1796875" style="207"/>
    <col min="23" max="23" width="9.1796875" style="207" customWidth="1"/>
    <col min="24" max="16384" width="9.1796875" style="206"/>
  </cols>
  <sheetData>
    <row r="1" spans="2:18" s="207" customFormat="1" x14ac:dyDescent="0.35">
      <c r="B1" s="410"/>
    </row>
    <row r="2" spans="2:18" s="207" customFormat="1" x14ac:dyDescent="0.35">
      <c r="B2" s="411"/>
      <c r="H2" s="50"/>
      <c r="M2" s="50"/>
    </row>
    <row r="3" spans="2:18" ht="14.5" customHeight="1" x14ac:dyDescent="0.35">
      <c r="B3" s="125" t="s">
        <v>0</v>
      </c>
      <c r="C3" s="717" t="s">
        <v>254</v>
      </c>
      <c r="D3" s="717"/>
      <c r="E3" s="717"/>
      <c r="F3" s="717"/>
      <c r="G3" s="717"/>
      <c r="H3" s="717"/>
      <c r="I3" s="717"/>
      <c r="J3" s="717"/>
      <c r="K3" s="717"/>
      <c r="L3" s="717"/>
    </row>
    <row r="4" spans="2:18" x14ac:dyDescent="0.35">
      <c r="B4" s="126"/>
      <c r="C4" s="127">
        <v>2020</v>
      </c>
      <c r="D4" s="127">
        <v>2030</v>
      </c>
      <c r="E4" s="379">
        <v>2040</v>
      </c>
      <c r="F4" s="140">
        <v>2050</v>
      </c>
      <c r="G4" s="718" t="s">
        <v>2</v>
      </c>
      <c r="H4" s="718"/>
      <c r="I4" s="718" t="s">
        <v>3</v>
      </c>
      <c r="J4" s="718"/>
      <c r="K4" s="140" t="s">
        <v>4</v>
      </c>
      <c r="L4" s="127" t="s">
        <v>5</v>
      </c>
    </row>
    <row r="5" spans="2:18" x14ac:dyDescent="0.35">
      <c r="B5" s="419" t="s">
        <v>6</v>
      </c>
      <c r="C5" s="420"/>
      <c r="D5" s="420"/>
      <c r="E5" s="420"/>
      <c r="F5" s="420"/>
      <c r="G5" s="418" t="s">
        <v>7</v>
      </c>
      <c r="H5" s="418" t="s">
        <v>8</v>
      </c>
      <c r="I5" s="418" t="s">
        <v>7</v>
      </c>
      <c r="J5" s="418" t="s">
        <v>8</v>
      </c>
      <c r="K5" s="420"/>
      <c r="L5" s="421"/>
    </row>
    <row r="6" spans="2:18" x14ac:dyDescent="0.35">
      <c r="B6" s="190" t="s">
        <v>9</v>
      </c>
      <c r="C6" s="380" t="s">
        <v>273</v>
      </c>
      <c r="D6" s="380"/>
      <c r="E6" s="381"/>
      <c r="F6" s="382"/>
      <c r="G6" s="380">
        <v>0.3</v>
      </c>
      <c r="H6" s="383">
        <v>5</v>
      </c>
      <c r="I6" s="383"/>
      <c r="J6" s="383"/>
      <c r="K6" s="141"/>
      <c r="L6" s="184">
        <v>1</v>
      </c>
      <c r="M6" s="414"/>
    </row>
    <row r="7" spans="2:18" x14ac:dyDescent="0.35">
      <c r="B7" s="190" t="s">
        <v>107</v>
      </c>
      <c r="C7" s="380">
        <v>18.5</v>
      </c>
      <c r="D7" s="383">
        <v>21</v>
      </c>
      <c r="E7" s="384">
        <v>22</v>
      </c>
      <c r="F7" s="385">
        <v>23</v>
      </c>
      <c r="G7" s="383">
        <v>15</v>
      </c>
      <c r="H7" s="383">
        <v>22</v>
      </c>
      <c r="I7" s="386">
        <v>20</v>
      </c>
      <c r="J7" s="383">
        <v>30</v>
      </c>
      <c r="K7" s="184" t="s">
        <v>130</v>
      </c>
      <c r="L7" s="184">
        <v>1</v>
      </c>
      <c r="N7" s="1"/>
      <c r="O7" s="1"/>
      <c r="P7" s="1"/>
      <c r="Q7" s="1"/>
      <c r="R7" s="1"/>
    </row>
    <row r="8" spans="2:18" x14ac:dyDescent="0.35">
      <c r="B8" s="129" t="s">
        <v>10</v>
      </c>
      <c r="C8" s="389">
        <v>5</v>
      </c>
      <c r="D8" s="389">
        <v>3</v>
      </c>
      <c r="E8" s="391">
        <v>2.5</v>
      </c>
      <c r="F8" s="389">
        <v>2</v>
      </c>
      <c r="G8" s="391">
        <v>0.5</v>
      </c>
      <c r="H8" s="389">
        <v>9</v>
      </c>
      <c r="I8" s="389">
        <v>2</v>
      </c>
      <c r="J8" s="391">
        <v>2.5</v>
      </c>
      <c r="K8" s="184" t="s">
        <v>132</v>
      </c>
      <c r="L8" s="184">
        <v>1</v>
      </c>
      <c r="N8" s="32"/>
      <c r="O8" s="32"/>
      <c r="P8" s="32"/>
      <c r="Q8" s="32"/>
      <c r="R8" s="1"/>
    </row>
    <row r="9" spans="2:18" x14ac:dyDescent="0.35">
      <c r="B9" s="129" t="s">
        <v>23</v>
      </c>
      <c r="C9" s="560">
        <v>1.1299999999999999</v>
      </c>
      <c r="D9" s="560">
        <v>0.5714285714285714</v>
      </c>
      <c r="E9" s="617">
        <v>0.2857142857142857</v>
      </c>
      <c r="F9" s="560">
        <v>0.22142857142857142</v>
      </c>
      <c r="G9" s="621">
        <v>0.26</v>
      </c>
      <c r="H9" s="621">
        <v>4</v>
      </c>
      <c r="I9" s="631">
        <v>0.14000000000000001</v>
      </c>
      <c r="J9" s="621">
        <v>0.3</v>
      </c>
      <c r="K9" s="184"/>
      <c r="L9" s="184">
        <v>1</v>
      </c>
      <c r="N9" s="32"/>
      <c r="O9" s="32"/>
      <c r="P9" s="32"/>
      <c r="Q9" s="32"/>
      <c r="R9" s="1"/>
    </row>
    <row r="10" spans="2:18" x14ac:dyDescent="0.35">
      <c r="B10" s="129" t="s">
        <v>87</v>
      </c>
      <c r="C10" s="389">
        <v>1</v>
      </c>
      <c r="D10" s="391">
        <v>0.6</v>
      </c>
      <c r="E10" s="391">
        <v>0.5</v>
      </c>
      <c r="F10" s="391">
        <v>0.4</v>
      </c>
      <c r="G10" s="389">
        <v>1</v>
      </c>
      <c r="H10" s="389">
        <v>3</v>
      </c>
      <c r="I10" s="389">
        <v>0</v>
      </c>
      <c r="J10" s="391">
        <v>0.4</v>
      </c>
      <c r="K10" s="184"/>
      <c r="L10" s="184">
        <v>1</v>
      </c>
      <c r="N10" s="32"/>
      <c r="O10" s="32"/>
      <c r="P10" s="32"/>
      <c r="Q10" s="32"/>
      <c r="R10" s="1"/>
    </row>
    <row r="11" spans="2:18" x14ac:dyDescent="0.35">
      <c r="B11" s="129" t="s">
        <v>11</v>
      </c>
      <c r="C11" s="383">
        <v>25</v>
      </c>
      <c r="D11" s="383">
        <v>27.5</v>
      </c>
      <c r="E11" s="389">
        <v>30</v>
      </c>
      <c r="F11" s="383">
        <v>32.5</v>
      </c>
      <c r="G11" s="383">
        <v>25</v>
      </c>
      <c r="H11" s="383">
        <v>25</v>
      </c>
      <c r="I11" s="386">
        <v>25</v>
      </c>
      <c r="J11" s="383">
        <v>40</v>
      </c>
      <c r="K11" s="184"/>
      <c r="L11" s="184">
        <v>1</v>
      </c>
      <c r="N11" s="32"/>
      <c r="O11" s="32"/>
      <c r="P11" s="32"/>
      <c r="Q11" s="32"/>
      <c r="R11" s="1"/>
    </row>
    <row r="12" spans="2:18" x14ac:dyDescent="0.35">
      <c r="B12" s="190" t="s">
        <v>12</v>
      </c>
      <c r="C12" s="390">
        <v>0.5</v>
      </c>
      <c r="D12" s="390">
        <v>0.39166666666666666</v>
      </c>
      <c r="E12" s="391">
        <v>0.32500000000000001</v>
      </c>
      <c r="F12" s="390">
        <v>0.3</v>
      </c>
      <c r="G12" s="380">
        <v>0.5</v>
      </c>
      <c r="H12" s="380">
        <v>2</v>
      </c>
      <c r="I12" s="620">
        <v>0.25</v>
      </c>
      <c r="J12" s="380">
        <v>0.35</v>
      </c>
      <c r="K12" s="184"/>
      <c r="L12" s="184">
        <v>1</v>
      </c>
      <c r="N12" s="32"/>
      <c r="O12" s="32"/>
      <c r="P12" s="32"/>
      <c r="Q12" s="32"/>
      <c r="R12" s="1"/>
    </row>
    <row r="13" spans="2:18" x14ac:dyDescent="0.35">
      <c r="B13" s="190" t="s">
        <v>13</v>
      </c>
      <c r="C13" s="390">
        <v>9.5</v>
      </c>
      <c r="D13" s="390">
        <v>9</v>
      </c>
      <c r="E13" s="391">
        <v>7.5</v>
      </c>
      <c r="F13" s="390">
        <v>6.25</v>
      </c>
      <c r="G13" s="380">
        <v>5</v>
      </c>
      <c r="H13" s="380">
        <v>14</v>
      </c>
      <c r="I13" s="620">
        <v>4.5</v>
      </c>
      <c r="J13" s="380">
        <v>8</v>
      </c>
      <c r="K13" s="184" t="s">
        <v>130</v>
      </c>
      <c r="L13" s="184">
        <v>1</v>
      </c>
      <c r="N13" s="32"/>
      <c r="O13" s="32"/>
      <c r="P13" s="32"/>
      <c r="Q13" s="32"/>
      <c r="R13" s="1"/>
    </row>
    <row r="14" spans="2:18" x14ac:dyDescent="0.35">
      <c r="B14" s="719" t="s">
        <v>14</v>
      </c>
      <c r="C14" s="720"/>
      <c r="D14" s="720"/>
      <c r="E14" s="720"/>
      <c r="F14" s="720"/>
      <c r="G14" s="720"/>
      <c r="H14" s="720"/>
      <c r="I14" s="720"/>
      <c r="J14" s="720"/>
      <c r="K14" s="720"/>
      <c r="L14" s="721"/>
      <c r="N14" s="32"/>
      <c r="O14" s="32"/>
      <c r="P14" s="32"/>
      <c r="Q14" s="32"/>
      <c r="R14" s="1"/>
    </row>
    <row r="15" spans="2:18" x14ac:dyDescent="0.35">
      <c r="B15" s="190" t="s">
        <v>15</v>
      </c>
      <c r="C15" s="385"/>
      <c r="D15" s="385"/>
      <c r="E15" s="389"/>
      <c r="F15" s="385"/>
      <c r="G15" s="383"/>
      <c r="H15" s="383"/>
      <c r="I15" s="386"/>
      <c r="J15" s="383"/>
      <c r="K15" s="184"/>
      <c r="L15" s="184"/>
      <c r="N15" s="32"/>
      <c r="O15" s="32"/>
      <c r="P15" s="32"/>
      <c r="Q15" s="32"/>
      <c r="R15" s="1"/>
    </row>
    <row r="16" spans="2:18" x14ac:dyDescent="0.35">
      <c r="B16" s="190" t="s">
        <v>16</v>
      </c>
      <c r="C16" s="385"/>
      <c r="D16" s="385"/>
      <c r="E16" s="389"/>
      <c r="F16" s="385"/>
      <c r="G16" s="383"/>
      <c r="H16" s="383"/>
      <c r="I16" s="386"/>
      <c r="J16" s="383"/>
      <c r="K16" s="184"/>
      <c r="L16" s="184"/>
      <c r="N16" s="32"/>
      <c r="O16" s="32"/>
      <c r="P16" s="32"/>
      <c r="Q16" s="32"/>
      <c r="R16" s="1"/>
    </row>
    <row r="17" spans="1:23" ht="15" customHeight="1" x14ac:dyDescent="0.35">
      <c r="B17" s="719" t="s">
        <v>53</v>
      </c>
      <c r="C17" s="720"/>
      <c r="D17" s="720"/>
      <c r="E17" s="720"/>
      <c r="F17" s="720"/>
      <c r="G17" s="720"/>
      <c r="H17" s="720"/>
      <c r="I17" s="720"/>
      <c r="J17" s="720"/>
      <c r="K17" s="720"/>
      <c r="L17" s="721"/>
      <c r="N17" s="1"/>
      <c r="O17" s="1"/>
      <c r="P17" s="1"/>
      <c r="Q17" s="1"/>
      <c r="R17" s="1"/>
    </row>
    <row r="18" spans="1:23" x14ac:dyDescent="0.35">
      <c r="B18" s="130" t="s">
        <v>226</v>
      </c>
      <c r="C18" s="390">
        <v>4.3093273333333331</v>
      </c>
      <c r="D18" s="390">
        <v>3.0929961299179816</v>
      </c>
      <c r="E18" s="391">
        <v>2.1318762618610267</v>
      </c>
      <c r="F18" s="390">
        <v>1.8021571763872122</v>
      </c>
      <c r="G18" s="380">
        <v>3.96</v>
      </c>
      <c r="H18" s="380">
        <v>5</v>
      </c>
      <c r="I18" s="620">
        <v>0.13</v>
      </c>
      <c r="J18" s="380">
        <v>4</v>
      </c>
      <c r="K18" s="184"/>
      <c r="L18" s="184">
        <v>1</v>
      </c>
      <c r="M18" s="358"/>
    </row>
    <row r="19" spans="1:23" x14ac:dyDescent="0.35">
      <c r="B19" s="131" t="s">
        <v>108</v>
      </c>
      <c r="C19" s="561">
        <v>51</v>
      </c>
      <c r="D19" s="434">
        <v>46.5</v>
      </c>
      <c r="E19" s="627">
        <v>43.5</v>
      </c>
      <c r="F19" s="434">
        <v>43.5</v>
      </c>
      <c r="G19" s="434">
        <v>45</v>
      </c>
      <c r="H19" s="434">
        <v>58</v>
      </c>
      <c r="I19" s="628">
        <v>40</v>
      </c>
      <c r="J19" s="628">
        <v>47</v>
      </c>
      <c r="K19" s="184"/>
      <c r="L19" s="184">
        <v>1</v>
      </c>
    </row>
    <row r="20" spans="1:23" x14ac:dyDescent="0.35">
      <c r="B20" s="131" t="s">
        <v>109</v>
      </c>
      <c r="C20" s="247">
        <v>22</v>
      </c>
      <c r="D20" s="628">
        <v>20</v>
      </c>
      <c r="E20" s="629">
        <v>22.5</v>
      </c>
      <c r="F20" s="434">
        <v>22.5</v>
      </c>
      <c r="G20" s="434">
        <v>20</v>
      </c>
      <c r="H20" s="434">
        <v>22</v>
      </c>
      <c r="I20" s="628">
        <v>20</v>
      </c>
      <c r="J20" s="628">
        <v>25</v>
      </c>
      <c r="K20" s="184"/>
      <c r="L20" s="184">
        <v>1</v>
      </c>
    </row>
    <row r="21" spans="1:23" x14ac:dyDescent="0.35">
      <c r="B21" s="131" t="s">
        <v>110</v>
      </c>
      <c r="C21" s="561">
        <v>7</v>
      </c>
      <c r="D21" s="434">
        <v>8</v>
      </c>
      <c r="E21" s="627">
        <v>8</v>
      </c>
      <c r="F21" s="434">
        <v>8</v>
      </c>
      <c r="G21" s="434">
        <v>6</v>
      </c>
      <c r="H21" s="434">
        <v>10</v>
      </c>
      <c r="I21" s="628">
        <v>6</v>
      </c>
      <c r="J21" s="628">
        <v>10</v>
      </c>
      <c r="K21" s="184"/>
      <c r="L21" s="184">
        <v>1</v>
      </c>
    </row>
    <row r="22" spans="1:23" x14ac:dyDescent="0.35">
      <c r="B22" s="131" t="s">
        <v>98</v>
      </c>
      <c r="C22" s="247">
        <v>10</v>
      </c>
      <c r="D22" s="628">
        <v>15</v>
      </c>
      <c r="E22" s="629">
        <v>15</v>
      </c>
      <c r="F22" s="434">
        <v>15</v>
      </c>
      <c r="G22" s="434">
        <v>1</v>
      </c>
      <c r="H22" s="434">
        <v>20</v>
      </c>
      <c r="I22" s="628">
        <v>10</v>
      </c>
      <c r="J22" s="628">
        <v>20</v>
      </c>
      <c r="K22" s="184"/>
      <c r="L22" s="184">
        <v>1</v>
      </c>
    </row>
    <row r="23" spans="1:23" ht="20" x14ac:dyDescent="0.35">
      <c r="B23" s="132" t="s">
        <v>111</v>
      </c>
      <c r="C23" s="561">
        <v>10</v>
      </c>
      <c r="D23" s="434">
        <v>10.5</v>
      </c>
      <c r="E23" s="627">
        <v>11</v>
      </c>
      <c r="F23" s="434">
        <v>11</v>
      </c>
      <c r="G23" s="434">
        <v>5</v>
      </c>
      <c r="H23" s="434">
        <v>14</v>
      </c>
      <c r="I23" s="628">
        <v>5</v>
      </c>
      <c r="J23" s="628">
        <v>17</v>
      </c>
      <c r="K23" s="184"/>
      <c r="L23" s="184">
        <v>1</v>
      </c>
    </row>
    <row r="24" spans="1:23" x14ac:dyDescent="0.35">
      <c r="B24" s="133" t="s">
        <v>225</v>
      </c>
      <c r="C24" s="632">
        <f>464532.333333333/(10^7)</f>
        <v>4.6453233333333302E-2</v>
      </c>
      <c r="D24" s="632">
        <f>327240.273621262/(10^7)</f>
        <v>3.27240273621262E-2</v>
      </c>
      <c r="E24" s="633">
        <f>232098.963496118/(10^7)</f>
        <v>2.3209896349611799E-2</v>
      </c>
      <c r="F24" s="632">
        <v>1.9E-2</v>
      </c>
      <c r="G24" s="634">
        <f>300000/(10^7)</f>
        <v>0.03</v>
      </c>
      <c r="H24" s="634">
        <f>793597/(10^7)</f>
        <v>7.9359700000000005E-2</v>
      </c>
      <c r="I24" s="635">
        <f>142602.297288697/(10^7)</f>
        <v>1.4260229728869702E-2</v>
      </c>
      <c r="J24" s="634">
        <f>350000/(10^7)</f>
        <v>3.5000000000000003E-2</v>
      </c>
      <c r="K24" s="184"/>
      <c r="L24" s="184">
        <v>1</v>
      </c>
    </row>
    <row r="25" spans="1:23" s="417" customFormat="1" x14ac:dyDescent="0.35">
      <c r="A25" s="416"/>
      <c r="B25" s="701" t="s">
        <v>54</v>
      </c>
      <c r="C25" s="702"/>
      <c r="D25" s="702"/>
      <c r="E25" s="702"/>
      <c r="F25" s="702"/>
      <c r="G25" s="702"/>
      <c r="H25" s="702"/>
      <c r="I25" s="702"/>
      <c r="J25" s="702"/>
      <c r="K25" s="702"/>
      <c r="L25" s="703"/>
      <c r="M25" s="416">
        <f>10^7</f>
        <v>10000000</v>
      </c>
      <c r="N25" s="416"/>
      <c r="O25" s="416"/>
      <c r="P25" s="416"/>
      <c r="Q25" s="416"/>
      <c r="R25" s="416"/>
      <c r="S25" s="416"/>
      <c r="T25" s="416"/>
      <c r="U25" s="416"/>
      <c r="V25" s="416"/>
      <c r="W25" s="416"/>
    </row>
    <row r="26" spans="1:23" s="417" customFormat="1" ht="15" customHeight="1" x14ac:dyDescent="0.35">
      <c r="A26" s="416"/>
      <c r="B26" s="133" t="s">
        <v>227</v>
      </c>
      <c r="C26" s="390">
        <f>38559940/(10^7)</f>
        <v>3.8559939999999999</v>
      </c>
      <c r="D26" s="390">
        <v>2.8</v>
      </c>
      <c r="E26" s="391">
        <f>19266090.7847947/(10^7)</f>
        <v>1.92660907847947</v>
      </c>
      <c r="F26" s="390">
        <v>1.6</v>
      </c>
      <c r="G26" s="380">
        <f>36000000/(10^7)</f>
        <v>3.6</v>
      </c>
      <c r="H26" s="380">
        <f>40000000/(10^7)</f>
        <v>4</v>
      </c>
      <c r="I26" s="620">
        <f>11000000/(10^7)</f>
        <v>1.1000000000000001</v>
      </c>
      <c r="J26" s="380">
        <f>30000000/(10^7)</f>
        <v>3</v>
      </c>
      <c r="K26" s="184"/>
      <c r="L26" s="184">
        <v>1</v>
      </c>
      <c r="M26" s="416"/>
      <c r="N26" s="428"/>
      <c r="O26" s="428"/>
      <c r="P26" s="428"/>
      <c r="Q26" s="428"/>
      <c r="R26" s="428"/>
      <c r="S26" s="416"/>
      <c r="T26" s="416"/>
      <c r="U26" s="416"/>
      <c r="V26" s="416"/>
      <c r="W26" s="416"/>
    </row>
    <row r="27" spans="1:23" s="417" customFormat="1" x14ac:dyDescent="0.35">
      <c r="A27" s="416"/>
      <c r="B27" s="131" t="s">
        <v>108</v>
      </c>
      <c r="C27" s="561">
        <v>51</v>
      </c>
      <c r="D27" s="386">
        <v>46.5</v>
      </c>
      <c r="E27" s="389">
        <v>43.5</v>
      </c>
      <c r="F27" s="383">
        <v>43.5</v>
      </c>
      <c r="G27" s="383">
        <v>45</v>
      </c>
      <c r="H27" s="383">
        <v>58</v>
      </c>
      <c r="I27" s="386">
        <v>40</v>
      </c>
      <c r="J27" s="383">
        <v>47</v>
      </c>
      <c r="K27" s="184"/>
      <c r="L27" s="184">
        <v>1</v>
      </c>
      <c r="M27" s="416"/>
      <c r="N27" s="416"/>
      <c r="O27" s="416"/>
      <c r="P27" s="416"/>
      <c r="Q27" s="416"/>
      <c r="R27" s="416"/>
      <c r="S27" s="416"/>
      <c r="T27" s="416"/>
      <c r="U27" s="416"/>
      <c r="V27" s="416"/>
      <c r="W27" s="416"/>
    </row>
    <row r="28" spans="1:23" s="417" customFormat="1" x14ac:dyDescent="0.35">
      <c r="A28" s="416"/>
      <c r="B28" s="131" t="s">
        <v>109</v>
      </c>
      <c r="C28" s="247">
        <v>22</v>
      </c>
      <c r="D28" s="386">
        <v>20</v>
      </c>
      <c r="E28" s="389">
        <v>22.5</v>
      </c>
      <c r="F28" s="383">
        <v>22.5</v>
      </c>
      <c r="G28" s="383">
        <v>20</v>
      </c>
      <c r="H28" s="383">
        <v>22</v>
      </c>
      <c r="I28" s="396">
        <v>20</v>
      </c>
      <c r="J28" s="394">
        <v>25</v>
      </c>
      <c r="K28" s="184"/>
      <c r="L28" s="184">
        <v>1</v>
      </c>
      <c r="M28" s="416"/>
      <c r="N28" s="416"/>
      <c r="O28" s="416"/>
      <c r="P28" s="416"/>
      <c r="Q28" s="416"/>
      <c r="R28" s="416"/>
      <c r="S28" s="416"/>
      <c r="T28" s="416"/>
      <c r="U28" s="416"/>
      <c r="V28" s="416"/>
      <c r="W28" s="416"/>
    </row>
    <row r="29" spans="1:23" s="417" customFormat="1" x14ac:dyDescent="0.35">
      <c r="A29" s="416"/>
      <c r="B29" s="131" t="s">
        <v>110</v>
      </c>
      <c r="C29" s="561">
        <v>7</v>
      </c>
      <c r="D29" s="386">
        <v>8</v>
      </c>
      <c r="E29" s="389">
        <v>8</v>
      </c>
      <c r="F29" s="383">
        <v>8</v>
      </c>
      <c r="G29" s="383">
        <v>6</v>
      </c>
      <c r="H29" s="383">
        <v>10</v>
      </c>
      <c r="I29" s="386">
        <v>6</v>
      </c>
      <c r="J29" s="383">
        <v>10</v>
      </c>
      <c r="K29" s="184"/>
      <c r="L29" s="184">
        <v>1</v>
      </c>
      <c r="M29" s="416"/>
      <c r="N29" s="416"/>
      <c r="O29" s="416"/>
      <c r="P29" s="416"/>
      <c r="Q29" s="416"/>
      <c r="R29" s="416"/>
      <c r="S29" s="416"/>
      <c r="T29" s="416"/>
      <c r="U29" s="416"/>
      <c r="V29" s="416"/>
      <c r="W29" s="416"/>
    </row>
    <row r="30" spans="1:23" s="417" customFormat="1" x14ac:dyDescent="0.35">
      <c r="A30" s="416"/>
      <c r="B30" s="131" t="s">
        <v>98</v>
      </c>
      <c r="C30" s="247">
        <v>10</v>
      </c>
      <c r="D30" s="386">
        <v>15</v>
      </c>
      <c r="E30" s="389">
        <v>15</v>
      </c>
      <c r="F30" s="383">
        <v>15</v>
      </c>
      <c r="G30" s="383">
        <v>1</v>
      </c>
      <c r="H30" s="383">
        <v>20</v>
      </c>
      <c r="I30" s="386">
        <v>10</v>
      </c>
      <c r="J30" s="383">
        <v>20</v>
      </c>
      <c r="K30" s="184"/>
      <c r="L30" s="184">
        <v>1</v>
      </c>
      <c r="M30" s="416"/>
      <c r="N30" s="416"/>
      <c r="O30" s="416"/>
      <c r="P30" s="416"/>
      <c r="Q30" s="416"/>
      <c r="R30" s="416"/>
      <c r="S30" s="416"/>
      <c r="T30" s="416"/>
      <c r="U30" s="416"/>
      <c r="V30" s="416"/>
      <c r="W30" s="416"/>
    </row>
    <row r="31" spans="1:23" s="417" customFormat="1" ht="20" x14ac:dyDescent="0.35">
      <c r="A31" s="416"/>
      <c r="B31" s="132" t="s">
        <v>111</v>
      </c>
      <c r="C31" s="561">
        <v>10</v>
      </c>
      <c r="D31" s="386">
        <v>10.5</v>
      </c>
      <c r="E31" s="389">
        <v>11</v>
      </c>
      <c r="F31" s="383">
        <v>11</v>
      </c>
      <c r="G31" s="383">
        <v>5</v>
      </c>
      <c r="H31" s="383">
        <v>14</v>
      </c>
      <c r="I31" s="386">
        <v>5</v>
      </c>
      <c r="J31" s="383">
        <v>17</v>
      </c>
      <c r="K31" s="184"/>
      <c r="L31" s="184">
        <v>1</v>
      </c>
      <c r="M31" s="416"/>
      <c r="N31" s="416"/>
      <c r="O31" s="416"/>
      <c r="P31" s="416"/>
      <c r="Q31" s="416"/>
      <c r="R31" s="416"/>
      <c r="S31" s="416"/>
      <c r="T31" s="416"/>
      <c r="U31" s="416"/>
      <c r="V31" s="416"/>
      <c r="W31" s="416"/>
    </row>
    <row r="32" spans="1:23" s="417" customFormat="1" x14ac:dyDescent="0.35">
      <c r="A32" s="416"/>
      <c r="B32" s="133" t="s">
        <v>228</v>
      </c>
      <c r="C32" s="632">
        <f>514532.333333333/(10^7)</f>
        <v>5.1453233333333299E-2</v>
      </c>
      <c r="D32" s="632">
        <v>3.6999999999999998E-2</v>
      </c>
      <c r="E32" s="633">
        <v>2.5000000000000001E-2</v>
      </c>
      <c r="F32" s="632">
        <v>2.1999999999999999E-2</v>
      </c>
      <c r="G32" s="634">
        <f>300000/(10^7)</f>
        <v>0.03</v>
      </c>
      <c r="H32" s="634">
        <f>793597/(10^7)</f>
        <v>7.9359700000000005E-2</v>
      </c>
      <c r="I32" s="635">
        <f>142602.297288697/(10^7)</f>
        <v>1.4260229728869702E-2</v>
      </c>
      <c r="J32" s="634">
        <f>350000/(10^7)</f>
        <v>3.5000000000000003E-2</v>
      </c>
      <c r="K32" s="184"/>
      <c r="L32" s="184">
        <v>1</v>
      </c>
      <c r="M32" s="416"/>
      <c r="N32" s="416"/>
      <c r="O32" s="416"/>
      <c r="P32" s="416"/>
      <c r="Q32" s="416"/>
      <c r="R32" s="416"/>
      <c r="S32" s="416"/>
      <c r="T32" s="416"/>
      <c r="U32" s="416"/>
      <c r="V32" s="416"/>
      <c r="W32" s="416"/>
    </row>
    <row r="33" spans="1:23" x14ac:dyDescent="0.35">
      <c r="B33" s="704" t="s">
        <v>34</v>
      </c>
      <c r="C33" s="705"/>
      <c r="D33" s="705"/>
      <c r="E33" s="705"/>
      <c r="F33" s="705"/>
      <c r="G33" s="705"/>
      <c r="H33" s="705"/>
      <c r="I33" s="705"/>
      <c r="J33" s="705"/>
      <c r="K33" s="705"/>
      <c r="L33" s="706"/>
    </row>
    <row r="34" spans="1:23" x14ac:dyDescent="0.35">
      <c r="B34" s="190" t="s">
        <v>48</v>
      </c>
      <c r="C34" s="383" t="s">
        <v>125</v>
      </c>
      <c r="D34" s="383" t="s">
        <v>125</v>
      </c>
      <c r="E34" s="384" t="s">
        <v>125</v>
      </c>
      <c r="F34" s="394" t="s">
        <v>125</v>
      </c>
      <c r="G34" s="397"/>
      <c r="H34" s="397"/>
      <c r="I34" s="398"/>
      <c r="J34" s="397"/>
      <c r="K34" s="184" t="s">
        <v>129</v>
      </c>
      <c r="L34" s="184">
        <v>1</v>
      </c>
    </row>
    <row r="35" spans="1:23" x14ac:dyDescent="0.35">
      <c r="B35" s="190" t="s">
        <v>49</v>
      </c>
      <c r="C35" s="383">
        <v>1</v>
      </c>
      <c r="D35" s="380"/>
      <c r="E35" s="399"/>
      <c r="F35" s="400"/>
      <c r="G35" s="383"/>
      <c r="H35" s="383"/>
      <c r="I35" s="386"/>
      <c r="J35" s="383"/>
      <c r="K35" s="184"/>
      <c r="L35" s="184">
        <v>1</v>
      </c>
    </row>
    <row r="36" spans="1:23" ht="23" x14ac:dyDescent="0.35">
      <c r="B36" s="190" t="s">
        <v>50</v>
      </c>
      <c r="C36" s="383"/>
      <c r="D36" s="383"/>
      <c r="E36" s="384"/>
      <c r="F36" s="394"/>
      <c r="G36" s="383"/>
      <c r="H36" s="383"/>
      <c r="I36" s="386"/>
      <c r="J36" s="383"/>
      <c r="K36" s="184"/>
      <c r="L36" s="184"/>
      <c r="N36" s="429"/>
      <c r="O36" s="429"/>
      <c r="P36" s="429"/>
      <c r="Q36" s="429"/>
      <c r="R36" s="1"/>
    </row>
    <row r="37" spans="1:23" x14ac:dyDescent="0.35">
      <c r="B37" s="134" t="s">
        <v>231</v>
      </c>
      <c r="C37" s="621">
        <v>0.7</v>
      </c>
      <c r="D37" s="676">
        <v>0.7</v>
      </c>
      <c r="E37" s="677">
        <v>0.6</v>
      </c>
      <c r="F37" s="676">
        <v>0.5</v>
      </c>
      <c r="G37" s="401"/>
      <c r="H37" s="401"/>
      <c r="I37" s="396"/>
      <c r="J37" s="394"/>
      <c r="K37" s="135"/>
      <c r="L37" s="135">
        <v>1</v>
      </c>
      <c r="N37" s="429"/>
      <c r="O37" s="429"/>
      <c r="P37" s="429"/>
      <c r="Q37" s="429"/>
      <c r="R37" s="1"/>
    </row>
    <row r="38" spans="1:23" x14ac:dyDescent="0.35">
      <c r="B38" s="133" t="s">
        <v>51</v>
      </c>
      <c r="C38" s="383" t="s">
        <v>274</v>
      </c>
      <c r="D38" s="402" t="s">
        <v>146</v>
      </c>
      <c r="E38" s="403" t="s">
        <v>146</v>
      </c>
      <c r="F38" s="404" t="s">
        <v>146</v>
      </c>
      <c r="G38" s="394" t="s">
        <v>275</v>
      </c>
      <c r="H38" s="394" t="s">
        <v>276</v>
      </c>
      <c r="I38" s="396" t="s">
        <v>277</v>
      </c>
      <c r="J38" s="394" t="s">
        <v>272</v>
      </c>
      <c r="K38" s="184"/>
      <c r="L38" s="184">
        <v>1</v>
      </c>
    </row>
    <row r="39" spans="1:23" x14ac:dyDescent="0.35">
      <c r="B39" s="133" t="s">
        <v>35</v>
      </c>
      <c r="C39" s="383"/>
      <c r="D39" s="402"/>
      <c r="E39" s="403"/>
      <c r="F39" s="404"/>
      <c r="G39" s="394"/>
      <c r="H39" s="394"/>
      <c r="I39" s="396"/>
      <c r="J39" s="394"/>
      <c r="K39" s="184"/>
      <c r="L39" s="184"/>
    </row>
    <row r="40" spans="1:23" ht="20" x14ac:dyDescent="0.35">
      <c r="B40" s="133" t="s">
        <v>278</v>
      </c>
      <c r="C40" s="383">
        <v>77</v>
      </c>
      <c r="D40" s="383">
        <v>81</v>
      </c>
      <c r="E40" s="383">
        <v>82</v>
      </c>
      <c r="F40" s="383">
        <v>83.5</v>
      </c>
      <c r="G40" s="383">
        <v>75</v>
      </c>
      <c r="H40" s="383">
        <v>80</v>
      </c>
      <c r="I40" s="383">
        <v>82</v>
      </c>
      <c r="J40" s="383">
        <v>85</v>
      </c>
      <c r="K40" s="184"/>
      <c r="L40" s="184">
        <v>1</v>
      </c>
      <c r="N40" s="32"/>
      <c r="O40" s="32"/>
      <c r="P40" s="32"/>
      <c r="Q40" s="32"/>
      <c r="R40" s="1"/>
    </row>
    <row r="41" spans="1:23" x14ac:dyDescent="0.35">
      <c r="B41" s="190" t="s">
        <v>30</v>
      </c>
      <c r="C41" s="383">
        <v>19</v>
      </c>
      <c r="D41" s="383">
        <v>22</v>
      </c>
      <c r="E41" s="383">
        <v>23</v>
      </c>
      <c r="F41" s="383">
        <v>24</v>
      </c>
      <c r="G41" s="383">
        <v>13</v>
      </c>
      <c r="H41" s="383">
        <v>21</v>
      </c>
      <c r="I41" s="383">
        <v>23</v>
      </c>
      <c r="J41" s="383">
        <v>25</v>
      </c>
      <c r="K41" s="184"/>
      <c r="L41" s="184">
        <v>1</v>
      </c>
      <c r="N41" s="32"/>
      <c r="O41" s="32"/>
      <c r="P41" s="32"/>
      <c r="Q41" s="32"/>
      <c r="R41" s="1"/>
    </row>
    <row r="42" spans="1:23" x14ac:dyDescent="0.35">
      <c r="B42" s="129" t="s">
        <v>29</v>
      </c>
      <c r="C42" s="383">
        <v>10</v>
      </c>
      <c r="D42" s="383">
        <v>10</v>
      </c>
      <c r="E42" s="389">
        <v>12.5</v>
      </c>
      <c r="F42" s="383">
        <v>15</v>
      </c>
      <c r="G42" s="383">
        <v>5</v>
      </c>
      <c r="H42" s="383">
        <v>10</v>
      </c>
      <c r="I42" s="386">
        <v>10</v>
      </c>
      <c r="J42" s="383">
        <v>20</v>
      </c>
      <c r="K42" s="184"/>
      <c r="L42" s="184">
        <v>1</v>
      </c>
      <c r="N42" s="429"/>
      <c r="O42" s="429"/>
      <c r="P42" s="429"/>
      <c r="Q42" s="429"/>
      <c r="R42" s="1"/>
    </row>
    <row r="43" spans="1:23" x14ac:dyDescent="0.35">
      <c r="B43" s="190" t="s">
        <v>52</v>
      </c>
      <c r="C43" s="383">
        <v>10</v>
      </c>
      <c r="D43" s="383">
        <v>8.57</v>
      </c>
      <c r="E43" s="384">
        <v>7.82</v>
      </c>
      <c r="F43" s="383">
        <v>6.8550000000000004</v>
      </c>
      <c r="G43" s="383">
        <v>9.1999999999999993</v>
      </c>
      <c r="H43" s="383">
        <v>12.14</v>
      </c>
      <c r="I43" s="386">
        <v>5.71</v>
      </c>
      <c r="J43" s="383">
        <v>8</v>
      </c>
      <c r="K43" s="184"/>
      <c r="L43" s="184"/>
      <c r="N43" s="429"/>
      <c r="O43" s="429"/>
      <c r="P43" s="429"/>
      <c r="Q43" s="429"/>
      <c r="R43" s="1"/>
    </row>
    <row r="44" spans="1:23" x14ac:dyDescent="0.35">
      <c r="B44" s="422"/>
      <c r="C44" s="552"/>
      <c r="D44" s="552"/>
      <c r="E44" s="552"/>
      <c r="F44" s="552"/>
      <c r="G44" s="552"/>
      <c r="H44" s="552"/>
      <c r="I44" s="425"/>
      <c r="J44" s="425"/>
      <c r="K44" s="426"/>
      <c r="L44" s="426"/>
    </row>
    <row r="45" spans="1:23" s="212" customFormat="1" x14ac:dyDescent="0.35">
      <c r="B45" s="33" t="s">
        <v>28</v>
      </c>
      <c r="C45" s="405"/>
      <c r="D45" s="405"/>
      <c r="E45" s="405"/>
      <c r="F45" s="405"/>
      <c r="G45" s="412"/>
      <c r="H45" s="412"/>
      <c r="I45" s="412"/>
      <c r="J45" s="412"/>
      <c r="K45" s="412"/>
      <c r="L45" s="412"/>
      <c r="M45" s="413"/>
      <c r="N45" s="413"/>
      <c r="O45" s="413"/>
      <c r="P45" s="413"/>
      <c r="Q45" s="413"/>
      <c r="R45" s="413"/>
      <c r="S45" s="413"/>
      <c r="T45" s="413"/>
      <c r="U45" s="413"/>
      <c r="V45" s="413"/>
      <c r="W45" s="413"/>
    </row>
    <row r="46" spans="1:23" s="212" customFormat="1" x14ac:dyDescent="0.35">
      <c r="A46" s="413"/>
      <c r="B46" s="244" t="s">
        <v>234</v>
      </c>
      <c r="C46" s="405"/>
      <c r="D46" s="405"/>
      <c r="E46" s="405"/>
      <c r="F46" s="405"/>
      <c r="G46" s="412"/>
      <c r="H46" s="412"/>
      <c r="I46" s="412"/>
      <c r="J46" s="412"/>
      <c r="K46" s="412"/>
      <c r="L46" s="412"/>
      <c r="M46" s="413"/>
      <c r="N46" s="413"/>
      <c r="O46" s="413"/>
      <c r="P46" s="413"/>
      <c r="Q46" s="413"/>
      <c r="R46" s="413"/>
      <c r="S46" s="413"/>
      <c r="T46" s="413"/>
      <c r="U46" s="413"/>
      <c r="V46" s="413"/>
      <c r="W46" s="413"/>
    </row>
    <row r="47" spans="1:23" s="212" customFormat="1" x14ac:dyDescent="0.35">
      <c r="A47" s="413"/>
      <c r="B47" s="412"/>
      <c r="C47" s="406"/>
      <c r="D47" s="406"/>
      <c r="E47" s="406"/>
      <c r="F47" s="406"/>
      <c r="G47" s="412"/>
      <c r="H47" s="412"/>
      <c r="I47" s="412"/>
      <c r="J47" s="412"/>
      <c r="K47" s="412"/>
      <c r="L47" s="412"/>
      <c r="M47" s="413"/>
      <c r="N47" s="413"/>
      <c r="O47" s="413"/>
      <c r="P47" s="413"/>
      <c r="Q47" s="413"/>
      <c r="R47" s="413"/>
      <c r="S47" s="413"/>
      <c r="T47" s="413"/>
      <c r="U47" s="413"/>
      <c r="V47" s="413"/>
      <c r="W47" s="413"/>
    </row>
    <row r="48" spans="1:23" s="212" customFormat="1" x14ac:dyDescent="0.35">
      <c r="A48" s="413"/>
      <c r="B48" s="33" t="s">
        <v>20</v>
      </c>
      <c r="C48" s="405"/>
      <c r="D48" s="405"/>
      <c r="E48" s="405"/>
      <c r="F48" s="405"/>
      <c r="G48" s="412"/>
      <c r="H48" s="412"/>
      <c r="I48" s="412"/>
      <c r="J48" s="412"/>
      <c r="K48" s="412"/>
      <c r="L48" s="412"/>
      <c r="M48" s="413"/>
      <c r="N48" s="413"/>
      <c r="O48" s="413"/>
      <c r="P48" s="413"/>
      <c r="Q48" s="413"/>
      <c r="R48" s="413"/>
      <c r="S48" s="413"/>
      <c r="T48" s="413"/>
      <c r="U48" s="413"/>
      <c r="V48" s="413"/>
      <c r="W48" s="413"/>
    </row>
    <row r="49" spans="1:24" s="212" customFormat="1" x14ac:dyDescent="0.35">
      <c r="A49" s="413"/>
      <c r="B49" s="244" t="s">
        <v>281</v>
      </c>
      <c r="C49" s="405"/>
      <c r="D49" s="405"/>
      <c r="E49" s="405"/>
      <c r="F49" s="405"/>
      <c r="G49" s="415"/>
      <c r="H49" s="415"/>
      <c r="I49" s="415"/>
      <c r="J49" s="415"/>
      <c r="K49" s="415"/>
      <c r="L49" s="415"/>
      <c r="M49" s="413"/>
      <c r="N49" s="413"/>
      <c r="O49" s="413"/>
      <c r="P49" s="413"/>
      <c r="Q49" s="413"/>
      <c r="R49" s="413"/>
      <c r="S49" s="413"/>
      <c r="T49" s="413"/>
      <c r="U49" s="413"/>
      <c r="V49" s="413"/>
      <c r="W49" s="413"/>
    </row>
    <row r="50" spans="1:24" s="212" customFormat="1" x14ac:dyDescent="0.35">
      <c r="A50" s="413"/>
      <c r="B50" s="244" t="s">
        <v>255</v>
      </c>
      <c r="C50" s="405"/>
      <c r="D50" s="405"/>
      <c r="E50" s="405"/>
      <c r="F50" s="405"/>
      <c r="G50" s="412"/>
      <c r="H50" s="413"/>
      <c r="I50" s="413"/>
      <c r="J50" s="413"/>
      <c r="K50" s="413"/>
      <c r="L50" s="413"/>
      <c r="M50" s="412"/>
      <c r="N50" s="412"/>
      <c r="O50" s="412"/>
      <c r="P50" s="412"/>
      <c r="Q50" s="412"/>
      <c r="R50" s="412"/>
      <c r="S50" s="412"/>
      <c r="T50" s="412"/>
      <c r="U50" s="412"/>
      <c r="V50" s="412"/>
      <c r="W50" s="412"/>
      <c r="X50" s="83"/>
    </row>
    <row r="51" spans="1:24" s="212" customFormat="1" x14ac:dyDescent="0.35">
      <c r="A51" s="413"/>
      <c r="B51" s="244" t="s">
        <v>256</v>
      </c>
      <c r="C51" s="407"/>
      <c r="D51" s="407"/>
      <c r="E51" s="407"/>
      <c r="F51" s="407"/>
      <c r="G51" s="412"/>
      <c r="H51" s="412"/>
      <c r="I51" s="412"/>
      <c r="J51" s="412"/>
      <c r="K51" s="412"/>
      <c r="L51" s="412"/>
      <c r="M51" s="94"/>
      <c r="N51" s="94"/>
      <c r="O51" s="94"/>
      <c r="P51" s="94"/>
      <c r="Q51" s="94"/>
      <c r="R51" s="94"/>
      <c r="S51" s="94"/>
      <c r="T51" s="94"/>
      <c r="U51" s="94"/>
      <c r="V51" s="94"/>
      <c r="W51" s="94"/>
      <c r="X51" s="94"/>
    </row>
    <row r="52" spans="1:24" s="212" customFormat="1" x14ac:dyDescent="0.35">
      <c r="A52" s="413"/>
      <c r="B52" s="412"/>
      <c r="C52" s="408"/>
      <c r="D52" s="408"/>
      <c r="E52" s="408"/>
      <c r="F52" s="408"/>
      <c r="G52" s="412"/>
      <c r="H52" s="413"/>
      <c r="I52" s="413"/>
      <c r="J52" s="413"/>
      <c r="K52" s="413"/>
      <c r="L52" s="413"/>
      <c r="M52" s="95"/>
      <c r="N52" s="95"/>
      <c r="O52" s="95"/>
      <c r="P52" s="95"/>
      <c r="Q52" s="95"/>
      <c r="R52" s="95"/>
      <c r="S52" s="95"/>
      <c r="T52" s="95"/>
      <c r="U52" s="95"/>
      <c r="V52" s="95"/>
      <c r="W52" s="95"/>
      <c r="X52" s="95"/>
    </row>
    <row r="53" spans="1:24" s="413" customFormat="1" x14ac:dyDescent="0.35">
      <c r="B53" s="412"/>
      <c r="C53" s="405"/>
      <c r="D53" s="405"/>
      <c r="E53" s="405"/>
      <c r="F53" s="405"/>
      <c r="G53" s="412"/>
      <c r="M53" s="95"/>
      <c r="N53" s="95"/>
      <c r="O53" s="96"/>
      <c r="P53" s="96"/>
      <c r="Q53" s="96"/>
      <c r="R53" s="96"/>
      <c r="S53" s="96"/>
      <c r="T53" s="96"/>
      <c r="U53" s="96"/>
      <c r="V53" s="96"/>
      <c r="W53" s="97"/>
      <c r="X53" s="97"/>
    </row>
    <row r="54" spans="1:24" s="413" customFormat="1" x14ac:dyDescent="0.35">
      <c r="B54" s="412"/>
      <c r="C54" s="405"/>
      <c r="D54" s="405"/>
      <c r="E54" s="405"/>
      <c r="F54" s="405"/>
      <c r="G54" s="412"/>
      <c r="M54" s="95"/>
      <c r="N54" s="98"/>
      <c r="O54" s="98"/>
      <c r="P54" s="98"/>
      <c r="Q54" s="98"/>
      <c r="R54" s="98"/>
      <c r="S54" s="98"/>
      <c r="T54" s="98"/>
      <c r="U54" s="98"/>
      <c r="V54" s="98"/>
      <c r="W54" s="97"/>
      <c r="X54" s="97"/>
    </row>
    <row r="55" spans="1:24" s="413" customFormat="1" x14ac:dyDescent="0.35">
      <c r="B55" s="207"/>
      <c r="C55" s="207"/>
      <c r="D55" s="207"/>
      <c r="E55" s="207"/>
      <c r="F55" s="207"/>
      <c r="G55" s="207"/>
      <c r="H55" s="207"/>
      <c r="I55" s="207"/>
      <c r="M55" s="94"/>
      <c r="N55" s="94"/>
      <c r="O55" s="94"/>
      <c r="P55" s="94"/>
      <c r="Q55" s="94"/>
      <c r="R55" s="94"/>
      <c r="S55" s="94"/>
      <c r="T55" s="94"/>
      <c r="U55" s="94"/>
      <c r="V55" s="94"/>
      <c r="W55" s="94"/>
      <c r="X55" s="94"/>
    </row>
    <row r="56" spans="1:24" s="413" customFormat="1" ht="18" customHeight="1" x14ac:dyDescent="0.35">
      <c r="B56" s="207"/>
      <c r="C56" s="207"/>
      <c r="D56" s="207"/>
      <c r="E56" s="207"/>
      <c r="F56" s="207"/>
      <c r="G56" s="207"/>
      <c r="H56" s="207"/>
      <c r="I56" s="207"/>
      <c r="M56" s="412"/>
      <c r="N56" s="412"/>
      <c r="O56" s="412"/>
      <c r="P56" s="412"/>
      <c r="Q56" s="412"/>
      <c r="R56" s="412"/>
      <c r="S56" s="412"/>
      <c r="T56" s="412"/>
      <c r="U56" s="412"/>
      <c r="V56" s="412"/>
      <c r="W56" s="412"/>
      <c r="X56" s="412"/>
    </row>
    <row r="57" spans="1:24" s="413" customFormat="1" x14ac:dyDescent="0.35">
      <c r="B57" s="207"/>
      <c r="C57" s="207"/>
      <c r="D57" s="207"/>
      <c r="E57" s="207"/>
      <c r="F57" s="207"/>
      <c r="G57" s="207"/>
      <c r="H57" s="207"/>
      <c r="I57" s="207"/>
      <c r="M57" s="412"/>
      <c r="N57" s="412"/>
      <c r="O57" s="412"/>
      <c r="P57" s="412"/>
      <c r="Q57" s="412"/>
      <c r="R57" s="412"/>
      <c r="S57" s="412"/>
      <c r="T57" s="412"/>
      <c r="U57" s="412"/>
      <c r="V57" s="412"/>
      <c r="W57" s="412"/>
      <c r="X57" s="412"/>
    </row>
    <row r="58" spans="1:24" s="413" customFormat="1" x14ac:dyDescent="0.35">
      <c r="B58" s="207"/>
      <c r="C58" s="207"/>
      <c r="D58" s="207"/>
      <c r="E58" s="207"/>
      <c r="F58" s="207"/>
      <c r="G58" s="207"/>
      <c r="H58" s="207"/>
      <c r="I58" s="207"/>
      <c r="M58" s="412"/>
      <c r="N58" s="412"/>
      <c r="O58" s="412"/>
      <c r="P58" s="412"/>
      <c r="Q58" s="412"/>
      <c r="R58" s="412"/>
      <c r="S58" s="412"/>
      <c r="T58" s="412"/>
      <c r="U58" s="412"/>
      <c r="V58" s="412"/>
      <c r="W58" s="412"/>
      <c r="X58" s="412"/>
    </row>
    <row r="59" spans="1:24" s="413" customFormat="1" x14ac:dyDescent="0.35">
      <c r="B59" s="207"/>
      <c r="C59" s="207"/>
      <c r="D59" s="207"/>
      <c r="E59" s="207"/>
      <c r="F59" s="207"/>
      <c r="G59" s="207"/>
      <c r="H59" s="207"/>
      <c r="I59" s="207"/>
      <c r="M59" s="412"/>
      <c r="N59" s="412"/>
      <c r="O59" s="412"/>
      <c r="P59" s="412"/>
      <c r="Q59" s="412"/>
      <c r="R59" s="412"/>
      <c r="S59" s="412"/>
      <c r="T59" s="412"/>
      <c r="U59" s="412"/>
      <c r="V59" s="412"/>
      <c r="W59" s="412"/>
      <c r="X59" s="412"/>
    </row>
    <row r="60" spans="1:24" s="413" customFormat="1" x14ac:dyDescent="0.35">
      <c r="B60" s="207"/>
      <c r="C60" s="207"/>
      <c r="D60" s="207"/>
      <c r="E60" s="207"/>
      <c r="F60" s="207"/>
      <c r="G60" s="207"/>
      <c r="H60" s="207"/>
      <c r="I60" s="207"/>
      <c r="M60" s="412"/>
      <c r="N60" s="412"/>
      <c r="O60" s="412"/>
      <c r="P60" s="412"/>
      <c r="Q60" s="412"/>
      <c r="R60" s="412"/>
      <c r="S60" s="412"/>
      <c r="T60" s="412"/>
      <c r="U60" s="412"/>
      <c r="V60" s="412"/>
      <c r="W60" s="412"/>
      <c r="X60" s="412"/>
    </row>
    <row r="61" spans="1:24" s="413" customFormat="1" x14ac:dyDescent="0.35">
      <c r="B61" s="412"/>
      <c r="C61" s="405"/>
      <c r="D61" s="405"/>
      <c r="E61" s="405"/>
      <c r="F61" s="405"/>
      <c r="G61" s="412"/>
      <c r="H61" s="242"/>
      <c r="M61" s="412"/>
      <c r="N61" s="412"/>
      <c r="O61" s="412"/>
      <c r="P61" s="412"/>
      <c r="Q61" s="412"/>
      <c r="R61" s="412"/>
      <c r="S61" s="412"/>
      <c r="T61" s="412"/>
      <c r="U61" s="412"/>
      <c r="V61" s="412"/>
      <c r="W61" s="412"/>
      <c r="X61" s="412"/>
    </row>
    <row r="62" spans="1:24" s="413" customFormat="1" x14ac:dyDescent="0.35">
      <c r="B62" s="430"/>
      <c r="C62" s="405"/>
      <c r="D62" s="405"/>
      <c r="E62" s="405"/>
      <c r="F62" s="405"/>
      <c r="G62" s="242"/>
      <c r="H62" s="242"/>
      <c r="M62" s="412"/>
      <c r="N62" s="412"/>
      <c r="O62" s="412"/>
      <c r="P62" s="412"/>
      <c r="Q62" s="412"/>
      <c r="R62" s="412"/>
      <c r="S62" s="412"/>
      <c r="T62" s="412"/>
      <c r="U62" s="412"/>
      <c r="V62" s="412"/>
      <c r="W62" s="412"/>
      <c r="X62" s="412"/>
    </row>
    <row r="63" spans="1:24" s="413" customFormat="1" x14ac:dyDescent="0.35">
      <c r="B63" s="412"/>
      <c r="C63" s="405"/>
      <c r="D63" s="405"/>
      <c r="E63" s="405"/>
      <c r="F63" s="405"/>
      <c r="G63" s="412"/>
      <c r="H63" s="412"/>
      <c r="I63" s="412"/>
      <c r="J63" s="412"/>
      <c r="K63" s="412"/>
      <c r="L63" s="412"/>
      <c r="M63" s="415"/>
      <c r="N63" s="415"/>
      <c r="O63" s="415"/>
      <c r="P63" s="415"/>
      <c r="Q63" s="415"/>
      <c r="R63" s="415"/>
      <c r="S63" s="415"/>
      <c r="T63" s="415"/>
      <c r="U63" s="415"/>
      <c r="V63" s="415"/>
      <c r="W63" s="415"/>
      <c r="X63" s="415"/>
    </row>
    <row r="64" spans="1:24" s="413" customFormat="1" x14ac:dyDescent="0.35">
      <c r="B64" s="412"/>
      <c r="C64" s="431"/>
      <c r="D64" s="432"/>
      <c r="E64" s="432"/>
      <c r="F64" s="432"/>
      <c r="G64" s="412"/>
      <c r="H64" s="412"/>
      <c r="I64" s="412"/>
      <c r="J64" s="412"/>
      <c r="K64" s="412"/>
      <c r="L64" s="412"/>
      <c r="M64" s="415"/>
      <c r="N64" s="415"/>
      <c r="O64" s="415"/>
      <c r="P64" s="415"/>
      <c r="Q64" s="415"/>
      <c r="R64" s="415"/>
      <c r="S64" s="415"/>
      <c r="T64" s="415"/>
      <c r="U64" s="415"/>
      <c r="V64" s="415"/>
      <c r="W64" s="415"/>
      <c r="X64" s="415"/>
    </row>
    <row r="65" spans="1:24" s="413" customFormat="1" x14ac:dyDescent="0.35">
      <c r="B65" s="427"/>
      <c r="C65" s="433"/>
      <c r="D65" s="433"/>
      <c r="E65" s="433"/>
      <c r="F65" s="433"/>
      <c r="G65" s="427"/>
      <c r="H65" s="427"/>
      <c r="I65" s="427"/>
      <c r="J65" s="427"/>
      <c r="K65" s="427"/>
      <c r="L65" s="427"/>
      <c r="M65" s="415"/>
      <c r="N65" s="415"/>
      <c r="O65" s="415"/>
      <c r="P65" s="415"/>
      <c r="Q65" s="415"/>
      <c r="R65" s="415"/>
      <c r="S65" s="415"/>
      <c r="T65" s="415"/>
      <c r="U65" s="415"/>
      <c r="V65" s="415"/>
      <c r="W65" s="415"/>
      <c r="X65" s="415"/>
    </row>
    <row r="66" spans="1:24" s="212" customFormat="1" x14ac:dyDescent="0.35">
      <c r="A66" s="413"/>
      <c r="B66" s="84"/>
      <c r="C66" s="409"/>
      <c r="D66" s="409"/>
      <c r="E66" s="409"/>
      <c r="F66" s="409"/>
      <c r="G66" s="84"/>
      <c r="H66" s="84"/>
      <c r="I66" s="84"/>
      <c r="J66" s="84"/>
      <c r="K66" s="84"/>
      <c r="L66" s="84"/>
      <c r="M66" s="415"/>
      <c r="N66" s="415"/>
      <c r="O66" s="415"/>
      <c r="P66" s="415"/>
      <c r="Q66" s="415"/>
      <c r="R66" s="415"/>
      <c r="S66" s="415"/>
      <c r="T66" s="415"/>
      <c r="U66" s="415"/>
      <c r="V66" s="415"/>
      <c r="W66" s="415"/>
      <c r="X66" s="85"/>
    </row>
    <row r="67" spans="1:24" s="212" customFormat="1" x14ac:dyDescent="0.35">
      <c r="A67" s="413"/>
      <c r="B67" s="85"/>
      <c r="C67" s="85"/>
      <c r="D67" s="85"/>
      <c r="E67" s="85"/>
      <c r="F67" s="85"/>
      <c r="G67" s="85"/>
      <c r="H67" s="85"/>
      <c r="I67" s="85"/>
      <c r="J67" s="85"/>
      <c r="K67" s="85"/>
      <c r="L67" s="85"/>
      <c r="M67" s="413"/>
      <c r="N67" s="413"/>
      <c r="O67" s="413"/>
      <c r="P67" s="413"/>
      <c r="Q67" s="413"/>
      <c r="R67" s="413"/>
      <c r="S67" s="413"/>
      <c r="T67" s="413"/>
      <c r="U67" s="413"/>
      <c r="V67" s="413"/>
      <c r="W67" s="413"/>
    </row>
    <row r="68" spans="1:24" s="212" customFormat="1" x14ac:dyDescent="0.35">
      <c r="A68" s="413"/>
      <c r="M68" s="413"/>
      <c r="N68" s="413"/>
      <c r="O68" s="413"/>
      <c r="P68" s="413"/>
      <c r="Q68" s="413"/>
      <c r="R68" s="413"/>
      <c r="S68" s="413"/>
      <c r="T68" s="413"/>
      <c r="U68" s="413"/>
      <c r="V68" s="413"/>
      <c r="W68" s="413"/>
    </row>
    <row r="69" spans="1:24" x14ac:dyDescent="0.35">
      <c r="B69" s="86"/>
    </row>
    <row r="70" spans="1:24" x14ac:dyDescent="0.35">
      <c r="B70" s="86"/>
    </row>
    <row r="71" spans="1:24" x14ac:dyDescent="0.35">
      <c r="B71" s="86"/>
    </row>
    <row r="72" spans="1:24" x14ac:dyDescent="0.35">
      <c r="B72" s="86"/>
    </row>
    <row r="73" spans="1:24" x14ac:dyDescent="0.35">
      <c r="B73" s="86"/>
    </row>
    <row r="74" spans="1:24" x14ac:dyDescent="0.35">
      <c r="B74" s="86"/>
    </row>
    <row r="75" spans="1:24" x14ac:dyDescent="0.35">
      <c r="B75" s="87"/>
    </row>
    <row r="76" spans="1:24" x14ac:dyDescent="0.35">
      <c r="B76" s="87"/>
    </row>
    <row r="77" spans="1:24" x14ac:dyDescent="0.35">
      <c r="B77" s="88"/>
    </row>
    <row r="78" spans="1:24" x14ac:dyDescent="0.35">
      <c r="B78" s="89"/>
    </row>
    <row r="79" spans="1:24" x14ac:dyDescent="0.35">
      <c r="B79" s="90"/>
    </row>
    <row r="80" spans="1:24" x14ac:dyDescent="0.35">
      <c r="B80" s="91"/>
    </row>
    <row r="81" spans="2:2" x14ac:dyDescent="0.35">
      <c r="B81" s="90"/>
    </row>
    <row r="82" spans="2:2" x14ac:dyDescent="0.35">
      <c r="B82" s="90"/>
    </row>
    <row r="83" spans="2:2" x14ac:dyDescent="0.35">
      <c r="B83" s="92"/>
    </row>
    <row r="84" spans="2:2" x14ac:dyDescent="0.35">
      <c r="B84" s="89"/>
    </row>
    <row r="85" spans="2:2" x14ac:dyDescent="0.35">
      <c r="B85" s="90"/>
    </row>
    <row r="86" spans="2:2" x14ac:dyDescent="0.35">
      <c r="B86" s="86"/>
    </row>
    <row r="87" spans="2:2" x14ac:dyDescent="0.35">
      <c r="B87" s="93"/>
    </row>
    <row r="88" spans="2:2" x14ac:dyDescent="0.35">
      <c r="B88" s="93"/>
    </row>
    <row r="89" spans="2:2" x14ac:dyDescent="0.35">
      <c r="B89" s="93"/>
    </row>
    <row r="90" spans="2:2" x14ac:dyDescent="0.35">
      <c r="B90" s="93"/>
    </row>
    <row r="91" spans="2:2" x14ac:dyDescent="0.35">
      <c r="B91" s="93"/>
    </row>
    <row r="92" spans="2:2" x14ac:dyDescent="0.35">
      <c r="B92" s="93"/>
    </row>
    <row r="93" spans="2:2" x14ac:dyDescent="0.35">
      <c r="B93" s="93"/>
    </row>
    <row r="94" spans="2:2" x14ac:dyDescent="0.35">
      <c r="B94" s="93"/>
    </row>
    <row r="95" spans="2:2" x14ac:dyDescent="0.35">
      <c r="B95" s="93"/>
    </row>
    <row r="96" spans="2:2" x14ac:dyDescent="0.35">
      <c r="B96" s="93"/>
    </row>
    <row r="97" spans="2:7" x14ac:dyDescent="0.35">
      <c r="B97" s="93"/>
    </row>
    <row r="98" spans="2:7" x14ac:dyDescent="0.35">
      <c r="B98" s="93"/>
    </row>
    <row r="99" spans="2:7" ht="15" customHeight="1" x14ac:dyDescent="0.35">
      <c r="B99" s="93"/>
      <c r="C99" s="93"/>
      <c r="D99" s="93"/>
      <c r="E99" s="93"/>
      <c r="F99" s="93"/>
      <c r="G99" s="93"/>
    </row>
    <row r="100" spans="2:7" x14ac:dyDescent="0.35">
      <c r="B100" s="93"/>
    </row>
    <row r="101" spans="2:7" x14ac:dyDescent="0.35">
      <c r="B101" s="93"/>
    </row>
    <row r="102" spans="2:7" x14ac:dyDescent="0.35">
      <c r="B102" s="89"/>
    </row>
    <row r="103" spans="2:7" x14ac:dyDescent="0.35">
      <c r="B103" s="93"/>
    </row>
    <row r="104" spans="2:7" x14ac:dyDescent="0.35">
      <c r="B104" s="93"/>
    </row>
    <row r="105" spans="2:7" x14ac:dyDescent="0.35">
      <c r="B105" s="93"/>
    </row>
    <row r="106" spans="2:7" x14ac:dyDescent="0.35">
      <c r="B106" s="93"/>
    </row>
    <row r="107" spans="2:7" x14ac:dyDescent="0.35">
      <c r="B107" s="93"/>
    </row>
    <row r="108" spans="2:7" x14ac:dyDescent="0.35">
      <c r="B108" s="93"/>
    </row>
    <row r="109" spans="2:7" x14ac:dyDescent="0.35">
      <c r="B109" s="93"/>
    </row>
  </sheetData>
  <mergeCells count="7">
    <mergeCell ref="B33:L33"/>
    <mergeCell ref="C3:L3"/>
    <mergeCell ref="G4:H4"/>
    <mergeCell ref="I4:J4"/>
    <mergeCell ref="B14:L14"/>
    <mergeCell ref="B17:L17"/>
    <mergeCell ref="B25:L25"/>
  </mergeCells>
  <pageMargins left="0.7" right="0.7" top="0.75" bottom="0.75" header="0.3" footer="0.3"/>
  <pageSetup paperSize="9"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Z74"/>
  <sheetViews>
    <sheetView workbookViewId="0">
      <selection activeCell="L8" sqref="L8"/>
    </sheetView>
  </sheetViews>
  <sheetFormatPr defaultColWidth="9.1796875" defaultRowHeight="14.5" x14ac:dyDescent="0.35"/>
  <cols>
    <col min="1" max="1" width="2.81640625" style="15" customWidth="1"/>
    <col min="2" max="2" width="34" style="15" customWidth="1"/>
    <col min="3" max="3" width="9.81640625" style="15" customWidth="1"/>
    <col min="4" max="5" width="9.1796875" style="15" customWidth="1"/>
    <col min="6" max="6" width="8.81640625" style="15" customWidth="1"/>
    <col min="7" max="7" width="9.453125" style="208" customWidth="1"/>
    <col min="8" max="8" width="9.54296875" style="208" customWidth="1"/>
    <col min="9" max="10" width="6.81640625" style="208" customWidth="1"/>
    <col min="11" max="11" width="7.81640625" style="15" customWidth="1"/>
    <col min="12" max="12" width="11.453125" style="15" customWidth="1"/>
    <col min="13" max="13" width="4.453125" style="208" customWidth="1"/>
    <col min="14" max="14" width="9.1796875" style="207"/>
    <col min="15" max="15" width="17.1796875" style="207" customWidth="1"/>
    <col min="16" max="16" width="9" style="207" bestFit="1" customWidth="1"/>
    <col min="17" max="18" width="9.81640625" style="207" bestFit="1" customWidth="1"/>
    <col min="19" max="21" width="9.1796875" style="207"/>
    <col min="22" max="22" width="10.81640625" style="207" customWidth="1"/>
    <col min="23" max="44" width="9.1796875" style="207"/>
    <col min="45" max="16384" width="9.1796875" style="206"/>
  </cols>
  <sheetData>
    <row r="1" spans="1:26" ht="14.25" customHeight="1" x14ac:dyDescent="0.4">
      <c r="A1" s="208"/>
      <c r="B1" s="439"/>
      <c r="C1" s="208"/>
      <c r="D1" s="208"/>
      <c r="E1" s="208"/>
      <c r="F1" s="208"/>
      <c r="G1" s="50"/>
      <c r="H1" s="50"/>
      <c r="I1" s="51"/>
      <c r="J1" s="51"/>
      <c r="K1" s="208"/>
      <c r="L1" s="50"/>
    </row>
    <row r="2" spans="1:26" ht="14.25" customHeight="1" x14ac:dyDescent="0.35">
      <c r="A2" s="208"/>
      <c r="B2" s="440"/>
      <c r="C2" s="208"/>
      <c r="D2" s="208"/>
      <c r="E2" s="208"/>
      <c r="F2" s="208"/>
      <c r="K2" s="208"/>
      <c r="L2" s="208"/>
    </row>
    <row r="3" spans="1:26" x14ac:dyDescent="0.35">
      <c r="A3" s="208"/>
      <c r="B3" s="197" t="s">
        <v>0</v>
      </c>
      <c r="C3" s="704" t="s">
        <v>73</v>
      </c>
      <c r="D3" s="705"/>
      <c r="E3" s="705"/>
      <c r="F3" s="705"/>
      <c r="G3" s="705"/>
      <c r="H3" s="705"/>
      <c r="I3" s="705"/>
      <c r="J3" s="705"/>
      <c r="K3" s="705"/>
      <c r="L3" s="706"/>
      <c r="M3" s="28"/>
      <c r="N3" s="58"/>
      <c r="O3" s="58"/>
      <c r="P3" s="58"/>
    </row>
    <row r="4" spans="1:26" ht="23.25" customHeight="1" x14ac:dyDescent="0.35">
      <c r="A4" s="208"/>
      <c r="B4" s="177"/>
      <c r="C4" s="359">
        <v>2020</v>
      </c>
      <c r="D4" s="359">
        <v>2030</v>
      </c>
      <c r="E4" s="359">
        <v>2040</v>
      </c>
      <c r="F4" s="359">
        <v>2050</v>
      </c>
      <c r="G4" s="697" t="s">
        <v>2</v>
      </c>
      <c r="H4" s="698"/>
      <c r="I4" s="697" t="s">
        <v>3</v>
      </c>
      <c r="J4" s="698"/>
      <c r="K4" s="359" t="s">
        <v>4</v>
      </c>
      <c r="L4" s="359" t="s">
        <v>5</v>
      </c>
      <c r="M4" s="28"/>
      <c r="N4" s="441"/>
      <c r="O4" s="441"/>
      <c r="P4" s="441"/>
    </row>
    <row r="5" spans="1:26" x14ac:dyDescent="0.35">
      <c r="A5" s="208"/>
      <c r="B5" s="236" t="s">
        <v>6</v>
      </c>
      <c r="C5" s="237"/>
      <c r="D5" s="237"/>
      <c r="E5" s="237"/>
      <c r="F5" s="237"/>
      <c r="G5" s="128" t="s">
        <v>7</v>
      </c>
      <c r="H5" s="128" t="s">
        <v>8</v>
      </c>
      <c r="I5" s="128" t="s">
        <v>7</v>
      </c>
      <c r="J5" s="128" t="s">
        <v>8</v>
      </c>
      <c r="K5" s="237"/>
      <c r="L5" s="238"/>
      <c r="M5" s="28"/>
      <c r="N5" s="58"/>
      <c r="P5" s="58"/>
    </row>
    <row r="6" spans="1:26" x14ac:dyDescent="0.35">
      <c r="A6" s="208"/>
      <c r="B6" s="202" t="s">
        <v>9</v>
      </c>
      <c r="C6" s="182" t="s">
        <v>147</v>
      </c>
      <c r="D6" s="112"/>
      <c r="E6" s="111"/>
      <c r="F6" s="111"/>
      <c r="G6" s="180">
        <v>35</v>
      </c>
      <c r="H6" s="180">
        <v>120</v>
      </c>
      <c r="I6" s="180"/>
      <c r="J6" s="180"/>
      <c r="K6" s="180"/>
      <c r="L6" s="180">
        <v>1</v>
      </c>
      <c r="M6" s="28"/>
      <c r="N6" s="58"/>
      <c r="O6" s="58"/>
      <c r="P6" s="58"/>
    </row>
    <row r="7" spans="1:26" x14ac:dyDescent="0.35">
      <c r="A7" s="208"/>
      <c r="B7" s="202" t="s">
        <v>112</v>
      </c>
      <c r="C7" s="637">
        <v>97.292500000000004</v>
      </c>
      <c r="D7" s="181"/>
      <c r="E7" s="203"/>
      <c r="F7" s="203"/>
      <c r="G7" s="182">
        <v>94</v>
      </c>
      <c r="H7" s="182">
        <v>98</v>
      </c>
      <c r="I7" s="57"/>
      <c r="J7" s="203"/>
      <c r="K7" s="203" t="s">
        <v>130</v>
      </c>
      <c r="L7" s="203">
        <v>1</v>
      </c>
      <c r="M7" s="28"/>
      <c r="N7" s="58"/>
      <c r="O7" s="58"/>
      <c r="P7" s="58"/>
    </row>
    <row r="8" spans="1:26" x14ac:dyDescent="0.35">
      <c r="A8" s="208"/>
      <c r="B8" s="202" t="s">
        <v>10</v>
      </c>
      <c r="C8" s="254">
        <v>1</v>
      </c>
      <c r="D8" s="182"/>
      <c r="E8" s="182"/>
      <c r="F8" s="182"/>
      <c r="G8" s="182">
        <v>0.1</v>
      </c>
      <c r="H8" s="182">
        <v>6</v>
      </c>
      <c r="I8" s="182"/>
      <c r="J8" s="182"/>
      <c r="K8" s="182" t="s">
        <v>132</v>
      </c>
      <c r="L8" s="182" t="s">
        <v>212</v>
      </c>
      <c r="M8" s="28"/>
      <c r="N8" s="58"/>
      <c r="O8" s="58"/>
      <c r="P8" s="58"/>
    </row>
    <row r="9" spans="1:26" x14ac:dyDescent="0.35">
      <c r="A9" s="208"/>
      <c r="B9" s="202" t="s">
        <v>23</v>
      </c>
      <c r="C9" s="180">
        <v>3.12</v>
      </c>
      <c r="D9" s="180"/>
      <c r="E9" s="180"/>
      <c r="F9" s="180"/>
      <c r="G9" s="182">
        <v>1.1000000000000001</v>
      </c>
      <c r="H9" s="182">
        <v>4.7</v>
      </c>
      <c r="I9" s="182"/>
      <c r="J9" s="182"/>
      <c r="K9" s="180" t="s">
        <v>132</v>
      </c>
      <c r="L9" s="182" t="s">
        <v>212</v>
      </c>
      <c r="M9" s="28"/>
      <c r="N9" s="58"/>
      <c r="O9" s="58"/>
      <c r="P9" s="58"/>
    </row>
    <row r="10" spans="1:26" x14ac:dyDescent="0.35">
      <c r="A10" s="208"/>
      <c r="B10" s="202" t="s">
        <v>87</v>
      </c>
      <c r="C10" s="180">
        <v>0.6</v>
      </c>
      <c r="D10" s="180"/>
      <c r="E10" s="180"/>
      <c r="F10" s="180"/>
      <c r="G10" s="182">
        <v>0.6</v>
      </c>
      <c r="H10" s="182">
        <v>2.11</v>
      </c>
      <c r="I10" s="182"/>
      <c r="J10" s="182"/>
      <c r="K10" s="180"/>
      <c r="L10" s="182" t="s">
        <v>212</v>
      </c>
      <c r="M10" s="28"/>
      <c r="N10" s="58"/>
      <c r="O10" s="58"/>
      <c r="P10" s="58"/>
    </row>
    <row r="11" spans="1:26" x14ac:dyDescent="0.35">
      <c r="A11" s="208"/>
      <c r="B11" s="202" t="s">
        <v>11</v>
      </c>
      <c r="C11" s="180">
        <v>40</v>
      </c>
      <c r="D11" s="180"/>
      <c r="E11" s="180"/>
      <c r="F11" s="180"/>
      <c r="G11" s="182"/>
      <c r="H11" s="182"/>
      <c r="I11" s="182"/>
      <c r="J11" s="182"/>
      <c r="K11" s="180"/>
      <c r="L11" s="182">
        <v>1</v>
      </c>
      <c r="M11" s="28"/>
      <c r="N11" s="58"/>
      <c r="O11" s="58"/>
      <c r="P11" s="58"/>
    </row>
    <row r="12" spans="1:26" x14ac:dyDescent="0.35">
      <c r="A12" s="208"/>
      <c r="B12" s="177" t="s">
        <v>12</v>
      </c>
      <c r="C12" s="255">
        <v>6.9375</v>
      </c>
      <c r="D12" s="180"/>
      <c r="E12" s="180"/>
      <c r="F12" s="180"/>
      <c r="G12" s="182"/>
      <c r="H12" s="182"/>
      <c r="I12" s="182"/>
      <c r="J12" s="182"/>
      <c r="K12" s="180"/>
      <c r="L12" s="182">
        <v>1</v>
      </c>
      <c r="M12" s="28"/>
      <c r="N12" s="58"/>
      <c r="O12" s="58"/>
      <c r="P12" s="58"/>
    </row>
    <row r="13" spans="1:26" x14ac:dyDescent="0.35">
      <c r="A13" s="208"/>
      <c r="B13" s="724" t="s">
        <v>14</v>
      </c>
      <c r="C13" s="725"/>
      <c r="D13" s="725"/>
      <c r="E13" s="725"/>
      <c r="F13" s="725"/>
      <c r="G13" s="725"/>
      <c r="H13" s="725"/>
      <c r="I13" s="725"/>
      <c r="J13" s="725"/>
      <c r="K13" s="725"/>
      <c r="L13" s="726"/>
      <c r="M13" s="28"/>
      <c r="N13" s="58"/>
      <c r="O13" s="75"/>
      <c r="P13" s="75"/>
      <c r="Q13" s="1"/>
      <c r="R13" s="1"/>
      <c r="S13" s="1"/>
      <c r="T13" s="1"/>
      <c r="U13" s="1"/>
      <c r="V13" s="1"/>
      <c r="W13" s="1"/>
      <c r="X13" s="1"/>
      <c r="Y13" s="1"/>
      <c r="Z13" s="1"/>
    </row>
    <row r="14" spans="1:26" x14ac:dyDescent="0.35">
      <c r="A14" s="208"/>
      <c r="B14" s="202" t="s">
        <v>113</v>
      </c>
      <c r="C14" s="180">
        <v>58</v>
      </c>
      <c r="D14" s="180"/>
      <c r="E14" s="180"/>
      <c r="F14" s="180"/>
      <c r="G14" s="180">
        <v>20</v>
      </c>
      <c r="H14" s="180">
        <v>90</v>
      </c>
      <c r="I14" s="180"/>
      <c r="J14" s="180"/>
      <c r="K14" s="180"/>
      <c r="L14" s="180">
        <v>1</v>
      </c>
      <c r="M14" s="28"/>
      <c r="N14" s="58"/>
      <c r="O14" s="75"/>
      <c r="P14" s="75"/>
      <c r="Q14" s="1"/>
      <c r="R14" s="1"/>
      <c r="S14" s="1"/>
      <c r="T14" s="1"/>
      <c r="U14" s="1"/>
      <c r="V14" s="1"/>
      <c r="W14" s="1"/>
      <c r="X14" s="1"/>
      <c r="Y14" s="1"/>
      <c r="Z14" s="1"/>
    </row>
    <row r="15" spans="1:26" x14ac:dyDescent="0.35">
      <c r="A15" s="208"/>
      <c r="B15" s="202" t="s">
        <v>114</v>
      </c>
      <c r="C15" s="255">
        <v>64</v>
      </c>
      <c r="D15" s="180"/>
      <c r="E15" s="180"/>
      <c r="F15" s="180"/>
      <c r="G15" s="180">
        <v>30</v>
      </c>
      <c r="H15" s="180">
        <v>100</v>
      </c>
      <c r="I15" s="180"/>
      <c r="J15" s="180"/>
      <c r="K15" s="180"/>
      <c r="L15" s="180">
        <v>1</v>
      </c>
      <c r="M15" s="28"/>
      <c r="N15" s="58"/>
      <c r="O15" s="75"/>
      <c r="P15" s="75"/>
      <c r="Q15" s="1"/>
      <c r="R15" s="1"/>
      <c r="S15" s="1"/>
      <c r="T15" s="1"/>
      <c r="U15" s="1"/>
      <c r="V15" s="1"/>
      <c r="W15" s="1"/>
      <c r="X15" s="1"/>
      <c r="Y15" s="1"/>
      <c r="Z15" s="1"/>
    </row>
    <row r="16" spans="1:26" x14ac:dyDescent="0.35">
      <c r="A16" s="208"/>
      <c r="B16" s="202" t="s">
        <v>32</v>
      </c>
      <c r="C16" s="255">
        <v>37.799999999999997</v>
      </c>
      <c r="D16" s="180"/>
      <c r="E16" s="180"/>
      <c r="F16" s="180"/>
      <c r="G16" s="180">
        <v>10</v>
      </c>
      <c r="H16" s="180">
        <v>60</v>
      </c>
      <c r="I16" s="180"/>
      <c r="J16" s="180"/>
      <c r="K16" s="180"/>
      <c r="L16" s="180">
        <v>1</v>
      </c>
      <c r="M16" s="28"/>
      <c r="N16" s="58"/>
      <c r="O16" s="75"/>
      <c r="P16" s="75"/>
      <c r="Q16" s="1"/>
      <c r="R16" s="1"/>
      <c r="S16" s="1"/>
      <c r="T16" s="1"/>
      <c r="U16" s="1"/>
      <c r="V16" s="1"/>
      <c r="W16" s="1"/>
      <c r="X16" s="1"/>
      <c r="Y16" s="1"/>
      <c r="Z16" s="1"/>
    </row>
    <row r="17" spans="1:52" x14ac:dyDescent="0.35">
      <c r="A17" s="208"/>
      <c r="B17" s="177" t="s">
        <v>31</v>
      </c>
      <c r="C17" s="180">
        <v>58</v>
      </c>
      <c r="D17" s="180"/>
      <c r="E17" s="180"/>
      <c r="F17" s="180"/>
      <c r="G17" s="182">
        <v>20</v>
      </c>
      <c r="H17" s="182">
        <v>90</v>
      </c>
      <c r="I17" s="180"/>
      <c r="J17" s="180"/>
      <c r="K17" s="180"/>
      <c r="L17" s="180">
        <v>1</v>
      </c>
      <c r="M17" s="28"/>
      <c r="N17" s="58"/>
      <c r="O17" s="75"/>
      <c r="P17" s="75"/>
      <c r="Q17" s="1"/>
      <c r="R17" s="1"/>
      <c r="S17" s="1"/>
      <c r="T17" s="1"/>
      <c r="U17" s="1"/>
      <c r="V17" s="1"/>
      <c r="W17" s="1"/>
      <c r="X17" s="1"/>
      <c r="Y17" s="1"/>
      <c r="Z17" s="1"/>
    </row>
    <row r="18" spans="1:52" x14ac:dyDescent="0.35">
      <c r="A18" s="208"/>
      <c r="B18" s="177" t="s">
        <v>24</v>
      </c>
      <c r="C18" s="255">
        <v>33.768968456947995</v>
      </c>
      <c r="D18" s="180"/>
      <c r="E18" s="180"/>
      <c r="F18" s="180"/>
      <c r="G18" s="182">
        <v>5</v>
      </c>
      <c r="H18" s="182">
        <v>60</v>
      </c>
      <c r="I18" s="180"/>
      <c r="J18" s="180"/>
      <c r="K18" s="180"/>
      <c r="L18" s="180">
        <v>1</v>
      </c>
      <c r="M18" s="28"/>
      <c r="N18" s="58"/>
      <c r="O18" s="75"/>
      <c r="P18" s="75"/>
      <c r="Q18" s="1"/>
      <c r="R18" s="1"/>
      <c r="S18" s="1"/>
      <c r="T18" s="1"/>
      <c r="U18" s="1"/>
      <c r="V18" s="1"/>
      <c r="W18" s="442"/>
      <c r="X18" s="1"/>
      <c r="Y18" s="1"/>
      <c r="Z18" s="1"/>
    </row>
    <row r="19" spans="1:52" s="207" customFormat="1" x14ac:dyDescent="0.35">
      <c r="A19" s="1"/>
      <c r="B19" s="438" t="s">
        <v>46</v>
      </c>
      <c r="C19" s="727"/>
      <c r="D19" s="727"/>
      <c r="E19" s="727"/>
      <c r="F19" s="727"/>
      <c r="G19" s="727"/>
      <c r="H19" s="727"/>
      <c r="I19" s="727"/>
      <c r="J19" s="727"/>
      <c r="K19" s="727"/>
      <c r="L19" s="728"/>
      <c r="M19" s="113"/>
      <c r="N19" s="113"/>
      <c r="O19" s="113"/>
      <c r="P19" s="113"/>
      <c r="Q19" s="443"/>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s="207" customFormat="1" x14ac:dyDescent="0.35">
      <c r="A20" s="1"/>
      <c r="B20" s="215" t="s">
        <v>226</v>
      </c>
      <c r="C20" s="213">
        <f>107000000/(10^7)</f>
        <v>10.7</v>
      </c>
      <c r="D20" s="213">
        <f>106529274.333201/(10^7)</f>
        <v>10.6529274333201</v>
      </c>
      <c r="E20" s="213">
        <f>106294931.673492/(10^7)</f>
        <v>10.629493167349199</v>
      </c>
      <c r="F20" s="213">
        <f>106091951.04244/(10^7)</f>
        <v>10.609195104244</v>
      </c>
      <c r="G20" s="213">
        <f>59000000/(10^7)</f>
        <v>5.9</v>
      </c>
      <c r="H20" s="213">
        <f>171000000/(10^7)</f>
        <v>17.100000000000001</v>
      </c>
      <c r="I20" s="182"/>
      <c r="J20" s="180"/>
      <c r="K20" s="214" t="s">
        <v>132</v>
      </c>
      <c r="L20" s="170">
        <v>3</v>
      </c>
      <c r="M20" s="115"/>
      <c r="N20" s="115"/>
      <c r="O20" s="115"/>
      <c r="P20" s="444"/>
      <c r="Q20" s="444"/>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s="207" customFormat="1" x14ac:dyDescent="0.35">
      <c r="A21" s="1"/>
      <c r="B21" s="215" t="s">
        <v>97</v>
      </c>
      <c r="C21" s="680">
        <v>18.132394454780801</v>
      </c>
      <c r="D21" s="213"/>
      <c r="E21" s="213"/>
      <c r="F21" s="213"/>
      <c r="G21" s="214"/>
      <c r="H21" s="214"/>
      <c r="I21" s="214"/>
      <c r="J21" s="214"/>
      <c r="K21" s="214"/>
      <c r="L21" s="170">
        <v>1</v>
      </c>
      <c r="M21" s="115"/>
      <c r="N21" s="115"/>
      <c r="O21" s="115"/>
      <c r="P21" s="444"/>
      <c r="Q21" s="445"/>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s="207" customFormat="1" x14ac:dyDescent="0.35">
      <c r="A22" s="1"/>
      <c r="B22" s="215" t="s">
        <v>103</v>
      </c>
      <c r="C22" s="680">
        <v>79.9187367437125</v>
      </c>
      <c r="D22" s="213"/>
      <c r="E22" s="213"/>
      <c r="F22" s="213"/>
      <c r="G22" s="180"/>
      <c r="H22" s="180"/>
      <c r="I22" s="180"/>
      <c r="J22" s="180"/>
      <c r="K22" s="214"/>
      <c r="L22" s="170">
        <v>1</v>
      </c>
      <c r="M22" s="115"/>
      <c r="N22" s="115"/>
      <c r="O22" s="115"/>
      <c r="P22" s="444"/>
      <c r="Q22" s="445"/>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s="207" customFormat="1" x14ac:dyDescent="0.35">
      <c r="A23" s="1"/>
      <c r="B23" s="215" t="s">
        <v>105</v>
      </c>
      <c r="C23" s="680">
        <v>1.65796523410109</v>
      </c>
      <c r="D23" s="213"/>
      <c r="E23" s="213"/>
      <c r="F23" s="213"/>
      <c r="G23" s="182"/>
      <c r="H23" s="182"/>
      <c r="I23" s="180"/>
      <c r="J23" s="180"/>
      <c r="K23" s="214" t="s">
        <v>129</v>
      </c>
      <c r="L23" s="170">
        <v>1</v>
      </c>
      <c r="M23" s="115"/>
      <c r="N23" s="115"/>
      <c r="O23" s="115"/>
      <c r="P23" s="444"/>
      <c r="Q23" s="445"/>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s="207" customFormat="1" ht="24" customHeight="1" x14ac:dyDescent="0.35">
      <c r="A24" s="1"/>
      <c r="B24" s="215" t="s">
        <v>106</v>
      </c>
      <c r="C24" s="679">
        <v>0.29090356740566597</v>
      </c>
      <c r="D24" s="213"/>
      <c r="E24" s="213"/>
      <c r="F24" s="213"/>
      <c r="G24" s="183"/>
      <c r="H24" s="183"/>
      <c r="I24" s="183"/>
      <c r="J24" s="183"/>
      <c r="K24" s="214"/>
      <c r="L24" s="170">
        <v>1</v>
      </c>
      <c r="M24" s="115"/>
      <c r="N24" s="115"/>
      <c r="O24" s="115"/>
      <c r="P24" s="444"/>
      <c r="Q24" s="444"/>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s="207" customFormat="1" x14ac:dyDescent="0.35">
      <c r="B25" s="61" t="s">
        <v>225</v>
      </c>
      <c r="C25" s="340">
        <f>4409632.60408012/(10^7)</f>
        <v>0.44096326040801204</v>
      </c>
      <c r="D25" s="340">
        <v>0.44</v>
      </c>
      <c r="E25" s="340">
        <v>0.44</v>
      </c>
      <c r="F25" s="340">
        <v>0.44</v>
      </c>
      <c r="G25" s="340">
        <f>2055416.66666667/(10^7)</f>
        <v>0.20554166666666701</v>
      </c>
      <c r="H25" s="340">
        <f>11167728.2377919/(10^7)</f>
        <v>1.1167728237791898</v>
      </c>
      <c r="I25" s="225"/>
      <c r="J25" s="225"/>
      <c r="K25" s="225"/>
      <c r="L25" s="63">
        <v>1</v>
      </c>
    </row>
    <row r="26" spans="1:52" s="207" customFormat="1" x14ac:dyDescent="0.35">
      <c r="B26" s="61" t="s">
        <v>45</v>
      </c>
      <c r="C26" s="71"/>
      <c r="D26" s="71"/>
      <c r="E26" s="71"/>
      <c r="F26" s="71"/>
      <c r="G26" s="182"/>
      <c r="H26" s="182"/>
      <c r="I26" s="226"/>
      <c r="J26" s="226"/>
      <c r="K26" s="226"/>
      <c r="L26" s="44"/>
    </row>
    <row r="27" spans="1:52" x14ac:dyDescent="0.35">
      <c r="A27" s="208"/>
      <c r="B27" s="28"/>
      <c r="C27" s="28"/>
      <c r="D27" s="28"/>
      <c r="E27" s="28"/>
      <c r="F27" s="28"/>
      <c r="G27" s="28"/>
      <c r="H27" s="28"/>
      <c r="I27" s="207"/>
      <c r="J27" s="207"/>
      <c r="K27" s="207"/>
      <c r="L27" s="28"/>
      <c r="M27" s="28"/>
      <c r="N27" s="58"/>
      <c r="O27" s="446"/>
      <c r="P27" s="447"/>
      <c r="Q27" s="448"/>
      <c r="R27" s="449"/>
      <c r="S27" s="449"/>
      <c r="T27" s="1"/>
      <c r="U27" s="1"/>
      <c r="V27" s="1"/>
      <c r="W27" s="1"/>
      <c r="X27" s="1"/>
      <c r="Y27" s="1"/>
      <c r="Z27" s="1"/>
    </row>
    <row r="28" spans="1:52" x14ac:dyDescent="0.35">
      <c r="B28" s="33" t="s">
        <v>124</v>
      </c>
      <c r="C28" s="28"/>
      <c r="D28" s="28"/>
      <c r="E28" s="28"/>
      <c r="F28" s="28"/>
      <c r="G28" s="207"/>
      <c r="H28" s="207"/>
      <c r="I28" s="207"/>
      <c r="J28" s="207"/>
      <c r="K28" s="207"/>
      <c r="L28" s="28"/>
      <c r="M28" s="28"/>
      <c r="N28" s="58"/>
      <c r="O28" s="446"/>
      <c r="P28" s="450"/>
      <c r="Q28" s="451"/>
      <c r="R28" s="452"/>
      <c r="S28" s="452"/>
      <c r="T28" s="1"/>
      <c r="U28" s="1"/>
      <c r="V28" s="1"/>
      <c r="W28" s="1"/>
      <c r="X28" s="1"/>
      <c r="Y28" s="1"/>
      <c r="Z28" s="1"/>
    </row>
    <row r="29" spans="1:52" x14ac:dyDescent="0.35">
      <c r="A29" s="208"/>
      <c r="B29" s="244" t="s">
        <v>236</v>
      </c>
      <c r="C29" s="28"/>
      <c r="D29" s="28"/>
      <c r="E29" s="28"/>
      <c r="F29" s="28"/>
      <c r="G29" s="207"/>
      <c r="H29" s="207"/>
      <c r="I29" s="207"/>
      <c r="J29" s="207"/>
      <c r="K29" s="207"/>
      <c r="L29" s="28"/>
      <c r="M29" s="28"/>
      <c r="N29" s="58"/>
      <c r="O29" s="446"/>
      <c r="P29" s="453"/>
      <c r="Q29" s="448"/>
      <c r="R29" s="454"/>
      <c r="S29" s="454"/>
      <c r="T29" s="1"/>
      <c r="U29" s="1"/>
      <c r="V29" s="1"/>
      <c r="W29" s="1"/>
      <c r="X29" s="1"/>
      <c r="Y29" s="1"/>
      <c r="Z29" s="1"/>
    </row>
    <row r="30" spans="1:52" x14ac:dyDescent="0.35">
      <c r="A30" s="465"/>
      <c r="B30" s="244" t="s">
        <v>213</v>
      </c>
      <c r="C30" s="82"/>
      <c r="D30" s="82"/>
      <c r="E30" s="82"/>
      <c r="F30" s="82"/>
      <c r="G30" s="207"/>
      <c r="H30" s="207"/>
      <c r="I30" s="207"/>
      <c r="J30" s="207"/>
      <c r="K30" s="82"/>
      <c r="L30" s="82"/>
      <c r="M30" s="28"/>
      <c r="N30" s="58"/>
      <c r="O30" s="75"/>
      <c r="P30" s="75"/>
      <c r="Q30" s="1"/>
      <c r="R30" s="1"/>
      <c r="S30" s="1"/>
      <c r="T30" s="1"/>
      <c r="U30" s="1"/>
      <c r="V30" s="1"/>
      <c r="W30" s="1"/>
      <c r="X30" s="1"/>
      <c r="Y30" s="1"/>
      <c r="Z30" s="1"/>
    </row>
    <row r="31" spans="1:52" x14ac:dyDescent="0.35">
      <c r="A31" s="658"/>
      <c r="B31" s="244" t="s">
        <v>347</v>
      </c>
      <c r="C31" s="82"/>
      <c r="D31" s="82"/>
      <c r="E31" s="82"/>
      <c r="F31" s="82"/>
      <c r="G31" s="207"/>
      <c r="H31" s="207"/>
      <c r="I31" s="207"/>
      <c r="J31" s="207"/>
      <c r="K31" s="82"/>
      <c r="L31" s="82"/>
      <c r="M31" s="28"/>
      <c r="N31" s="58"/>
      <c r="O31" s="75"/>
      <c r="P31" s="75"/>
      <c r="Q31" s="1"/>
      <c r="R31" s="1"/>
      <c r="S31" s="1"/>
      <c r="T31" s="1"/>
      <c r="U31" s="1"/>
      <c r="V31" s="1"/>
      <c r="W31" s="1"/>
      <c r="X31" s="1"/>
      <c r="Y31" s="1"/>
      <c r="Z31" s="1"/>
    </row>
    <row r="32" spans="1:52" x14ac:dyDescent="0.35">
      <c r="A32" s="533"/>
      <c r="B32" s="244"/>
      <c r="C32" s="82"/>
      <c r="D32" s="82"/>
      <c r="E32" s="82"/>
      <c r="F32" s="82"/>
      <c r="G32" s="207"/>
      <c r="H32" s="207"/>
      <c r="I32" s="207"/>
      <c r="J32" s="207"/>
      <c r="K32" s="82"/>
      <c r="L32" s="82"/>
      <c r="M32" s="28"/>
      <c r="N32" s="58"/>
      <c r="O32" s="75"/>
      <c r="P32" s="75"/>
      <c r="Q32" s="1"/>
      <c r="R32" s="1"/>
      <c r="S32" s="1"/>
      <c r="T32" s="1"/>
      <c r="U32" s="1"/>
      <c r="V32" s="1"/>
      <c r="W32" s="1"/>
      <c r="X32" s="1"/>
      <c r="Y32" s="1"/>
      <c r="Z32" s="1"/>
    </row>
    <row r="33" spans="1:44" x14ac:dyDescent="0.35">
      <c r="A33" s="206"/>
      <c r="B33" s="13" t="s">
        <v>141</v>
      </c>
      <c r="C33" s="139"/>
      <c r="D33" s="139"/>
      <c r="E33" s="139"/>
      <c r="F33" s="139"/>
      <c r="G33" s="207"/>
      <c r="H33" s="207"/>
      <c r="I33" s="207"/>
      <c r="J33" s="207"/>
      <c r="K33" s="139"/>
      <c r="L33" s="139"/>
      <c r="M33" s="28"/>
      <c r="N33" s="58"/>
      <c r="O33" s="75"/>
      <c r="P33" s="456"/>
      <c r="Q33" s="457"/>
      <c r="R33" s="1"/>
      <c r="S33" s="1"/>
      <c r="T33" s="1"/>
      <c r="U33" s="1"/>
      <c r="V33" s="1"/>
      <c r="W33" s="1"/>
      <c r="X33" s="1"/>
      <c r="Y33" s="1"/>
      <c r="Z33" s="1"/>
    </row>
    <row r="34" spans="1:44" x14ac:dyDescent="0.35">
      <c r="A34" s="241"/>
      <c r="B34" s="244" t="s">
        <v>214</v>
      </c>
      <c r="C34" s="244"/>
      <c r="D34" s="244"/>
      <c r="E34" s="244"/>
      <c r="F34" s="244"/>
      <c r="G34" s="244"/>
      <c r="H34" s="244"/>
      <c r="I34" s="244"/>
      <c r="J34" s="244"/>
      <c r="K34" s="244"/>
      <c r="L34" s="244"/>
      <c r="M34" s="28"/>
      <c r="N34" s="58"/>
      <c r="O34" s="75"/>
      <c r="P34" s="458"/>
      <c r="Q34" s="455"/>
      <c r="R34" s="1"/>
      <c r="S34" s="1"/>
      <c r="T34" s="1"/>
      <c r="U34" s="1"/>
      <c r="V34" s="1"/>
      <c r="W34" s="1"/>
      <c r="X34" s="1"/>
      <c r="Y34" s="1"/>
      <c r="Z34" s="1"/>
    </row>
    <row r="35" spans="1:44" x14ac:dyDescent="0.35">
      <c r="A35" s="241"/>
      <c r="B35" s="244" t="s">
        <v>348</v>
      </c>
      <c r="C35" s="244"/>
      <c r="D35" s="244"/>
      <c r="E35" s="244"/>
      <c r="F35" s="244"/>
      <c r="G35" s="244"/>
      <c r="H35" s="244"/>
      <c r="I35" s="244"/>
      <c r="J35" s="244"/>
      <c r="K35" s="244"/>
      <c r="L35" s="244"/>
      <c r="O35" s="1"/>
      <c r="P35" s="459"/>
      <c r="Q35" s="459"/>
      <c r="R35" s="1"/>
      <c r="S35" s="1"/>
      <c r="T35" s="1"/>
      <c r="U35" s="1"/>
      <c r="V35" s="1"/>
      <c r="W35" s="1"/>
      <c r="X35" s="1"/>
      <c r="Y35" s="1"/>
      <c r="Z35" s="1"/>
    </row>
    <row r="36" spans="1:44" x14ac:dyDescent="0.35">
      <c r="A36" s="241"/>
      <c r="B36" s="244" t="s">
        <v>237</v>
      </c>
      <c r="C36" s="164"/>
      <c r="D36" s="164"/>
      <c r="E36" s="164"/>
      <c r="F36" s="164"/>
      <c r="G36" s="207"/>
      <c r="H36" s="207"/>
      <c r="I36" s="207"/>
      <c r="J36" s="207"/>
      <c r="K36" s="164"/>
      <c r="L36" s="164"/>
      <c r="O36" s="1"/>
      <c r="P36" s="459"/>
      <c r="Q36" s="459"/>
      <c r="R36" s="1"/>
      <c r="S36" s="1"/>
      <c r="T36" s="1"/>
      <c r="U36" s="1"/>
      <c r="V36" s="1"/>
      <c r="W36" s="1"/>
      <c r="X36" s="1"/>
      <c r="Y36" s="1"/>
      <c r="Z36" s="1"/>
    </row>
    <row r="37" spans="1:44" x14ac:dyDescent="0.35">
      <c r="A37" s="241"/>
      <c r="B37" s="378"/>
      <c r="C37" s="164"/>
      <c r="D37" s="164"/>
      <c r="E37" s="164"/>
      <c r="F37" s="164"/>
      <c r="G37" s="207"/>
      <c r="H37" s="207"/>
      <c r="I37" s="207"/>
      <c r="J37" s="207"/>
      <c r="K37" s="164"/>
      <c r="L37" s="164"/>
      <c r="O37" s="1"/>
      <c r="P37" s="459"/>
      <c r="Q37" s="459"/>
      <c r="R37" s="1"/>
      <c r="S37" s="1"/>
      <c r="T37" s="1"/>
      <c r="U37" s="1"/>
      <c r="V37" s="1"/>
      <c r="W37" s="1"/>
      <c r="X37" s="1"/>
      <c r="Y37" s="1"/>
      <c r="Z37" s="1"/>
    </row>
    <row r="38" spans="1:44" x14ac:dyDescent="0.35">
      <c r="A38" s="241"/>
      <c r="B38" s="8"/>
      <c r="C38" s="164"/>
      <c r="D38" s="164"/>
      <c r="E38" s="164"/>
      <c r="F38" s="164"/>
      <c r="G38" s="207"/>
      <c r="H38" s="207"/>
      <c r="I38" s="207"/>
      <c r="J38" s="207"/>
      <c r="K38" s="164"/>
      <c r="L38" s="164"/>
      <c r="O38" s="1"/>
      <c r="P38" s="460"/>
      <c r="Q38" s="459"/>
      <c r="R38" s="1"/>
      <c r="S38" s="1"/>
      <c r="T38" s="1"/>
      <c r="U38" s="1"/>
      <c r="V38" s="1"/>
      <c r="W38" s="1"/>
      <c r="X38" s="1"/>
      <c r="Y38" s="1"/>
      <c r="Z38" s="1"/>
    </row>
    <row r="39" spans="1:44" s="55" customFormat="1" ht="27" customHeight="1" x14ac:dyDescent="0.35">
      <c r="A39" s="361"/>
      <c r="B39" s="118"/>
      <c r="C39" s="118"/>
      <c r="D39" s="118"/>
      <c r="E39" s="118"/>
      <c r="F39" s="118"/>
      <c r="G39" s="9"/>
      <c r="H39" s="9"/>
      <c r="I39" s="9"/>
      <c r="J39" s="9"/>
      <c r="K39" s="118"/>
      <c r="L39" s="118"/>
      <c r="M39" s="360"/>
      <c r="N39" s="461"/>
      <c r="O39" s="461"/>
      <c r="P39" s="461"/>
      <c r="Q39" s="461"/>
      <c r="R39" s="461"/>
      <c r="S39" s="461"/>
      <c r="T39" s="461"/>
      <c r="U39" s="461"/>
      <c r="V39" s="461"/>
      <c r="W39" s="461"/>
      <c r="X39" s="461"/>
      <c r="Y39" s="461"/>
      <c r="Z39" s="461"/>
      <c r="AA39" s="461"/>
      <c r="AB39" s="461"/>
      <c r="AC39" s="461"/>
      <c r="AD39" s="461"/>
      <c r="AE39" s="461"/>
      <c r="AF39" s="461"/>
      <c r="AG39" s="461"/>
      <c r="AH39" s="461"/>
      <c r="AI39" s="461"/>
      <c r="AJ39" s="461"/>
      <c r="AK39" s="461"/>
      <c r="AL39" s="461"/>
      <c r="AM39" s="461"/>
      <c r="AN39" s="461"/>
      <c r="AO39" s="461"/>
      <c r="AP39" s="461"/>
      <c r="AQ39" s="461"/>
      <c r="AR39" s="461"/>
    </row>
    <row r="40" spans="1:44" ht="15" customHeight="1" x14ac:dyDescent="0.35">
      <c r="A40" s="241"/>
      <c r="B40" s="208"/>
      <c r="C40" s="208"/>
      <c r="D40" s="208"/>
      <c r="E40" s="208"/>
      <c r="F40" s="208"/>
      <c r="G40" s="378"/>
      <c r="H40" s="378"/>
      <c r="I40" s="378"/>
      <c r="J40" s="378"/>
      <c r="K40" s="208"/>
      <c r="L40" s="208"/>
    </row>
    <row r="41" spans="1:44" x14ac:dyDescent="0.35">
      <c r="A41" s="241"/>
      <c r="B41" s="208"/>
      <c r="C41" s="208"/>
      <c r="D41" s="208"/>
      <c r="E41" s="208"/>
      <c r="F41" s="208"/>
      <c r="G41" s="164"/>
      <c r="H41" s="164"/>
      <c r="I41" s="164"/>
      <c r="J41" s="164"/>
      <c r="K41" s="208"/>
      <c r="L41" s="208"/>
    </row>
    <row r="42" spans="1:44" ht="15" customHeight="1" x14ac:dyDescent="0.35">
      <c r="A42" s="241"/>
      <c r="B42" s="208"/>
      <c r="C42" s="208"/>
      <c r="D42" s="208"/>
      <c r="E42" s="208"/>
      <c r="F42" s="208"/>
      <c r="G42" s="164"/>
      <c r="H42" s="164"/>
      <c r="I42" s="164"/>
      <c r="J42" s="164"/>
      <c r="K42" s="208"/>
      <c r="L42" s="208"/>
    </row>
    <row r="43" spans="1:44" ht="15" customHeight="1" x14ac:dyDescent="0.35">
      <c r="A43" s="241"/>
      <c r="B43" s="208"/>
      <c r="C43" s="208"/>
      <c r="D43" s="208"/>
      <c r="E43" s="208"/>
      <c r="F43" s="208"/>
      <c r="G43" s="164"/>
      <c r="H43" s="164"/>
      <c r="I43" s="164"/>
      <c r="J43" s="164"/>
      <c r="K43" s="208"/>
      <c r="L43" s="208"/>
    </row>
    <row r="44" spans="1:44" x14ac:dyDescent="0.35">
      <c r="A44" s="241"/>
      <c r="B44" s="208"/>
      <c r="C44" s="208"/>
      <c r="D44" s="208"/>
      <c r="E44" s="208"/>
      <c r="F44" s="208"/>
      <c r="G44" s="118"/>
      <c r="H44" s="118"/>
      <c r="I44" s="118"/>
      <c r="J44" s="118"/>
      <c r="K44" s="208"/>
      <c r="L44" s="208"/>
    </row>
    <row r="45" spans="1:44" ht="37.5" customHeight="1" x14ac:dyDescent="0.35">
      <c r="A45" s="241"/>
      <c r="B45" s="378"/>
      <c r="C45" s="378"/>
      <c r="D45" s="378"/>
      <c r="E45" s="378"/>
      <c r="F45" s="378"/>
      <c r="K45" s="378"/>
      <c r="L45" s="378"/>
    </row>
    <row r="46" spans="1:44" x14ac:dyDescent="0.35">
      <c r="A46" s="241"/>
      <c r="B46" s="208"/>
      <c r="C46" s="208"/>
      <c r="D46" s="208"/>
      <c r="E46" s="208"/>
      <c r="F46" s="208"/>
      <c r="G46" s="10"/>
      <c r="H46" s="10"/>
      <c r="I46" s="10"/>
      <c r="J46" s="10"/>
      <c r="K46" s="208"/>
      <c r="L46" s="208"/>
    </row>
    <row r="47" spans="1:44" ht="29.25" customHeight="1" x14ac:dyDescent="0.35">
      <c r="A47" s="241"/>
      <c r="B47" s="378"/>
      <c r="C47" s="378"/>
      <c r="D47" s="378"/>
      <c r="E47" s="378"/>
      <c r="F47" s="378"/>
      <c r="K47" s="378"/>
      <c r="L47" s="378"/>
    </row>
    <row r="48" spans="1:44" x14ac:dyDescent="0.35">
      <c r="A48" s="241"/>
      <c r="B48" s="208"/>
      <c r="C48" s="208"/>
      <c r="D48" s="208"/>
      <c r="E48" s="208"/>
      <c r="F48" s="208"/>
      <c r="K48" s="208"/>
      <c r="L48" s="208"/>
    </row>
    <row r="49" spans="1:12" x14ac:dyDescent="0.35">
      <c r="A49" s="241"/>
      <c r="B49" s="208"/>
      <c r="C49" s="208"/>
      <c r="D49" s="208"/>
      <c r="E49" s="208"/>
      <c r="F49" s="208"/>
      <c r="K49" s="208"/>
      <c r="L49" s="208"/>
    </row>
    <row r="50" spans="1:12" x14ac:dyDescent="0.35">
      <c r="A50" s="241"/>
      <c r="B50" s="208"/>
      <c r="C50" s="208"/>
      <c r="D50" s="208"/>
      <c r="E50" s="208"/>
      <c r="F50" s="208"/>
      <c r="G50" s="378"/>
      <c r="H50" s="378"/>
      <c r="I50" s="378"/>
      <c r="J50" s="378"/>
      <c r="K50" s="208"/>
      <c r="L50" s="208"/>
    </row>
    <row r="51" spans="1:12" x14ac:dyDescent="0.35">
      <c r="A51" s="206"/>
      <c r="B51" s="49"/>
      <c r="C51" s="49"/>
      <c r="D51" s="49"/>
      <c r="E51" s="49"/>
      <c r="F51" s="49"/>
      <c r="K51" s="49"/>
      <c r="L51" s="49"/>
    </row>
    <row r="52" spans="1:12" ht="29.25" customHeight="1" x14ac:dyDescent="0.35">
      <c r="A52" s="241"/>
      <c r="B52" s="241"/>
      <c r="C52" s="241"/>
      <c r="D52" s="241"/>
      <c r="E52" s="241"/>
      <c r="F52" s="241"/>
      <c r="G52" s="378"/>
      <c r="H52" s="378"/>
      <c r="I52" s="378"/>
      <c r="J52" s="378"/>
      <c r="K52" s="241"/>
      <c r="L52" s="241"/>
    </row>
    <row r="53" spans="1:12" x14ac:dyDescent="0.35">
      <c r="A53" s="241"/>
      <c r="B53" s="241"/>
      <c r="C53" s="241"/>
      <c r="D53" s="241"/>
      <c r="E53" s="241"/>
      <c r="F53" s="241"/>
      <c r="K53" s="241"/>
      <c r="L53" s="241"/>
    </row>
    <row r="54" spans="1:12" x14ac:dyDescent="0.35">
      <c r="A54" s="241"/>
      <c r="B54" s="241"/>
      <c r="C54" s="241"/>
      <c r="D54" s="241"/>
      <c r="E54" s="241"/>
      <c r="F54" s="241"/>
      <c r="K54" s="241"/>
      <c r="L54" s="241"/>
    </row>
    <row r="55" spans="1:12" x14ac:dyDescent="0.35">
      <c r="A55" s="241"/>
      <c r="B55" s="241"/>
      <c r="C55" s="241"/>
      <c r="D55" s="241"/>
      <c r="E55" s="241"/>
      <c r="F55" s="241"/>
      <c r="K55" s="241"/>
      <c r="L55" s="241"/>
    </row>
    <row r="56" spans="1:12" ht="25.5" customHeight="1" x14ac:dyDescent="0.35">
      <c r="A56" s="241"/>
      <c r="B56" s="241"/>
      <c r="C56" s="241"/>
      <c r="D56" s="241"/>
      <c r="E56" s="241"/>
      <c r="F56" s="241"/>
      <c r="G56" s="49"/>
      <c r="H56" s="49"/>
      <c r="I56" s="49"/>
      <c r="J56" s="49"/>
      <c r="K56" s="241"/>
      <c r="L56" s="241"/>
    </row>
    <row r="57" spans="1:12" x14ac:dyDescent="0.35">
      <c r="A57" s="241"/>
      <c r="B57" s="241"/>
      <c r="C57" s="241"/>
      <c r="D57" s="241"/>
      <c r="E57" s="241"/>
      <c r="F57" s="241"/>
      <c r="G57" s="378"/>
      <c r="H57" s="378"/>
      <c r="I57" s="378"/>
      <c r="J57" s="378"/>
      <c r="K57" s="241"/>
      <c r="L57" s="241"/>
    </row>
    <row r="58" spans="1:12" x14ac:dyDescent="0.35">
      <c r="A58" s="241"/>
      <c r="B58" s="241"/>
      <c r="C58" s="241"/>
      <c r="D58" s="241"/>
      <c r="E58" s="241"/>
      <c r="F58" s="241"/>
      <c r="G58" s="241"/>
      <c r="H58" s="241"/>
      <c r="I58" s="241"/>
      <c r="J58" s="241"/>
      <c r="K58" s="241"/>
      <c r="L58" s="241"/>
    </row>
    <row r="59" spans="1:12" x14ac:dyDescent="0.35">
      <c r="A59" s="241"/>
      <c r="B59" s="241"/>
      <c r="C59" s="241"/>
      <c r="D59" s="241"/>
      <c r="E59" s="241"/>
      <c r="F59" s="241"/>
      <c r="G59" s="241"/>
      <c r="H59" s="241"/>
      <c r="I59" s="241"/>
      <c r="J59" s="241"/>
      <c r="K59" s="241"/>
      <c r="L59" s="241"/>
    </row>
    <row r="60" spans="1:12" x14ac:dyDescent="0.35">
      <c r="A60" s="241"/>
      <c r="B60" s="241"/>
      <c r="C60" s="241"/>
      <c r="D60" s="241"/>
      <c r="E60" s="241"/>
      <c r="F60" s="241"/>
      <c r="K60" s="241"/>
      <c r="L60" s="241"/>
    </row>
    <row r="61" spans="1:12" x14ac:dyDescent="0.35">
      <c r="A61" s="241"/>
      <c r="B61" s="241"/>
      <c r="C61" s="241"/>
      <c r="D61" s="241"/>
      <c r="E61" s="241"/>
      <c r="F61" s="241"/>
      <c r="K61" s="241"/>
      <c r="L61" s="241"/>
    </row>
    <row r="62" spans="1:12" x14ac:dyDescent="0.35">
      <c r="A62" s="241"/>
      <c r="B62" s="241"/>
      <c r="C62" s="241"/>
      <c r="D62" s="241"/>
      <c r="E62" s="241"/>
      <c r="F62" s="241"/>
      <c r="K62" s="241"/>
      <c r="L62" s="241"/>
    </row>
    <row r="64" spans="1:12" x14ac:dyDescent="0.35">
      <c r="B64" s="722"/>
      <c r="C64" s="723"/>
      <c r="D64" s="723"/>
      <c r="E64" s="723"/>
      <c r="F64" s="723"/>
      <c r="G64" s="723"/>
      <c r="H64" s="723"/>
      <c r="I64" s="723"/>
      <c r="J64" s="723"/>
      <c r="K64" s="723"/>
      <c r="L64" s="723"/>
    </row>
    <row r="67" spans="3:44" s="15" customFormat="1" x14ac:dyDescent="0.35">
      <c r="C67" s="17"/>
      <c r="G67" s="208"/>
      <c r="H67" s="208"/>
      <c r="I67" s="208"/>
      <c r="J67" s="208"/>
      <c r="M67" s="208"/>
      <c r="N67" s="207"/>
      <c r="O67" s="207"/>
      <c r="P67" s="207"/>
      <c r="Q67" s="207"/>
      <c r="R67" s="207"/>
      <c r="S67" s="207"/>
      <c r="T67" s="207"/>
      <c r="U67" s="207"/>
      <c r="V67" s="207"/>
      <c r="W67" s="207"/>
      <c r="X67" s="207"/>
      <c r="Y67" s="207"/>
      <c r="Z67" s="207"/>
      <c r="AA67" s="208"/>
      <c r="AB67" s="208"/>
      <c r="AC67" s="208"/>
      <c r="AD67" s="208"/>
      <c r="AE67" s="208"/>
      <c r="AF67" s="208"/>
      <c r="AG67" s="208"/>
      <c r="AH67" s="208"/>
      <c r="AI67" s="208"/>
      <c r="AJ67" s="208"/>
      <c r="AK67" s="208"/>
      <c r="AL67" s="208"/>
      <c r="AM67" s="208"/>
      <c r="AN67" s="208"/>
      <c r="AO67" s="208"/>
      <c r="AP67" s="208"/>
      <c r="AQ67" s="208"/>
      <c r="AR67" s="208"/>
    </row>
    <row r="68" spans="3:44" s="15" customFormat="1" x14ac:dyDescent="0.35">
      <c r="C68" s="16"/>
      <c r="D68" s="16"/>
      <c r="E68" s="16"/>
      <c r="G68" s="208"/>
      <c r="H68" s="208"/>
      <c r="I68" s="208"/>
      <c r="J68" s="208"/>
      <c r="M68" s="208"/>
      <c r="N68" s="207"/>
      <c r="O68" s="207"/>
      <c r="P68" s="207"/>
      <c r="Q68" s="207"/>
      <c r="R68" s="207"/>
      <c r="S68" s="207"/>
      <c r="T68" s="207"/>
      <c r="U68" s="207"/>
      <c r="V68" s="207"/>
      <c r="W68" s="207"/>
      <c r="X68" s="207"/>
      <c r="Y68" s="207"/>
      <c r="Z68" s="207"/>
      <c r="AA68" s="208"/>
      <c r="AB68" s="208"/>
      <c r="AC68" s="208"/>
      <c r="AD68" s="208"/>
      <c r="AE68" s="208"/>
      <c r="AF68" s="208"/>
      <c r="AG68" s="208"/>
      <c r="AH68" s="208"/>
      <c r="AI68" s="208"/>
      <c r="AJ68" s="208"/>
      <c r="AK68" s="208"/>
      <c r="AL68" s="208"/>
      <c r="AM68" s="208"/>
      <c r="AN68" s="208"/>
      <c r="AO68" s="208"/>
      <c r="AP68" s="208"/>
      <c r="AQ68" s="208"/>
      <c r="AR68" s="208"/>
    </row>
    <row r="69" spans="3:44" x14ac:dyDescent="0.35">
      <c r="G69" s="15"/>
      <c r="H69" s="15"/>
      <c r="I69" s="15"/>
      <c r="J69" s="15"/>
    </row>
    <row r="74" spans="3:44" x14ac:dyDescent="0.35">
      <c r="G74" s="15"/>
      <c r="H74" s="15"/>
      <c r="I74" s="15"/>
      <c r="J74" s="15"/>
    </row>
  </sheetData>
  <mergeCells count="6">
    <mergeCell ref="B64:L64"/>
    <mergeCell ref="C3:L3"/>
    <mergeCell ref="G4:H4"/>
    <mergeCell ref="I4:J4"/>
    <mergeCell ref="B13:L13"/>
    <mergeCell ref="C19:L19"/>
  </mergeCells>
  <pageMargins left="0.7" right="0.7" top="0.75" bottom="0.75" header="0.3" footer="0.3"/>
  <pageSetup paperSize="9" orientation="landscape" verticalDpi="0" r:id="rId1"/>
  <ignoredErrors>
    <ignoredError sqref="L8:L1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Z70"/>
  <sheetViews>
    <sheetView workbookViewId="0">
      <selection activeCell="J10" sqref="J10"/>
    </sheetView>
  </sheetViews>
  <sheetFormatPr defaultColWidth="9.1796875" defaultRowHeight="14.5" x14ac:dyDescent="0.35"/>
  <cols>
    <col min="1" max="1" width="2.81640625" style="15" customWidth="1"/>
    <col min="2" max="2" width="33.81640625" style="15" customWidth="1"/>
    <col min="3" max="6" width="9.81640625" style="15" customWidth="1"/>
    <col min="7" max="7" width="6.81640625" style="208" customWidth="1"/>
    <col min="8" max="8" width="9.453125" style="208" customWidth="1"/>
    <col min="9" max="9" width="8.453125" style="208" customWidth="1"/>
    <col min="10" max="10" width="8.1796875" style="208" customWidth="1"/>
    <col min="11" max="11" width="7.54296875" style="15" customWidth="1"/>
    <col min="12" max="12" width="10.26953125" style="15" customWidth="1"/>
    <col min="13" max="13" width="4.453125" style="208" customWidth="1"/>
    <col min="14" max="14" width="9.453125" style="207" bestFit="1" customWidth="1"/>
    <col min="15" max="15" width="17.1796875" style="207" customWidth="1"/>
    <col min="16" max="16" width="9" style="207" bestFit="1" customWidth="1"/>
    <col min="17" max="18" width="9.81640625" style="207" bestFit="1" customWidth="1"/>
    <col min="19" max="21" width="9.1796875" style="207"/>
    <col min="22" max="22" width="10.81640625" style="207" customWidth="1"/>
    <col min="23" max="44" width="9.1796875" style="207"/>
    <col min="45" max="16384" width="9.1796875" style="206"/>
  </cols>
  <sheetData>
    <row r="1" spans="1:26" s="207" customFormat="1" ht="14.25" customHeight="1" x14ac:dyDescent="0.4">
      <c r="A1" s="208"/>
      <c r="B1" s="439"/>
      <c r="C1" s="208"/>
      <c r="D1" s="208"/>
      <c r="E1" s="208"/>
      <c r="F1" s="208"/>
      <c r="G1" s="50"/>
      <c r="H1" s="50"/>
      <c r="I1" s="51"/>
      <c r="J1" s="51"/>
      <c r="K1" s="208"/>
      <c r="L1" s="50"/>
      <c r="M1" s="208"/>
    </row>
    <row r="2" spans="1:26" s="207" customFormat="1" ht="14.25" customHeight="1" x14ac:dyDescent="0.35">
      <c r="A2" s="208"/>
      <c r="B2" s="440"/>
      <c r="C2" s="208"/>
      <c r="D2" s="208"/>
      <c r="E2" s="208"/>
      <c r="F2" s="208"/>
      <c r="G2" s="208"/>
      <c r="H2" s="208"/>
      <c r="I2" s="208"/>
      <c r="J2" s="208"/>
      <c r="K2" s="208"/>
      <c r="L2" s="208"/>
      <c r="M2" s="208"/>
    </row>
    <row r="3" spans="1:26" x14ac:dyDescent="0.35">
      <c r="A3" s="208"/>
      <c r="B3" s="197" t="s">
        <v>0</v>
      </c>
      <c r="C3" s="704" t="s">
        <v>74</v>
      </c>
      <c r="D3" s="705"/>
      <c r="E3" s="705"/>
      <c r="F3" s="705"/>
      <c r="G3" s="705"/>
      <c r="H3" s="705"/>
      <c r="I3" s="705"/>
      <c r="J3" s="705"/>
      <c r="K3" s="705"/>
      <c r="L3" s="706"/>
      <c r="M3" s="28"/>
      <c r="N3" s="58"/>
      <c r="O3" s="58"/>
      <c r="P3" s="58"/>
    </row>
    <row r="4" spans="1:26" x14ac:dyDescent="0.35">
      <c r="A4" s="208"/>
      <c r="B4" s="177"/>
      <c r="C4" s="359">
        <v>2020</v>
      </c>
      <c r="D4" s="359">
        <v>2030</v>
      </c>
      <c r="E4" s="359">
        <v>2040</v>
      </c>
      <c r="F4" s="359">
        <v>2050</v>
      </c>
      <c r="G4" s="697" t="s">
        <v>2</v>
      </c>
      <c r="H4" s="698"/>
      <c r="I4" s="697" t="s">
        <v>3</v>
      </c>
      <c r="J4" s="698"/>
      <c r="K4" s="359" t="s">
        <v>4</v>
      </c>
      <c r="L4" s="359" t="s">
        <v>5</v>
      </c>
      <c r="M4" s="28"/>
      <c r="N4" s="441"/>
      <c r="O4" s="441"/>
      <c r="P4" s="441"/>
    </row>
    <row r="5" spans="1:26" x14ac:dyDescent="0.35">
      <c r="A5" s="208"/>
      <c r="B5" s="524" t="s">
        <v>6</v>
      </c>
      <c r="C5" s="525"/>
      <c r="D5" s="525"/>
      <c r="E5" s="525"/>
      <c r="F5" s="525"/>
      <c r="G5" s="565" t="s">
        <v>7</v>
      </c>
      <c r="H5" s="565" t="s">
        <v>8</v>
      </c>
      <c r="I5" s="565" t="s">
        <v>7</v>
      </c>
      <c r="J5" s="565" t="s">
        <v>8</v>
      </c>
      <c r="K5" s="525"/>
      <c r="L5" s="526"/>
      <c r="M5" s="28"/>
      <c r="N5" s="58"/>
      <c r="P5" s="58"/>
    </row>
    <row r="6" spans="1:26" x14ac:dyDescent="0.35">
      <c r="A6" s="208"/>
      <c r="B6" s="133" t="s">
        <v>9</v>
      </c>
      <c r="C6" s="191" t="s">
        <v>148</v>
      </c>
      <c r="D6" s="568"/>
      <c r="E6" s="569"/>
      <c r="F6" s="569"/>
      <c r="G6" s="194">
        <v>20</v>
      </c>
      <c r="H6" s="194">
        <v>250</v>
      </c>
      <c r="I6" s="194"/>
      <c r="J6" s="194"/>
      <c r="K6" s="194"/>
      <c r="L6" s="194">
        <v>1</v>
      </c>
      <c r="M6" s="28"/>
      <c r="N6" s="58"/>
      <c r="O6" s="58"/>
      <c r="P6" s="58"/>
    </row>
    <row r="7" spans="1:26" x14ac:dyDescent="0.35">
      <c r="A7" s="208"/>
      <c r="B7" s="133" t="s">
        <v>112</v>
      </c>
      <c r="C7" s="646">
        <v>98.424818181818182</v>
      </c>
      <c r="D7" s="187"/>
      <c r="E7" s="192"/>
      <c r="F7" s="192"/>
      <c r="G7" s="191"/>
      <c r="H7" s="191"/>
      <c r="I7" s="476"/>
      <c r="J7" s="192"/>
      <c r="K7" s="192" t="s">
        <v>130</v>
      </c>
      <c r="L7" s="192">
        <v>1</v>
      </c>
      <c r="M7" s="28"/>
      <c r="N7" s="58"/>
      <c r="O7" s="58"/>
      <c r="P7" s="58"/>
    </row>
    <row r="8" spans="1:26" x14ac:dyDescent="0.35">
      <c r="A8" s="208"/>
      <c r="B8" s="133" t="s">
        <v>10</v>
      </c>
      <c r="C8" s="191">
        <v>3.5</v>
      </c>
      <c r="D8" s="191"/>
      <c r="E8" s="191"/>
      <c r="F8" s="191"/>
      <c r="G8" s="191">
        <v>0.06</v>
      </c>
      <c r="H8" s="191">
        <v>6</v>
      </c>
      <c r="I8" s="191"/>
      <c r="J8" s="191"/>
      <c r="K8" s="191" t="s">
        <v>132</v>
      </c>
      <c r="L8" s="191" t="s">
        <v>212</v>
      </c>
      <c r="M8" s="28"/>
      <c r="N8" s="58"/>
      <c r="O8" s="58"/>
      <c r="P8" s="58"/>
    </row>
    <row r="9" spans="1:26" x14ac:dyDescent="0.35">
      <c r="A9" s="208"/>
      <c r="B9" s="133" t="s">
        <v>23</v>
      </c>
      <c r="C9" s="194">
        <v>3.12</v>
      </c>
      <c r="D9" s="194"/>
      <c r="E9" s="194"/>
      <c r="F9" s="194"/>
      <c r="G9" s="191">
        <v>2.5</v>
      </c>
      <c r="H9" s="191">
        <v>27.6</v>
      </c>
      <c r="I9" s="191"/>
      <c r="J9" s="191"/>
      <c r="K9" s="194" t="s">
        <v>132</v>
      </c>
      <c r="L9" s="191" t="s">
        <v>212</v>
      </c>
      <c r="M9" s="28"/>
      <c r="N9" s="58"/>
      <c r="O9" s="58"/>
      <c r="P9" s="58"/>
    </row>
    <row r="10" spans="1:26" x14ac:dyDescent="0.35">
      <c r="A10" s="208"/>
      <c r="B10" s="133" t="s">
        <v>87</v>
      </c>
      <c r="C10" s="194">
        <v>0.7</v>
      </c>
      <c r="D10" s="194"/>
      <c r="E10" s="194"/>
      <c r="F10" s="194"/>
      <c r="G10" s="191">
        <v>0.6</v>
      </c>
      <c r="H10" s="554">
        <v>1.4307485598665901</v>
      </c>
      <c r="I10" s="191"/>
      <c r="J10" s="191"/>
      <c r="K10" s="194"/>
      <c r="L10" s="191">
        <v>1</v>
      </c>
      <c r="M10" s="28"/>
      <c r="N10" s="58"/>
      <c r="O10" s="58"/>
      <c r="P10" s="58"/>
    </row>
    <row r="11" spans="1:26" x14ac:dyDescent="0.35">
      <c r="A11" s="208"/>
      <c r="B11" s="133" t="s">
        <v>11</v>
      </c>
      <c r="C11" s="194">
        <v>40</v>
      </c>
      <c r="D11" s="194"/>
      <c r="E11" s="194"/>
      <c r="F11" s="194"/>
      <c r="G11" s="191"/>
      <c r="H11" s="191"/>
      <c r="I11" s="191"/>
      <c r="J11" s="191"/>
      <c r="K11" s="194"/>
      <c r="L11" s="191">
        <v>1</v>
      </c>
      <c r="M11" s="28"/>
      <c r="N11" s="58"/>
      <c r="O11" s="58"/>
      <c r="P11" s="58"/>
    </row>
    <row r="12" spans="1:26" x14ac:dyDescent="0.35">
      <c r="A12" s="208"/>
      <c r="B12" s="647" t="s">
        <v>12</v>
      </c>
      <c r="C12" s="566">
        <v>7.7222222222222223</v>
      </c>
      <c r="D12" s="194"/>
      <c r="E12" s="194"/>
      <c r="F12" s="194"/>
      <c r="G12" s="191">
        <v>3</v>
      </c>
      <c r="H12" s="191">
        <v>11</v>
      </c>
      <c r="I12" s="191"/>
      <c r="J12" s="191"/>
      <c r="K12" s="194"/>
      <c r="L12" s="191">
        <v>1</v>
      </c>
      <c r="M12" s="28"/>
      <c r="N12" s="58"/>
      <c r="O12" s="58"/>
      <c r="P12" s="58"/>
    </row>
    <row r="13" spans="1:26" x14ac:dyDescent="0.35">
      <c r="A13" s="208"/>
      <c r="B13" s="724" t="s">
        <v>14</v>
      </c>
      <c r="C13" s="725"/>
      <c r="D13" s="725"/>
      <c r="E13" s="725"/>
      <c r="F13" s="725"/>
      <c r="G13" s="725"/>
      <c r="H13" s="725"/>
      <c r="I13" s="725"/>
      <c r="J13" s="725"/>
      <c r="K13" s="725"/>
      <c r="L13" s="726"/>
      <c r="M13" s="28"/>
      <c r="N13" s="58"/>
      <c r="O13" s="75"/>
      <c r="P13" s="75"/>
      <c r="Q13" s="1"/>
      <c r="R13" s="1"/>
      <c r="S13" s="1"/>
      <c r="T13" s="1"/>
      <c r="U13" s="1"/>
      <c r="V13" s="1"/>
      <c r="W13" s="1"/>
      <c r="X13" s="1"/>
      <c r="Y13" s="1"/>
      <c r="Z13" s="1"/>
    </row>
    <row r="14" spans="1:26" x14ac:dyDescent="0.35">
      <c r="A14" s="208"/>
      <c r="B14" s="190" t="s">
        <v>113</v>
      </c>
      <c r="C14" s="566">
        <v>58.144767098160763</v>
      </c>
      <c r="D14" s="566"/>
      <c r="E14" s="566"/>
      <c r="F14" s="566"/>
      <c r="G14" s="566">
        <v>13.888888888888889</v>
      </c>
      <c r="H14" s="566">
        <v>100</v>
      </c>
      <c r="I14" s="194"/>
      <c r="J14" s="194"/>
      <c r="K14" s="194"/>
      <c r="L14" s="194">
        <v>1</v>
      </c>
      <c r="M14" s="28"/>
      <c r="N14" s="58"/>
      <c r="O14" s="75"/>
      <c r="P14" s="75"/>
      <c r="Q14" s="1"/>
      <c r="R14" s="1"/>
      <c r="S14" s="1"/>
      <c r="T14" s="1"/>
      <c r="U14" s="1"/>
      <c r="V14" s="1"/>
      <c r="W14" s="1"/>
      <c r="X14" s="1"/>
      <c r="Y14" s="1"/>
      <c r="Z14" s="1"/>
    </row>
    <row r="15" spans="1:26" x14ac:dyDescent="0.35">
      <c r="A15" s="208"/>
      <c r="B15" s="190" t="s">
        <v>114</v>
      </c>
      <c r="C15" s="566">
        <v>60.289737512361953</v>
      </c>
      <c r="D15" s="566"/>
      <c r="E15" s="566"/>
      <c r="F15" s="566"/>
      <c r="G15" s="566">
        <v>13.888888888888889</v>
      </c>
      <c r="H15" s="566">
        <v>100</v>
      </c>
      <c r="I15" s="194"/>
      <c r="J15" s="194"/>
      <c r="K15" s="194"/>
      <c r="L15" s="194">
        <v>1</v>
      </c>
      <c r="M15" s="28"/>
      <c r="N15" s="58"/>
      <c r="O15" s="75"/>
      <c r="P15" s="75"/>
      <c r="Q15" s="1"/>
      <c r="R15" s="1"/>
      <c r="S15" s="1"/>
      <c r="T15" s="1"/>
      <c r="U15" s="1"/>
      <c r="V15" s="1"/>
      <c r="W15" s="1"/>
      <c r="X15" s="1"/>
      <c r="Y15" s="1"/>
      <c r="Z15" s="1"/>
    </row>
    <row r="16" spans="1:26" x14ac:dyDescent="0.35">
      <c r="A16" s="208"/>
      <c r="B16" s="190" t="s">
        <v>32</v>
      </c>
      <c r="C16" s="566">
        <v>35.74930662600346</v>
      </c>
      <c r="D16" s="566"/>
      <c r="E16" s="566"/>
      <c r="F16" s="566"/>
      <c r="G16" s="566">
        <v>6.9444444444444446</v>
      </c>
      <c r="H16" s="566">
        <v>100</v>
      </c>
      <c r="I16" s="194"/>
      <c r="J16" s="194"/>
      <c r="K16" s="194"/>
      <c r="L16" s="194">
        <v>1</v>
      </c>
      <c r="M16" s="28"/>
      <c r="N16" s="58"/>
      <c r="O16" s="75"/>
      <c r="P16" s="75"/>
      <c r="Q16" s="1"/>
      <c r="R16" s="1"/>
      <c r="S16" s="1"/>
      <c r="T16" s="1"/>
      <c r="U16" s="1"/>
      <c r="V16" s="1"/>
      <c r="W16" s="1"/>
      <c r="X16" s="1"/>
      <c r="Y16" s="1"/>
      <c r="Z16" s="1"/>
    </row>
    <row r="17" spans="1:52" x14ac:dyDescent="0.35">
      <c r="A17" s="208"/>
      <c r="B17" s="31" t="s">
        <v>31</v>
      </c>
      <c r="C17" s="566">
        <v>58.037074790468445</v>
      </c>
      <c r="D17" s="566"/>
      <c r="E17" s="566"/>
      <c r="F17" s="566"/>
      <c r="G17" s="566">
        <v>13.888888888888889</v>
      </c>
      <c r="H17" s="566">
        <v>100</v>
      </c>
      <c r="I17" s="194"/>
      <c r="J17" s="194"/>
      <c r="K17" s="194"/>
      <c r="L17" s="194">
        <v>1</v>
      </c>
      <c r="M17" s="28"/>
      <c r="N17" s="58"/>
      <c r="O17" s="75"/>
      <c r="P17" s="75"/>
      <c r="Q17" s="1"/>
      <c r="R17" s="1"/>
      <c r="S17" s="1"/>
      <c r="T17" s="1"/>
      <c r="U17" s="1"/>
      <c r="V17" s="1"/>
      <c r="W17" s="1"/>
      <c r="X17" s="1"/>
      <c r="Y17" s="1"/>
      <c r="Z17" s="1"/>
    </row>
    <row r="18" spans="1:52" x14ac:dyDescent="0.35">
      <c r="A18" s="208"/>
      <c r="B18" s="31" t="s">
        <v>24</v>
      </c>
      <c r="C18" s="566">
        <v>23.403361897027057</v>
      </c>
      <c r="D18" s="566"/>
      <c r="E18" s="566"/>
      <c r="F18" s="566"/>
      <c r="G18" s="566">
        <v>5.5555555555555554</v>
      </c>
      <c r="H18" s="566">
        <v>60</v>
      </c>
      <c r="I18" s="194"/>
      <c r="J18" s="194"/>
      <c r="K18" s="194"/>
      <c r="L18" s="194">
        <v>1</v>
      </c>
      <c r="M18" s="28"/>
      <c r="N18" s="58"/>
      <c r="O18" s="75"/>
      <c r="P18" s="75"/>
      <c r="Q18" s="1"/>
      <c r="R18" s="1"/>
      <c r="S18" s="1"/>
      <c r="T18" s="1"/>
      <c r="U18" s="1"/>
      <c r="V18" s="1"/>
      <c r="W18" s="442"/>
      <c r="X18" s="1"/>
      <c r="Y18" s="1"/>
      <c r="Z18" s="1"/>
    </row>
    <row r="19" spans="1:52" s="207" customFormat="1" x14ac:dyDescent="0.35">
      <c r="A19" s="1"/>
      <c r="B19" s="438" t="s">
        <v>46</v>
      </c>
      <c r="C19" s="727"/>
      <c r="D19" s="727"/>
      <c r="E19" s="727"/>
      <c r="F19" s="727"/>
      <c r="G19" s="727"/>
      <c r="H19" s="727"/>
      <c r="I19" s="727"/>
      <c r="J19" s="727"/>
      <c r="K19" s="727"/>
      <c r="L19" s="728"/>
      <c r="M19" s="113"/>
      <c r="N19" s="113"/>
      <c r="O19" s="113"/>
      <c r="P19" s="113"/>
      <c r="Q19" s="443"/>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s="207" customFormat="1" x14ac:dyDescent="0.35">
      <c r="A20" s="1"/>
      <c r="B20" s="558" t="s">
        <v>226</v>
      </c>
      <c r="C20" s="213">
        <f>119000000/(10^7)</f>
        <v>11.9</v>
      </c>
      <c r="D20" s="213">
        <f>118476482.669635/(10^7)</f>
        <v>11.8476482669635</v>
      </c>
      <c r="E20" s="213">
        <f>118215858.590146/(10^7)</f>
        <v>11.821585859014601</v>
      </c>
      <c r="F20" s="213">
        <f>117990113.776171/(10^7)</f>
        <v>11.7990113776171</v>
      </c>
      <c r="G20" s="213">
        <f>62000000/(10^7)</f>
        <v>6.2</v>
      </c>
      <c r="H20" s="213">
        <f>219000000/(10^7)</f>
        <v>21.9</v>
      </c>
      <c r="I20" s="194"/>
      <c r="J20" s="194"/>
      <c r="K20" s="214" t="s">
        <v>132</v>
      </c>
      <c r="L20" s="170">
        <v>3</v>
      </c>
      <c r="M20" s="115"/>
      <c r="N20" s="115"/>
      <c r="O20" s="115"/>
      <c r="P20" s="444"/>
      <c r="Q20" s="444"/>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s="207" customFormat="1" x14ac:dyDescent="0.35">
      <c r="A21" s="1"/>
      <c r="B21" s="558" t="s">
        <v>97</v>
      </c>
      <c r="C21" s="564">
        <v>18.202121215805199</v>
      </c>
      <c r="D21" s="213"/>
      <c r="E21" s="213"/>
      <c r="F21" s="213"/>
      <c r="G21" s="564">
        <v>10.2008333333333</v>
      </c>
      <c r="H21" s="564">
        <v>24.7872258885909</v>
      </c>
      <c r="I21" s="563"/>
      <c r="J21" s="214"/>
      <c r="K21" s="214"/>
      <c r="L21" s="170">
        <v>1</v>
      </c>
      <c r="M21" s="115"/>
      <c r="N21" s="115"/>
      <c r="O21" s="115"/>
      <c r="P21" s="444"/>
      <c r="Q21" s="445"/>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s="207" customFormat="1" x14ac:dyDescent="0.35">
      <c r="A22" s="1"/>
      <c r="B22" s="558" t="s">
        <v>103</v>
      </c>
      <c r="C22" s="564">
        <v>79.104975605354198</v>
      </c>
      <c r="D22" s="213"/>
      <c r="E22" s="213"/>
      <c r="F22" s="213"/>
      <c r="G22" s="564">
        <v>68.277192637070598</v>
      </c>
      <c r="H22" s="564">
        <v>88.149999999999991</v>
      </c>
      <c r="I22" s="194"/>
      <c r="J22" s="194"/>
      <c r="K22" s="214"/>
      <c r="L22" s="170">
        <v>1</v>
      </c>
      <c r="M22" s="115"/>
      <c r="N22" s="115"/>
      <c r="O22" s="115"/>
      <c r="P22" s="444"/>
      <c r="Q22" s="445"/>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s="207" customFormat="1" x14ac:dyDescent="0.35">
      <c r="A23" s="1"/>
      <c r="B23" s="558" t="s">
        <v>105</v>
      </c>
      <c r="C23" s="564">
        <v>1.1946133317488501</v>
      </c>
      <c r="D23" s="213"/>
      <c r="E23" s="213"/>
      <c r="F23" s="213"/>
      <c r="G23" s="564">
        <v>8.2364169019652697E-2</v>
      </c>
      <c r="H23" s="564">
        <v>4.7012501230436099</v>
      </c>
      <c r="I23" s="194"/>
      <c r="J23" s="194"/>
      <c r="K23" s="214" t="s">
        <v>129</v>
      </c>
      <c r="L23" s="170">
        <v>1</v>
      </c>
      <c r="M23" s="115"/>
      <c r="N23" s="115"/>
      <c r="O23" s="115"/>
      <c r="P23" s="444"/>
      <c r="Q23" s="445"/>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s="207" customFormat="1" ht="24" customHeight="1" x14ac:dyDescent="0.35">
      <c r="A24" s="1"/>
      <c r="B24" s="558" t="s">
        <v>106</v>
      </c>
      <c r="C24" s="564">
        <v>1.4982898470917401</v>
      </c>
      <c r="D24" s="213"/>
      <c r="E24" s="213"/>
      <c r="F24" s="213"/>
      <c r="G24" s="564">
        <v>4.2038928920954104E-3</v>
      </c>
      <c r="H24" s="564">
        <v>3.4820117929214001</v>
      </c>
      <c r="I24" s="486"/>
      <c r="J24" s="486"/>
      <c r="K24" s="214"/>
      <c r="L24" s="170">
        <v>1</v>
      </c>
      <c r="M24" s="115"/>
      <c r="N24" s="115"/>
      <c r="O24" s="115"/>
      <c r="P24" s="444"/>
      <c r="Q24" s="444"/>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s="207" customFormat="1" x14ac:dyDescent="0.35">
      <c r="B25" s="61" t="s">
        <v>225</v>
      </c>
      <c r="C25" s="340">
        <f>4147865.77077188/(10^7)</f>
        <v>0.41478657707718802</v>
      </c>
      <c r="D25" s="340">
        <v>0.41</v>
      </c>
      <c r="E25" s="340">
        <v>0.41</v>
      </c>
      <c r="F25" s="340">
        <v>0.41</v>
      </c>
      <c r="G25" s="340">
        <f>1272692.30769231/(10^7)</f>
        <v>0.127269230769231</v>
      </c>
      <c r="H25" s="340">
        <f>8893333.33333333/(10^7)</f>
        <v>0.88933333333333298</v>
      </c>
      <c r="I25" s="373"/>
      <c r="J25" s="225"/>
      <c r="K25" s="225"/>
      <c r="L25" s="63">
        <v>1</v>
      </c>
    </row>
    <row r="26" spans="1:52" s="207" customFormat="1" x14ac:dyDescent="0.35">
      <c r="B26" s="61" t="s">
        <v>45</v>
      </c>
      <c r="C26" s="71"/>
      <c r="D26" s="71"/>
      <c r="E26" s="71"/>
      <c r="F26" s="71"/>
      <c r="G26" s="191"/>
      <c r="H26" s="191"/>
      <c r="I26" s="226"/>
      <c r="J26" s="226"/>
      <c r="K26" s="226"/>
      <c r="L26" s="63">
        <v>1</v>
      </c>
    </row>
    <row r="27" spans="1:52" x14ac:dyDescent="0.35">
      <c r="A27" s="208"/>
      <c r="B27" s="28"/>
      <c r="C27" s="555"/>
      <c r="D27" s="555"/>
      <c r="E27" s="555"/>
      <c r="F27" s="555"/>
      <c r="G27" s="555"/>
      <c r="H27" s="555"/>
      <c r="I27" s="207"/>
      <c r="J27" s="207"/>
      <c r="K27" s="207"/>
      <c r="L27" s="28"/>
      <c r="M27" s="28"/>
      <c r="N27" s="58"/>
      <c r="O27" s="446"/>
      <c r="P27" s="447"/>
      <c r="Q27" s="448"/>
      <c r="R27" s="449"/>
      <c r="S27" s="449"/>
      <c r="T27" s="1"/>
      <c r="U27" s="1"/>
      <c r="V27" s="1"/>
      <c r="W27" s="1"/>
      <c r="X27" s="1"/>
      <c r="Y27" s="1"/>
      <c r="Z27" s="1"/>
    </row>
    <row r="28" spans="1:52" x14ac:dyDescent="0.35">
      <c r="B28" s="33" t="s">
        <v>124</v>
      </c>
      <c r="C28" s="28"/>
      <c r="D28" s="28"/>
      <c r="E28" s="28"/>
      <c r="F28" s="28"/>
      <c r="G28" s="207"/>
      <c r="H28" s="207"/>
      <c r="I28" s="207"/>
      <c r="J28" s="207"/>
      <c r="K28" s="207"/>
      <c r="L28" s="28"/>
      <c r="M28" s="28"/>
      <c r="N28" s="58"/>
      <c r="O28" s="446"/>
      <c r="P28" s="450"/>
      <c r="Q28" s="451"/>
      <c r="R28" s="452"/>
      <c r="S28" s="452"/>
      <c r="T28" s="1"/>
      <c r="U28" s="1"/>
      <c r="V28" s="1"/>
      <c r="W28" s="1"/>
      <c r="X28" s="1"/>
      <c r="Y28" s="1"/>
      <c r="Z28" s="1"/>
    </row>
    <row r="29" spans="1:52" x14ac:dyDescent="0.35">
      <c r="A29" s="208"/>
      <c r="B29" s="244" t="s">
        <v>326</v>
      </c>
      <c r="C29" s="28"/>
      <c r="D29" s="28"/>
      <c r="E29" s="28"/>
      <c r="F29" s="28"/>
      <c r="G29" s="207"/>
      <c r="H29" s="207"/>
      <c r="I29" s="207"/>
      <c r="J29" s="207"/>
      <c r="K29" s="207"/>
      <c r="L29" s="28"/>
      <c r="M29" s="28"/>
      <c r="N29" s="58"/>
      <c r="O29" s="446"/>
      <c r="P29" s="453"/>
      <c r="Q29" s="448"/>
      <c r="R29" s="454"/>
      <c r="S29" s="454"/>
      <c r="T29" s="1"/>
      <c r="U29" s="1"/>
      <c r="V29" s="1"/>
      <c r="W29" s="1"/>
      <c r="X29" s="1"/>
      <c r="Y29" s="1"/>
      <c r="Z29" s="1"/>
    </row>
    <row r="30" spans="1:52" x14ac:dyDescent="0.35">
      <c r="A30" s="241"/>
      <c r="B30" s="244" t="s">
        <v>213</v>
      </c>
      <c r="C30" s="244"/>
      <c r="D30" s="244"/>
      <c r="E30" s="244"/>
      <c r="F30" s="244"/>
      <c r="G30" s="207"/>
      <c r="H30" s="207"/>
      <c r="I30" s="207"/>
      <c r="J30" s="207"/>
      <c r="K30" s="207"/>
      <c r="L30" s="244"/>
      <c r="M30" s="28"/>
      <c r="N30" s="58"/>
      <c r="O30" s="75"/>
      <c r="P30" s="75"/>
      <c r="Q30" s="1"/>
      <c r="R30" s="1"/>
      <c r="S30" s="1"/>
      <c r="T30" s="1"/>
      <c r="U30" s="1"/>
      <c r="V30" s="1"/>
      <c r="W30" s="1"/>
      <c r="X30" s="1"/>
      <c r="Y30" s="1"/>
      <c r="Z30" s="1"/>
    </row>
    <row r="31" spans="1:52" x14ac:dyDescent="0.35">
      <c r="A31" s="658"/>
      <c r="B31" s="244" t="s">
        <v>347</v>
      </c>
      <c r="C31" s="244"/>
      <c r="D31" s="244"/>
      <c r="E31" s="244"/>
      <c r="F31" s="244"/>
      <c r="G31" s="207"/>
      <c r="H31" s="207"/>
      <c r="I31" s="207"/>
      <c r="J31" s="207"/>
      <c r="K31" s="207"/>
      <c r="L31" s="244"/>
      <c r="M31" s="28"/>
      <c r="N31" s="58"/>
      <c r="O31" s="75"/>
      <c r="P31" s="75"/>
      <c r="Q31" s="1"/>
      <c r="R31" s="1"/>
      <c r="S31" s="1"/>
      <c r="T31" s="1"/>
      <c r="U31" s="1"/>
      <c r="V31" s="1"/>
      <c r="W31" s="1"/>
      <c r="X31" s="1"/>
      <c r="Y31" s="1"/>
      <c r="Z31" s="1"/>
    </row>
    <row r="32" spans="1:52" x14ac:dyDescent="0.35">
      <c r="A32" s="241"/>
      <c r="B32" s="244"/>
      <c r="C32" s="82"/>
      <c r="D32" s="82"/>
      <c r="E32" s="82"/>
      <c r="F32" s="82"/>
      <c r="G32" s="207"/>
      <c r="H32" s="207"/>
      <c r="I32" s="207"/>
      <c r="J32" s="207"/>
      <c r="K32" s="207"/>
      <c r="L32" s="82"/>
      <c r="M32" s="28"/>
      <c r="N32" s="58"/>
      <c r="O32" s="75"/>
      <c r="P32" s="75"/>
      <c r="Q32" s="1"/>
      <c r="R32" s="455"/>
      <c r="S32" s="1"/>
      <c r="T32" s="1"/>
      <c r="U32" s="1"/>
      <c r="V32" s="1"/>
      <c r="W32" s="1"/>
      <c r="X32" s="1"/>
      <c r="Y32" s="1"/>
      <c r="Z32" s="1"/>
    </row>
    <row r="33" spans="1:44" x14ac:dyDescent="0.35">
      <c r="B33" s="13" t="s">
        <v>141</v>
      </c>
      <c r="C33" s="139"/>
      <c r="D33" s="139"/>
      <c r="E33" s="139"/>
      <c r="F33" s="139"/>
      <c r="G33" s="207"/>
      <c r="H33" s="207"/>
      <c r="I33" s="207"/>
      <c r="J33" s="207"/>
      <c r="K33" s="139"/>
      <c r="L33" s="139"/>
      <c r="M33" s="28"/>
      <c r="N33" s="58"/>
      <c r="O33" s="75"/>
      <c r="P33" s="456"/>
      <c r="Q33" s="457"/>
      <c r="R33" s="1"/>
      <c r="S33" s="1"/>
      <c r="T33" s="1"/>
      <c r="U33" s="1"/>
      <c r="V33" s="1"/>
      <c r="W33" s="1"/>
      <c r="X33" s="1"/>
      <c r="Y33" s="1"/>
      <c r="Z33" s="1"/>
    </row>
    <row r="34" spans="1:44" x14ac:dyDescent="0.35">
      <c r="A34" s="241"/>
      <c r="B34" s="244" t="s">
        <v>214</v>
      </c>
      <c r="C34" s="244"/>
      <c r="D34" s="244"/>
      <c r="E34" s="244"/>
      <c r="F34" s="244"/>
      <c r="G34" s="244"/>
      <c r="H34" s="244"/>
      <c r="I34" s="244"/>
      <c r="J34" s="244"/>
      <c r="K34" s="244"/>
      <c r="L34" s="244"/>
      <c r="O34" s="1"/>
      <c r="P34" s="459"/>
      <c r="Q34" s="459"/>
      <c r="R34" s="1"/>
      <c r="S34" s="1"/>
      <c r="T34" s="1"/>
      <c r="U34" s="1"/>
      <c r="V34" s="1"/>
      <c r="W34" s="1"/>
      <c r="X34" s="1"/>
      <c r="Y34" s="1"/>
      <c r="Z34" s="1"/>
    </row>
    <row r="35" spans="1:44" x14ac:dyDescent="0.35">
      <c r="A35" s="241"/>
      <c r="B35" s="244" t="s">
        <v>348</v>
      </c>
      <c r="C35" s="244"/>
      <c r="D35" s="244"/>
      <c r="E35" s="244"/>
      <c r="F35" s="244"/>
      <c r="G35" s="244"/>
      <c r="H35" s="244"/>
      <c r="I35" s="244"/>
      <c r="J35" s="244"/>
      <c r="K35" s="244"/>
      <c r="L35" s="244"/>
      <c r="O35" s="1"/>
      <c r="P35" s="459"/>
      <c r="Q35" s="459"/>
      <c r="R35" s="1"/>
      <c r="S35" s="1"/>
      <c r="T35" s="1"/>
      <c r="U35" s="1"/>
      <c r="V35" s="1"/>
      <c r="W35" s="1"/>
      <c r="X35" s="1"/>
      <c r="Y35" s="1"/>
      <c r="Z35" s="1"/>
    </row>
    <row r="36" spans="1:44" x14ac:dyDescent="0.35">
      <c r="A36" s="241"/>
      <c r="B36" s="244" t="s">
        <v>237</v>
      </c>
      <c r="C36" s="164"/>
      <c r="D36" s="164"/>
      <c r="E36" s="164"/>
      <c r="F36" s="164"/>
      <c r="G36" s="378"/>
      <c r="H36" s="378"/>
      <c r="I36" s="378"/>
      <c r="J36" s="378"/>
      <c r="K36" s="164"/>
      <c r="L36" s="164"/>
      <c r="O36" s="1"/>
      <c r="P36" s="460"/>
      <c r="Q36" s="459"/>
      <c r="R36" s="1"/>
      <c r="S36" s="1"/>
      <c r="T36" s="1"/>
      <c r="U36" s="1"/>
      <c r="V36" s="1"/>
      <c r="W36" s="1"/>
      <c r="X36" s="1"/>
      <c r="Y36" s="1"/>
      <c r="Z36" s="1"/>
    </row>
    <row r="37" spans="1:44" s="55" customFormat="1" ht="27" customHeight="1" x14ac:dyDescent="0.35">
      <c r="A37" s="361"/>
      <c r="B37" s="729"/>
      <c r="C37" s="729"/>
      <c r="D37" s="729"/>
      <c r="E37" s="729"/>
      <c r="F37" s="729"/>
      <c r="G37" s="729"/>
      <c r="H37" s="729"/>
      <c r="I37" s="729"/>
      <c r="J37" s="729"/>
      <c r="K37" s="729"/>
      <c r="L37" s="729"/>
      <c r="M37" s="360"/>
      <c r="N37" s="461"/>
      <c r="O37" s="461"/>
      <c r="P37" s="461"/>
      <c r="Q37" s="461"/>
      <c r="R37" s="461"/>
      <c r="S37" s="461"/>
      <c r="T37" s="461"/>
      <c r="U37" s="461"/>
      <c r="V37" s="461"/>
      <c r="W37" s="461"/>
      <c r="X37" s="461"/>
      <c r="Y37" s="461"/>
      <c r="Z37" s="461"/>
      <c r="AA37" s="461"/>
      <c r="AB37" s="461"/>
      <c r="AC37" s="461"/>
      <c r="AD37" s="461"/>
      <c r="AE37" s="461"/>
      <c r="AF37" s="461"/>
      <c r="AG37" s="461"/>
      <c r="AH37" s="461"/>
      <c r="AI37" s="461"/>
      <c r="AJ37" s="461"/>
      <c r="AK37" s="461"/>
      <c r="AL37" s="461"/>
      <c r="AM37" s="461"/>
      <c r="AN37" s="461"/>
      <c r="AO37" s="461"/>
      <c r="AP37" s="461"/>
      <c r="AQ37" s="461"/>
      <c r="AR37" s="461"/>
    </row>
    <row r="38" spans="1:44" ht="15" customHeight="1" x14ac:dyDescent="0.35">
      <c r="A38" s="241"/>
      <c r="B38" s="208"/>
      <c r="C38" s="208"/>
      <c r="D38" s="208"/>
      <c r="E38" s="208"/>
      <c r="F38" s="208"/>
      <c r="G38" s="164"/>
      <c r="H38" s="164"/>
      <c r="I38" s="164"/>
      <c r="J38" s="164"/>
      <c r="K38" s="208"/>
      <c r="L38" s="208"/>
    </row>
    <row r="39" spans="1:44" x14ac:dyDescent="0.35">
      <c r="A39" s="241"/>
      <c r="B39" s="208"/>
      <c r="C39" s="208"/>
      <c r="D39" s="208"/>
      <c r="E39" s="208"/>
      <c r="F39" s="208"/>
      <c r="G39" s="164"/>
      <c r="H39" s="164"/>
      <c r="I39" s="164"/>
      <c r="J39" s="164"/>
      <c r="K39" s="208"/>
      <c r="L39" s="208"/>
    </row>
    <row r="40" spans="1:44" ht="15" customHeight="1" x14ac:dyDescent="0.35">
      <c r="A40" s="241"/>
      <c r="B40" s="208"/>
      <c r="C40" s="208"/>
      <c r="D40" s="208"/>
      <c r="E40" s="208"/>
      <c r="F40" s="208"/>
      <c r="G40" s="118"/>
      <c r="H40" s="118"/>
      <c r="I40" s="118"/>
      <c r="J40" s="118"/>
      <c r="K40" s="208"/>
      <c r="L40" s="208"/>
    </row>
    <row r="41" spans="1:44" ht="15" customHeight="1" x14ac:dyDescent="0.35">
      <c r="A41" s="241"/>
      <c r="B41" s="208"/>
      <c r="C41" s="208"/>
      <c r="D41" s="208"/>
      <c r="E41" s="208"/>
      <c r="F41" s="208"/>
      <c r="K41" s="208"/>
      <c r="L41" s="208"/>
    </row>
    <row r="42" spans="1:44" x14ac:dyDescent="0.35">
      <c r="A42" s="241"/>
      <c r="B42" s="208"/>
      <c r="C42" s="208"/>
      <c r="D42" s="208"/>
      <c r="E42" s="208"/>
      <c r="F42" s="208"/>
      <c r="G42" s="10"/>
      <c r="H42" s="10"/>
      <c r="I42" s="10"/>
      <c r="J42" s="10"/>
      <c r="K42" s="208"/>
      <c r="L42" s="208"/>
    </row>
    <row r="43" spans="1:44" ht="37.5" customHeight="1" x14ac:dyDescent="0.35">
      <c r="A43" s="241"/>
      <c r="B43" s="730"/>
      <c r="C43" s="730"/>
      <c r="D43" s="730"/>
      <c r="E43" s="730"/>
      <c r="F43" s="730"/>
      <c r="G43" s="730"/>
      <c r="H43" s="730"/>
      <c r="I43" s="730"/>
      <c r="J43" s="730"/>
      <c r="K43" s="730"/>
      <c r="L43" s="730"/>
    </row>
    <row r="44" spans="1:44" x14ac:dyDescent="0.35">
      <c r="A44" s="241"/>
      <c r="B44" s="208"/>
      <c r="C44" s="208"/>
      <c r="D44" s="208"/>
      <c r="E44" s="208"/>
      <c r="F44" s="208"/>
      <c r="K44" s="208"/>
      <c r="L44" s="208"/>
    </row>
    <row r="45" spans="1:44" ht="29.25" customHeight="1" x14ac:dyDescent="0.35">
      <c r="A45" s="241"/>
      <c r="B45" s="730"/>
      <c r="C45" s="730"/>
      <c r="D45" s="730"/>
      <c r="E45" s="730"/>
      <c r="F45" s="730"/>
      <c r="G45" s="730"/>
      <c r="H45" s="730"/>
      <c r="I45" s="730"/>
      <c r="J45" s="730"/>
      <c r="K45" s="730"/>
      <c r="L45" s="730"/>
    </row>
    <row r="46" spans="1:44" x14ac:dyDescent="0.35">
      <c r="A46" s="241"/>
      <c r="B46" s="208"/>
      <c r="C46" s="208"/>
      <c r="D46" s="208"/>
      <c r="E46" s="208"/>
      <c r="F46" s="208"/>
      <c r="G46" s="378"/>
      <c r="H46" s="378"/>
      <c r="I46" s="378"/>
      <c r="J46" s="378"/>
      <c r="K46" s="208"/>
      <c r="L46" s="208"/>
    </row>
    <row r="47" spans="1:44" x14ac:dyDescent="0.35">
      <c r="A47" s="241"/>
      <c r="B47" s="208"/>
      <c r="C47" s="208"/>
      <c r="D47" s="208"/>
      <c r="E47" s="208"/>
      <c r="F47" s="208"/>
      <c r="K47" s="208"/>
      <c r="L47" s="208"/>
    </row>
    <row r="48" spans="1:44" x14ac:dyDescent="0.35">
      <c r="A48" s="241"/>
      <c r="B48" s="208"/>
      <c r="C48" s="208"/>
      <c r="D48" s="208"/>
      <c r="E48" s="208"/>
      <c r="F48" s="208"/>
      <c r="G48" s="378"/>
      <c r="H48" s="378"/>
      <c r="I48" s="378"/>
      <c r="J48" s="378"/>
      <c r="K48" s="208"/>
      <c r="L48" s="208"/>
    </row>
    <row r="49" spans="1:12" x14ac:dyDescent="0.35">
      <c r="B49" s="49"/>
      <c r="C49" s="49"/>
      <c r="D49" s="49"/>
      <c r="E49" s="49"/>
      <c r="F49" s="49"/>
      <c r="K49" s="49"/>
      <c r="L49" s="49"/>
    </row>
    <row r="50" spans="1:12" ht="29.25" customHeight="1" x14ac:dyDescent="0.35">
      <c r="A50" s="35"/>
      <c r="B50" s="730"/>
      <c r="C50" s="730"/>
      <c r="D50" s="730"/>
      <c r="E50" s="730"/>
      <c r="F50" s="730"/>
      <c r="G50" s="730"/>
      <c r="H50" s="730"/>
      <c r="I50" s="730"/>
      <c r="J50" s="730"/>
      <c r="K50" s="730"/>
      <c r="L50" s="730"/>
    </row>
    <row r="51" spans="1:12" x14ac:dyDescent="0.35">
      <c r="A51" s="35"/>
      <c r="B51" s="241"/>
      <c r="C51" s="241"/>
      <c r="D51" s="241"/>
      <c r="E51" s="241"/>
      <c r="F51" s="241"/>
      <c r="K51" s="241"/>
      <c r="L51" s="241"/>
    </row>
    <row r="52" spans="1:12" x14ac:dyDescent="0.35">
      <c r="A52" s="35"/>
      <c r="B52" s="241"/>
      <c r="C52" s="241"/>
      <c r="D52" s="241"/>
      <c r="E52" s="241"/>
      <c r="F52" s="241"/>
      <c r="G52" s="49"/>
      <c r="H52" s="49"/>
      <c r="I52" s="49"/>
      <c r="J52" s="49"/>
      <c r="K52" s="241"/>
      <c r="L52" s="241"/>
    </row>
    <row r="53" spans="1:12" x14ac:dyDescent="0.35">
      <c r="A53" s="35"/>
      <c r="B53" s="241"/>
      <c r="C53" s="241"/>
      <c r="D53" s="241"/>
      <c r="E53" s="241"/>
      <c r="F53" s="241"/>
      <c r="G53" s="378"/>
      <c r="H53" s="378"/>
      <c r="I53" s="378"/>
      <c r="J53" s="378"/>
      <c r="K53" s="241"/>
      <c r="L53" s="241"/>
    </row>
    <row r="54" spans="1:12" ht="25.5" customHeight="1" x14ac:dyDescent="0.35">
      <c r="A54" s="35"/>
      <c r="B54" s="730"/>
      <c r="C54" s="730"/>
      <c r="D54" s="730"/>
      <c r="E54" s="730"/>
      <c r="F54" s="730"/>
      <c r="G54" s="730"/>
      <c r="H54" s="730"/>
      <c r="I54" s="730"/>
      <c r="J54" s="730"/>
      <c r="K54" s="730"/>
      <c r="L54" s="730"/>
    </row>
    <row r="55" spans="1:12" x14ac:dyDescent="0.35">
      <c r="A55" s="54"/>
      <c r="B55" s="52"/>
      <c r="C55" s="52"/>
      <c r="D55" s="52"/>
      <c r="E55" s="52"/>
      <c r="F55" s="52"/>
      <c r="G55" s="241"/>
      <c r="H55" s="241"/>
      <c r="I55" s="241"/>
      <c r="J55" s="241"/>
      <c r="K55" s="52"/>
      <c r="L55" s="52"/>
    </row>
    <row r="56" spans="1:12" x14ac:dyDescent="0.35">
      <c r="A56" s="52"/>
      <c r="B56" s="53"/>
      <c r="C56" s="52"/>
      <c r="D56" s="52"/>
      <c r="E56" s="52"/>
      <c r="F56" s="52"/>
      <c r="K56" s="52"/>
      <c r="L56" s="52"/>
    </row>
    <row r="57" spans="1:12" x14ac:dyDescent="0.35">
      <c r="A57" s="52"/>
      <c r="B57" s="52"/>
      <c r="C57" s="52"/>
      <c r="D57" s="52"/>
      <c r="E57" s="52"/>
      <c r="F57" s="52"/>
      <c r="K57" s="52"/>
      <c r="L57" s="52"/>
    </row>
    <row r="58" spans="1:12" x14ac:dyDescent="0.35">
      <c r="B58" s="18"/>
    </row>
    <row r="60" spans="1:12" x14ac:dyDescent="0.35">
      <c r="G60" s="15"/>
      <c r="H60" s="15"/>
      <c r="I60" s="15"/>
      <c r="J60" s="15"/>
    </row>
    <row r="62" spans="1:12" x14ac:dyDescent="0.35">
      <c r="B62" s="722"/>
      <c r="C62" s="723"/>
      <c r="D62" s="723"/>
      <c r="E62" s="723"/>
      <c r="F62" s="723"/>
      <c r="G62" s="723"/>
      <c r="H62" s="723"/>
      <c r="I62" s="723"/>
      <c r="J62" s="723"/>
      <c r="K62" s="723"/>
      <c r="L62" s="723"/>
    </row>
    <row r="65" spans="3:44" s="15" customFormat="1" x14ac:dyDescent="0.35">
      <c r="C65" s="17"/>
      <c r="M65" s="208"/>
      <c r="N65" s="207"/>
      <c r="O65" s="207"/>
      <c r="P65" s="207"/>
      <c r="Q65" s="207"/>
      <c r="R65" s="207"/>
      <c r="S65" s="207"/>
      <c r="T65" s="207"/>
      <c r="U65" s="207"/>
      <c r="V65" s="207"/>
      <c r="W65" s="207"/>
      <c r="X65" s="207"/>
      <c r="Y65" s="207"/>
      <c r="Z65" s="207"/>
      <c r="AA65" s="208"/>
      <c r="AB65" s="208"/>
      <c r="AC65" s="208"/>
      <c r="AD65" s="208"/>
      <c r="AE65" s="208"/>
      <c r="AF65" s="208"/>
      <c r="AG65" s="208"/>
      <c r="AH65" s="208"/>
      <c r="AI65" s="208"/>
      <c r="AJ65" s="208"/>
      <c r="AK65" s="208"/>
      <c r="AL65" s="208"/>
      <c r="AM65" s="208"/>
      <c r="AN65" s="208"/>
      <c r="AO65" s="208"/>
      <c r="AP65" s="208"/>
      <c r="AQ65" s="208"/>
      <c r="AR65" s="208"/>
    </row>
    <row r="66" spans="3:44" s="15" customFormat="1" x14ac:dyDescent="0.35">
      <c r="C66" s="16"/>
      <c r="D66" s="16"/>
      <c r="E66" s="16"/>
      <c r="G66" s="208"/>
      <c r="H66" s="208"/>
      <c r="I66" s="208"/>
      <c r="J66" s="208"/>
      <c r="M66" s="208"/>
      <c r="N66" s="207"/>
      <c r="O66" s="207"/>
      <c r="P66" s="207"/>
      <c r="Q66" s="207"/>
      <c r="R66" s="207"/>
      <c r="S66" s="207"/>
      <c r="T66" s="207"/>
      <c r="U66" s="207"/>
      <c r="V66" s="207"/>
      <c r="W66" s="207"/>
      <c r="X66" s="207"/>
      <c r="Y66" s="207"/>
      <c r="Z66" s="207"/>
      <c r="AA66" s="208"/>
      <c r="AB66" s="208"/>
      <c r="AC66" s="208"/>
      <c r="AD66" s="208"/>
      <c r="AE66" s="208"/>
      <c r="AF66" s="208"/>
      <c r="AG66" s="208"/>
      <c r="AH66" s="208"/>
      <c r="AI66" s="208"/>
      <c r="AJ66" s="208"/>
      <c r="AK66" s="208"/>
      <c r="AL66" s="208"/>
      <c r="AM66" s="208"/>
      <c r="AN66" s="208"/>
      <c r="AO66" s="208"/>
      <c r="AP66" s="208"/>
      <c r="AQ66" s="208"/>
      <c r="AR66" s="208"/>
    </row>
    <row r="70" spans="3:44" x14ac:dyDescent="0.35">
      <c r="G70" s="15"/>
      <c r="H70" s="15"/>
      <c r="I70" s="15"/>
      <c r="J70" s="15"/>
    </row>
  </sheetData>
  <mergeCells count="11">
    <mergeCell ref="B62:L62"/>
    <mergeCell ref="C3:L3"/>
    <mergeCell ref="G4:H4"/>
    <mergeCell ref="I4:J4"/>
    <mergeCell ref="B13:L13"/>
    <mergeCell ref="C19:L19"/>
    <mergeCell ref="B37:L37"/>
    <mergeCell ref="B43:L43"/>
    <mergeCell ref="B45:L45"/>
    <mergeCell ref="B50:L50"/>
    <mergeCell ref="B54:L54"/>
  </mergeCells>
  <pageMargins left="0.7" right="0.7" top="0.75" bottom="0.75" header="0.3" footer="0.3"/>
  <pageSetup paperSize="9" orientation="landscape" verticalDpi="0" r:id="rId1"/>
  <ignoredErrors>
    <ignoredError sqref="L8:L9"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Z72"/>
  <sheetViews>
    <sheetView workbookViewId="0">
      <selection activeCell="E9" sqref="E9"/>
    </sheetView>
  </sheetViews>
  <sheetFormatPr defaultColWidth="9.1796875" defaultRowHeight="14.5" x14ac:dyDescent="0.35"/>
  <cols>
    <col min="1" max="1" width="2.81640625" style="15" customWidth="1"/>
    <col min="2" max="2" width="33.81640625" style="15" customWidth="1"/>
    <col min="3" max="6" width="9.81640625" style="15" customWidth="1"/>
    <col min="7" max="7" width="6.81640625" style="208" customWidth="1"/>
    <col min="8" max="8" width="7.1796875" style="208" customWidth="1"/>
    <col min="9" max="9" width="8.453125" style="208" customWidth="1"/>
    <col min="10" max="10" width="8.1796875" style="208" customWidth="1"/>
    <col min="11" max="11" width="7.81640625" style="15" customWidth="1"/>
    <col min="12" max="12" width="8.54296875" style="15" customWidth="1"/>
    <col min="13" max="13" width="4.453125" style="208" customWidth="1"/>
    <col min="14" max="14" width="9.1796875" style="207"/>
    <col min="15" max="15" width="17.1796875" style="207" customWidth="1"/>
    <col min="16" max="16" width="9" style="207" bestFit="1" customWidth="1"/>
    <col min="17" max="18" width="9.81640625" style="207" bestFit="1" customWidth="1"/>
    <col min="19" max="21" width="9.1796875" style="207"/>
    <col min="22" max="22" width="10.81640625" style="207" customWidth="1"/>
    <col min="23" max="26" width="9.1796875" style="207"/>
    <col min="27" max="16384" width="9.1796875" style="206"/>
  </cols>
  <sheetData>
    <row r="1" spans="1:26" s="207" customFormat="1" ht="14.25" customHeight="1" x14ac:dyDescent="0.4">
      <c r="A1" s="208"/>
      <c r="B1" s="439"/>
      <c r="C1" s="208"/>
      <c r="D1" s="208"/>
      <c r="E1" s="208"/>
      <c r="F1" s="208"/>
      <c r="G1" s="50"/>
      <c r="H1" s="50"/>
      <c r="I1" s="51"/>
      <c r="J1" s="51"/>
      <c r="K1" s="208"/>
      <c r="L1" s="50"/>
      <c r="M1" s="208"/>
    </row>
    <row r="2" spans="1:26" s="207" customFormat="1" ht="14.25" customHeight="1" x14ac:dyDescent="0.35">
      <c r="A2" s="208"/>
      <c r="B2" s="440"/>
      <c r="C2" s="208"/>
      <c r="D2" s="208"/>
      <c r="E2" s="208"/>
      <c r="F2" s="208"/>
      <c r="G2" s="208"/>
      <c r="H2" s="208"/>
      <c r="I2" s="208"/>
      <c r="J2" s="208"/>
      <c r="K2" s="208"/>
      <c r="L2" s="208"/>
      <c r="M2" s="208"/>
    </row>
    <row r="3" spans="1:26" x14ac:dyDescent="0.35">
      <c r="A3" s="208"/>
      <c r="B3" s="197" t="s">
        <v>0</v>
      </c>
      <c r="C3" s="704" t="s">
        <v>75</v>
      </c>
      <c r="D3" s="705"/>
      <c r="E3" s="705"/>
      <c r="F3" s="705"/>
      <c r="G3" s="705"/>
      <c r="H3" s="705"/>
      <c r="I3" s="705"/>
      <c r="J3" s="705"/>
      <c r="K3" s="705"/>
      <c r="L3" s="706"/>
      <c r="M3" s="28"/>
      <c r="N3" s="58"/>
      <c r="O3" s="58"/>
      <c r="P3" s="58"/>
    </row>
    <row r="4" spans="1:26" ht="21.75" customHeight="1" x14ac:dyDescent="0.35">
      <c r="A4" s="208"/>
      <c r="B4" s="177"/>
      <c r="C4" s="359">
        <v>2020</v>
      </c>
      <c r="D4" s="359">
        <v>2030</v>
      </c>
      <c r="E4" s="359">
        <v>2040</v>
      </c>
      <c r="F4" s="359">
        <v>2050</v>
      </c>
      <c r="G4" s="697" t="s">
        <v>2</v>
      </c>
      <c r="H4" s="698"/>
      <c r="I4" s="697" t="s">
        <v>3</v>
      </c>
      <c r="J4" s="698"/>
      <c r="K4" s="359" t="s">
        <v>4</v>
      </c>
      <c r="L4" s="359" t="s">
        <v>5</v>
      </c>
      <c r="M4" s="28"/>
      <c r="N4" s="441"/>
      <c r="O4" s="441"/>
      <c r="P4" s="441"/>
    </row>
    <row r="5" spans="1:26" x14ac:dyDescent="0.35">
      <c r="A5" s="208"/>
      <c r="B5" s="236" t="s">
        <v>6</v>
      </c>
      <c r="C5" s="237"/>
      <c r="D5" s="237"/>
      <c r="E5" s="237"/>
      <c r="F5" s="237"/>
      <c r="G5" s="128" t="s">
        <v>7</v>
      </c>
      <c r="H5" s="128" t="s">
        <v>8</v>
      </c>
      <c r="I5" s="128" t="s">
        <v>7</v>
      </c>
      <c r="J5" s="128" t="s">
        <v>8</v>
      </c>
      <c r="K5" s="237"/>
      <c r="L5" s="238"/>
      <c r="M5" s="28"/>
      <c r="N5" s="58"/>
      <c r="O5" s="58"/>
      <c r="P5" s="58"/>
    </row>
    <row r="6" spans="1:26" x14ac:dyDescent="0.35">
      <c r="A6" s="208"/>
      <c r="B6" s="190" t="s">
        <v>9</v>
      </c>
      <c r="C6" s="191" t="s">
        <v>149</v>
      </c>
      <c r="D6" s="473"/>
      <c r="E6" s="474"/>
      <c r="F6" s="474"/>
      <c r="G6" s="194"/>
      <c r="H6" s="194"/>
      <c r="I6" s="194"/>
      <c r="J6" s="194"/>
      <c r="K6" s="194"/>
      <c r="L6" s="194">
        <v>1</v>
      </c>
      <c r="M6" s="28"/>
      <c r="N6" s="58"/>
      <c r="O6" s="58"/>
      <c r="P6" s="58"/>
    </row>
    <row r="7" spans="1:26" x14ac:dyDescent="0.35">
      <c r="A7" s="208"/>
      <c r="B7" s="475" t="s">
        <v>112</v>
      </c>
      <c r="C7" s="187">
        <v>45</v>
      </c>
      <c r="D7" s="187"/>
      <c r="E7" s="192"/>
      <c r="F7" s="192"/>
      <c r="G7" s="191">
        <v>30</v>
      </c>
      <c r="H7" s="191">
        <v>92</v>
      </c>
      <c r="I7" s="476"/>
      <c r="J7" s="192"/>
      <c r="K7" s="192"/>
      <c r="L7" s="192" t="s">
        <v>212</v>
      </c>
      <c r="M7" s="28"/>
      <c r="N7" s="58"/>
      <c r="P7" s="58"/>
    </row>
    <row r="8" spans="1:26" x14ac:dyDescent="0.35">
      <c r="A8" s="208"/>
      <c r="B8" s="190" t="s">
        <v>10</v>
      </c>
      <c r="C8" s="191">
        <v>3.5</v>
      </c>
      <c r="D8" s="191"/>
      <c r="E8" s="191"/>
      <c r="F8" s="191"/>
      <c r="G8" s="191">
        <v>1</v>
      </c>
      <c r="H8" s="191">
        <v>6</v>
      </c>
      <c r="I8" s="191"/>
      <c r="J8" s="191"/>
      <c r="K8" s="191" t="s">
        <v>132</v>
      </c>
      <c r="L8" s="191">
        <v>3</v>
      </c>
      <c r="M8" s="28"/>
      <c r="N8" s="58"/>
      <c r="O8" s="58"/>
      <c r="P8" s="58"/>
    </row>
    <row r="9" spans="1:26" x14ac:dyDescent="0.35">
      <c r="A9" s="208"/>
      <c r="B9" s="190" t="s">
        <v>23</v>
      </c>
      <c r="C9" s="194">
        <v>3.12</v>
      </c>
      <c r="D9" s="194"/>
      <c r="E9" s="194"/>
      <c r="F9" s="194"/>
      <c r="G9" s="191"/>
      <c r="H9" s="191"/>
      <c r="I9" s="191"/>
      <c r="J9" s="191"/>
      <c r="K9" s="194" t="s">
        <v>132</v>
      </c>
      <c r="L9" s="191">
        <v>3</v>
      </c>
      <c r="M9" s="28"/>
      <c r="N9" s="58"/>
      <c r="O9" s="58"/>
      <c r="P9" s="58"/>
    </row>
    <row r="10" spans="1:26" x14ac:dyDescent="0.35">
      <c r="A10" s="208"/>
      <c r="B10" s="190" t="s">
        <v>87</v>
      </c>
      <c r="C10" s="194" t="s">
        <v>160</v>
      </c>
      <c r="D10" s="194"/>
      <c r="E10" s="194"/>
      <c r="F10" s="194"/>
      <c r="G10" s="191"/>
      <c r="H10" s="191"/>
      <c r="I10" s="191"/>
      <c r="J10" s="191"/>
      <c r="K10" s="194"/>
      <c r="L10" s="191">
        <v>1</v>
      </c>
      <c r="M10" s="28"/>
      <c r="N10" s="58"/>
      <c r="O10" s="58"/>
      <c r="P10" s="58"/>
    </row>
    <row r="11" spans="1:26" x14ac:dyDescent="0.35">
      <c r="A11" s="208"/>
      <c r="B11" s="31" t="s">
        <v>11</v>
      </c>
      <c r="C11" s="194">
        <v>40</v>
      </c>
      <c r="D11" s="194"/>
      <c r="E11" s="194"/>
      <c r="F11" s="194"/>
      <c r="G11" s="191"/>
      <c r="H11" s="191"/>
      <c r="I11" s="191"/>
      <c r="J11" s="191"/>
      <c r="K11" s="194"/>
      <c r="L11" s="191">
        <v>1</v>
      </c>
      <c r="M11" s="28"/>
      <c r="N11" s="58"/>
      <c r="O11" s="58"/>
      <c r="P11" s="58"/>
    </row>
    <row r="12" spans="1:26" x14ac:dyDescent="0.35">
      <c r="A12" s="208"/>
      <c r="B12" s="31" t="s">
        <v>12</v>
      </c>
      <c r="C12" s="194">
        <v>3</v>
      </c>
      <c r="D12" s="194"/>
      <c r="E12" s="194"/>
      <c r="F12" s="194"/>
      <c r="G12" s="191"/>
      <c r="H12" s="191"/>
      <c r="I12" s="191"/>
      <c r="J12" s="191"/>
      <c r="K12" s="194"/>
      <c r="L12" s="191">
        <v>1</v>
      </c>
      <c r="M12" s="28"/>
      <c r="N12" s="58"/>
      <c r="O12" s="58"/>
      <c r="P12" s="58"/>
    </row>
    <row r="13" spans="1:26" x14ac:dyDescent="0.35">
      <c r="A13" s="208"/>
      <c r="B13" s="478" t="s">
        <v>42</v>
      </c>
      <c r="C13" s="191"/>
      <c r="D13" s="191"/>
      <c r="E13" s="191"/>
      <c r="F13" s="191"/>
      <c r="G13" s="191"/>
      <c r="H13" s="191"/>
      <c r="I13" s="191"/>
      <c r="J13" s="191"/>
      <c r="K13" s="191"/>
      <c r="L13" s="191"/>
      <c r="M13" s="28"/>
      <c r="N13" s="58"/>
      <c r="O13" s="58"/>
      <c r="P13" s="58"/>
    </row>
    <row r="14" spans="1:26" x14ac:dyDescent="0.35">
      <c r="A14" s="208"/>
      <c r="B14" s="478" t="s">
        <v>43</v>
      </c>
      <c r="C14" s="191"/>
      <c r="D14" s="191"/>
      <c r="E14" s="191"/>
      <c r="F14" s="191"/>
      <c r="G14" s="191"/>
      <c r="H14" s="191"/>
      <c r="I14" s="194"/>
      <c r="J14" s="194"/>
      <c r="K14" s="191"/>
      <c r="L14" s="191"/>
      <c r="M14" s="28"/>
      <c r="N14" s="58"/>
      <c r="O14" s="58"/>
      <c r="P14" s="58"/>
    </row>
    <row r="15" spans="1:26" x14ac:dyDescent="0.35">
      <c r="A15" s="208"/>
      <c r="B15" s="724" t="s">
        <v>14</v>
      </c>
      <c r="C15" s="725"/>
      <c r="D15" s="725"/>
      <c r="E15" s="725"/>
      <c r="F15" s="725"/>
      <c r="G15" s="725"/>
      <c r="H15" s="725"/>
      <c r="I15" s="725"/>
      <c r="J15" s="725"/>
      <c r="K15" s="725"/>
      <c r="L15" s="726"/>
      <c r="M15" s="28"/>
      <c r="N15" s="58"/>
      <c r="O15" s="75"/>
      <c r="P15" s="75"/>
      <c r="Q15" s="1"/>
      <c r="R15" s="1"/>
      <c r="S15" s="1"/>
      <c r="T15" s="1"/>
      <c r="U15" s="1"/>
      <c r="V15" s="1"/>
      <c r="W15" s="1"/>
      <c r="X15" s="1"/>
      <c r="Y15" s="1"/>
      <c r="Z15" s="1"/>
    </row>
    <row r="16" spans="1:26" x14ac:dyDescent="0.35">
      <c r="A16" s="208"/>
      <c r="B16" s="190" t="s">
        <v>113</v>
      </c>
      <c r="C16" s="678">
        <v>2.5</v>
      </c>
      <c r="D16" s="194"/>
      <c r="E16" s="194"/>
      <c r="F16" s="194"/>
      <c r="G16" s="194"/>
      <c r="H16" s="180"/>
      <c r="I16" s="180"/>
      <c r="J16" s="180"/>
      <c r="K16" s="180"/>
      <c r="L16" s="180">
        <v>1</v>
      </c>
      <c r="M16" s="28"/>
      <c r="N16" s="58"/>
      <c r="O16" s="75"/>
      <c r="P16" s="75"/>
      <c r="Q16" s="1"/>
      <c r="R16" s="1"/>
      <c r="S16" s="1"/>
      <c r="T16" s="1"/>
      <c r="U16" s="1"/>
      <c r="V16" s="1"/>
      <c r="W16" s="1"/>
      <c r="X16" s="1"/>
      <c r="Y16" s="1"/>
      <c r="Z16" s="1"/>
    </row>
    <row r="17" spans="1:52" x14ac:dyDescent="0.35">
      <c r="A17" s="208"/>
      <c r="B17" s="190" t="s">
        <v>114</v>
      </c>
      <c r="C17" s="678">
        <v>2.5</v>
      </c>
      <c r="D17" s="194"/>
      <c r="E17" s="194"/>
      <c r="F17" s="194"/>
      <c r="G17" s="194"/>
      <c r="H17" s="180"/>
      <c r="I17" s="180"/>
      <c r="J17" s="180"/>
      <c r="K17" s="180"/>
      <c r="L17" s="180">
        <v>1</v>
      </c>
      <c r="M17" s="28"/>
      <c r="N17" s="58"/>
      <c r="O17" s="75"/>
      <c r="P17" s="75"/>
      <c r="Q17" s="1"/>
      <c r="R17" s="1"/>
      <c r="S17" s="1"/>
      <c r="T17" s="1"/>
      <c r="U17" s="1"/>
      <c r="V17" s="1"/>
      <c r="W17" s="1"/>
      <c r="X17" s="1"/>
      <c r="Y17" s="1"/>
      <c r="Z17" s="1"/>
    </row>
    <row r="18" spans="1:52" x14ac:dyDescent="0.35">
      <c r="A18" s="208"/>
      <c r="B18" s="190" t="s">
        <v>32</v>
      </c>
      <c r="C18" s="194"/>
      <c r="D18" s="194"/>
      <c r="E18" s="194"/>
      <c r="F18" s="194"/>
      <c r="G18" s="194"/>
      <c r="H18" s="180"/>
      <c r="I18" s="180"/>
      <c r="J18" s="180"/>
      <c r="K18" s="180"/>
      <c r="L18" s="180"/>
      <c r="M18" s="28"/>
      <c r="N18" s="58"/>
      <c r="O18" s="75"/>
      <c r="P18" s="75"/>
      <c r="Q18" s="1"/>
      <c r="R18" s="1"/>
      <c r="S18" s="1"/>
      <c r="T18" s="1"/>
      <c r="U18" s="1"/>
      <c r="V18" s="1"/>
      <c r="W18" s="1"/>
      <c r="X18" s="1"/>
      <c r="Y18" s="1"/>
      <c r="Z18" s="1"/>
    </row>
    <row r="19" spans="1:52" x14ac:dyDescent="0.35">
      <c r="A19" s="208"/>
      <c r="B19" s="31" t="s">
        <v>31</v>
      </c>
      <c r="C19" s="194"/>
      <c r="D19" s="194"/>
      <c r="E19" s="194"/>
      <c r="F19" s="194"/>
      <c r="G19" s="191"/>
      <c r="H19" s="182"/>
      <c r="I19" s="180"/>
      <c r="J19" s="180"/>
      <c r="K19" s="180"/>
      <c r="L19" s="180"/>
      <c r="M19" s="28"/>
      <c r="N19" s="58"/>
      <c r="O19" s="75"/>
      <c r="P19" s="75"/>
      <c r="Q19" s="1"/>
      <c r="R19" s="1"/>
      <c r="S19" s="1"/>
      <c r="T19" s="1"/>
      <c r="U19" s="1"/>
      <c r="V19" s="1"/>
      <c r="W19" s="1"/>
      <c r="X19" s="1"/>
      <c r="Y19" s="1"/>
      <c r="Z19" s="1"/>
    </row>
    <row r="20" spans="1:52" x14ac:dyDescent="0.35">
      <c r="A20" s="208"/>
      <c r="B20" s="31" t="s">
        <v>24</v>
      </c>
      <c r="C20" s="194"/>
      <c r="D20" s="194"/>
      <c r="E20" s="194"/>
      <c r="F20" s="194"/>
      <c r="G20" s="191"/>
      <c r="H20" s="182"/>
      <c r="I20" s="180"/>
      <c r="J20" s="180"/>
      <c r="K20" s="180"/>
      <c r="L20" s="180"/>
      <c r="M20" s="28"/>
      <c r="N20" s="58"/>
      <c r="O20" s="75"/>
      <c r="P20" s="75"/>
      <c r="Q20" s="1"/>
      <c r="R20" s="1"/>
      <c r="S20" s="1"/>
      <c r="T20" s="1"/>
      <c r="U20" s="1"/>
      <c r="V20" s="1"/>
      <c r="W20" s="442"/>
      <c r="X20" s="1"/>
      <c r="Y20" s="1"/>
      <c r="Z20" s="1"/>
    </row>
    <row r="21" spans="1:52" s="207" customFormat="1" x14ac:dyDescent="0.35">
      <c r="A21" s="1"/>
      <c r="B21" s="438" t="s">
        <v>46</v>
      </c>
      <c r="C21" s="727"/>
      <c r="D21" s="727"/>
      <c r="E21" s="727"/>
      <c r="F21" s="727"/>
      <c r="G21" s="727"/>
      <c r="H21" s="727"/>
      <c r="I21" s="727"/>
      <c r="J21" s="727"/>
      <c r="K21" s="727"/>
      <c r="L21" s="728"/>
      <c r="M21" s="113"/>
      <c r="N21" s="113"/>
      <c r="O21" s="113"/>
      <c r="P21" s="113"/>
      <c r="Q21" s="443"/>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s="207" customFormat="1" x14ac:dyDescent="0.35">
      <c r="A22" s="1"/>
      <c r="B22" s="215" t="s">
        <v>226</v>
      </c>
      <c r="C22" s="213">
        <v>8.0350000000000001</v>
      </c>
      <c r="D22" s="213">
        <v>8.0350000000000001</v>
      </c>
      <c r="E22" s="213">
        <v>7.9958950924162711</v>
      </c>
      <c r="F22" s="213">
        <v>7.966811463794409</v>
      </c>
      <c r="G22" s="213">
        <v>7.8</v>
      </c>
      <c r="H22" s="213">
        <v>11</v>
      </c>
      <c r="I22" s="180"/>
      <c r="J22" s="180"/>
      <c r="K22" s="214" t="s">
        <v>129</v>
      </c>
      <c r="L22" s="170">
        <v>2</v>
      </c>
      <c r="M22" s="115"/>
      <c r="N22" s="115"/>
      <c r="O22" s="115"/>
      <c r="P22" s="444"/>
      <c r="Q22" s="444"/>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s="207" customFormat="1" x14ac:dyDescent="0.35">
      <c r="A23" s="1"/>
      <c r="B23" s="215" t="s">
        <v>97</v>
      </c>
      <c r="C23" s="213"/>
      <c r="D23" s="213"/>
      <c r="E23" s="213"/>
      <c r="F23" s="213"/>
      <c r="G23" s="214"/>
      <c r="H23" s="214"/>
      <c r="I23" s="214"/>
      <c r="J23" s="214"/>
      <c r="K23" s="214"/>
      <c r="L23" s="213"/>
      <c r="M23" s="115"/>
      <c r="N23" s="115"/>
      <c r="O23" s="115"/>
      <c r="P23" s="444"/>
      <c r="Q23" s="445"/>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s="207" customFormat="1" x14ac:dyDescent="0.35">
      <c r="A24" s="1"/>
      <c r="B24" s="215" t="s">
        <v>103</v>
      </c>
      <c r="C24" s="213"/>
      <c r="D24" s="213"/>
      <c r="E24" s="213"/>
      <c r="F24" s="213"/>
      <c r="G24" s="180"/>
      <c r="H24" s="180"/>
      <c r="I24" s="180"/>
      <c r="J24" s="180"/>
      <c r="K24" s="214"/>
      <c r="L24" s="213"/>
      <c r="M24" s="115"/>
      <c r="N24" s="115"/>
      <c r="O24" s="115"/>
      <c r="P24" s="444"/>
      <c r="Q24" s="445"/>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s="207" customFormat="1" x14ac:dyDescent="0.35">
      <c r="A25" s="1"/>
      <c r="B25" s="215" t="s">
        <v>115</v>
      </c>
      <c r="C25" s="213"/>
      <c r="D25" s="213"/>
      <c r="E25" s="213"/>
      <c r="F25" s="213"/>
      <c r="G25" s="182"/>
      <c r="H25" s="182"/>
      <c r="I25" s="180"/>
      <c r="J25" s="180"/>
      <c r="K25" s="214"/>
      <c r="L25" s="213"/>
      <c r="M25" s="115"/>
      <c r="N25" s="115"/>
      <c r="O25" s="115"/>
      <c r="P25" s="444"/>
      <c r="Q25" s="445"/>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s="207" customFormat="1" ht="24" customHeight="1" x14ac:dyDescent="0.35">
      <c r="A26" s="1"/>
      <c r="B26" s="215" t="s">
        <v>106</v>
      </c>
      <c r="C26" s="213"/>
      <c r="D26" s="213"/>
      <c r="E26" s="213"/>
      <c r="F26" s="213"/>
      <c r="G26" s="183"/>
      <c r="H26" s="183"/>
      <c r="I26" s="183"/>
      <c r="J26" s="183"/>
      <c r="K26" s="214"/>
      <c r="L26" s="213"/>
      <c r="M26" s="115"/>
      <c r="N26" s="115"/>
      <c r="O26" s="115"/>
      <c r="P26" s="444"/>
      <c r="Q26" s="444"/>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s="207" customFormat="1" x14ac:dyDescent="0.35">
      <c r="B27" s="61" t="s">
        <v>225</v>
      </c>
      <c r="C27" s="549">
        <v>0.24</v>
      </c>
      <c r="D27" s="549">
        <v>0.24</v>
      </c>
      <c r="E27" s="549">
        <v>0.24</v>
      </c>
      <c r="F27" s="549">
        <v>0.24</v>
      </c>
      <c r="G27" s="549">
        <v>0.24</v>
      </c>
      <c r="H27" s="549">
        <v>0.43</v>
      </c>
      <c r="I27" s="225"/>
      <c r="J27" s="225"/>
      <c r="K27" s="225" t="s">
        <v>132</v>
      </c>
      <c r="L27" s="44">
        <v>2</v>
      </c>
    </row>
    <row r="28" spans="1:52" s="207" customFormat="1" x14ac:dyDescent="0.35">
      <c r="B28" s="61" t="s">
        <v>45</v>
      </c>
      <c r="C28" s="71"/>
      <c r="D28" s="71"/>
      <c r="E28" s="71"/>
      <c r="F28" s="71"/>
      <c r="G28" s="182"/>
      <c r="H28" s="182"/>
      <c r="I28" s="226"/>
      <c r="J28" s="226"/>
      <c r="K28" s="226"/>
      <c r="L28" s="44"/>
    </row>
    <row r="29" spans="1:52" x14ac:dyDescent="0.35">
      <c r="A29" s="208"/>
      <c r="B29" s="28"/>
      <c r="C29" s="555"/>
      <c r="D29" s="555"/>
      <c r="E29" s="555"/>
      <c r="F29" s="555"/>
      <c r="G29" s="207"/>
      <c r="H29" s="207"/>
      <c r="I29" s="207"/>
      <c r="J29" s="207"/>
      <c r="K29" s="28"/>
      <c r="L29" s="28"/>
      <c r="M29" s="28"/>
      <c r="N29" s="58"/>
      <c r="O29" s="446"/>
      <c r="P29" s="447"/>
      <c r="Q29" s="448"/>
      <c r="R29" s="449"/>
      <c r="S29" s="449"/>
      <c r="T29" s="1"/>
      <c r="U29" s="1"/>
      <c r="V29" s="1"/>
      <c r="W29" s="1"/>
      <c r="X29" s="1"/>
      <c r="Y29" s="1"/>
      <c r="Z29" s="1"/>
    </row>
    <row r="30" spans="1:52" x14ac:dyDescent="0.35">
      <c r="B30" s="33" t="s">
        <v>28</v>
      </c>
      <c r="C30" s="28"/>
      <c r="D30" s="28"/>
      <c r="E30" s="28"/>
      <c r="F30" s="28"/>
      <c r="G30" s="207"/>
      <c r="H30" s="207"/>
      <c r="I30" s="207"/>
      <c r="J30" s="207"/>
      <c r="K30" s="28"/>
      <c r="L30" s="28"/>
      <c r="M30" s="28"/>
      <c r="N30" s="58"/>
      <c r="O30" s="446"/>
      <c r="P30" s="450"/>
      <c r="Q30" s="451"/>
      <c r="R30" s="452"/>
      <c r="S30" s="452"/>
      <c r="T30" s="1"/>
      <c r="U30" s="1"/>
      <c r="V30" s="1"/>
      <c r="W30" s="1"/>
      <c r="X30" s="1"/>
      <c r="Y30" s="1"/>
      <c r="Z30" s="1"/>
    </row>
    <row r="31" spans="1:52" x14ac:dyDescent="0.35">
      <c r="A31" s="208"/>
      <c r="B31" s="244" t="s">
        <v>197</v>
      </c>
      <c r="C31" s="28"/>
      <c r="D31" s="28"/>
      <c r="E31" s="28"/>
      <c r="F31" s="28"/>
      <c r="G31" s="207"/>
      <c r="H31" s="207"/>
      <c r="I31" s="207"/>
      <c r="J31" s="207"/>
      <c r="K31" s="28"/>
      <c r="L31" s="28"/>
      <c r="M31" s="28"/>
      <c r="N31" s="58"/>
      <c r="O31" s="446"/>
      <c r="P31" s="453"/>
      <c r="Q31" s="448"/>
      <c r="R31" s="454"/>
      <c r="S31" s="454"/>
      <c r="T31" s="1"/>
      <c r="U31" s="1"/>
      <c r="V31" s="1"/>
      <c r="W31" s="1"/>
      <c r="X31" s="1"/>
      <c r="Y31" s="1"/>
      <c r="Z31" s="1"/>
    </row>
    <row r="32" spans="1:52" x14ac:dyDescent="0.35">
      <c r="A32" s="241"/>
      <c r="B32" s="173" t="s">
        <v>215</v>
      </c>
      <c r="C32" s="244"/>
      <c r="D32" s="244"/>
      <c r="E32" s="244"/>
      <c r="F32" s="244"/>
      <c r="G32" s="207"/>
      <c r="H32" s="207"/>
      <c r="I32" s="207"/>
      <c r="J32" s="207"/>
      <c r="K32" s="244"/>
      <c r="L32" s="244"/>
      <c r="M32" s="28"/>
      <c r="N32" s="58"/>
      <c r="O32" s="75"/>
      <c r="P32" s="75"/>
      <c r="Q32" s="1"/>
      <c r="R32" s="1"/>
      <c r="S32" s="1"/>
      <c r="T32" s="1"/>
      <c r="U32" s="1"/>
      <c r="V32" s="1"/>
      <c r="W32" s="1"/>
      <c r="X32" s="1"/>
      <c r="Y32" s="1"/>
      <c r="Z32" s="1"/>
    </row>
    <row r="33" spans="1:26" x14ac:dyDescent="0.35">
      <c r="A33" s="241"/>
      <c r="B33" s="244" t="s">
        <v>216</v>
      </c>
      <c r="C33" s="82"/>
      <c r="D33" s="82"/>
      <c r="E33" s="82"/>
      <c r="F33" s="82"/>
      <c r="G33" s="207"/>
      <c r="H33" s="207"/>
      <c r="I33" s="207"/>
      <c r="J33" s="207"/>
      <c r="K33" s="82"/>
      <c r="L33" s="82"/>
      <c r="M33" s="28"/>
      <c r="N33" s="58"/>
      <c r="O33" s="75"/>
      <c r="P33" s="75"/>
      <c r="Q33" s="1"/>
      <c r="R33" s="455"/>
      <c r="S33" s="1"/>
      <c r="T33" s="1"/>
      <c r="U33" s="1"/>
      <c r="V33" s="1"/>
      <c r="W33" s="1"/>
      <c r="X33" s="1"/>
      <c r="Y33" s="1"/>
      <c r="Z33" s="1"/>
    </row>
    <row r="34" spans="1:26" x14ac:dyDescent="0.35">
      <c r="B34" s="244"/>
      <c r="C34" s="139"/>
      <c r="D34" s="139"/>
      <c r="E34" s="139"/>
      <c r="F34" s="139"/>
      <c r="G34" s="207"/>
      <c r="H34" s="207"/>
      <c r="I34" s="207"/>
      <c r="J34" s="207"/>
      <c r="K34" s="139"/>
      <c r="L34" s="139"/>
      <c r="M34" s="28"/>
      <c r="N34" s="58"/>
      <c r="O34" s="75"/>
      <c r="P34" s="456"/>
      <c r="Q34" s="457"/>
      <c r="R34" s="1"/>
      <c r="S34" s="1"/>
      <c r="T34" s="1"/>
      <c r="U34" s="1"/>
      <c r="V34" s="1"/>
      <c r="W34" s="1"/>
      <c r="X34" s="1"/>
      <c r="Y34" s="1"/>
      <c r="Z34" s="1"/>
    </row>
    <row r="35" spans="1:26" x14ac:dyDescent="0.35">
      <c r="A35" s="241"/>
      <c r="B35" s="13" t="s">
        <v>20</v>
      </c>
      <c r="C35" s="164"/>
      <c r="D35" s="164"/>
      <c r="E35" s="164"/>
      <c r="F35" s="164"/>
      <c r="G35" s="164"/>
      <c r="H35" s="164"/>
      <c r="I35" s="164"/>
      <c r="J35" s="164"/>
      <c r="K35" s="164"/>
      <c r="L35" s="164"/>
      <c r="O35" s="1"/>
      <c r="P35" s="459"/>
      <c r="Q35" s="459"/>
      <c r="R35" s="1"/>
      <c r="S35" s="1"/>
      <c r="T35" s="1"/>
      <c r="U35" s="1"/>
      <c r="V35" s="1"/>
      <c r="W35" s="1"/>
      <c r="X35" s="1"/>
      <c r="Y35" s="1"/>
      <c r="Z35" s="1"/>
    </row>
    <row r="36" spans="1:26" x14ac:dyDescent="0.35">
      <c r="A36" s="241"/>
      <c r="B36" s="596" t="s">
        <v>214</v>
      </c>
      <c r="C36" s="244"/>
      <c r="D36" s="244"/>
      <c r="E36" s="244"/>
      <c r="F36" s="244"/>
      <c r="G36" s="244"/>
      <c r="H36" s="244"/>
      <c r="I36" s="244"/>
      <c r="J36" s="244"/>
      <c r="K36" s="244"/>
      <c r="L36" s="244"/>
      <c r="O36" s="1"/>
      <c r="P36" s="460"/>
      <c r="Q36" s="459"/>
      <c r="R36" s="1"/>
      <c r="S36" s="1"/>
      <c r="T36" s="1"/>
      <c r="U36" s="1"/>
      <c r="V36" s="1"/>
      <c r="W36" s="1"/>
      <c r="X36" s="1"/>
      <c r="Y36" s="1"/>
      <c r="Z36" s="1"/>
    </row>
    <row r="37" spans="1:26" s="55" customFormat="1" x14ac:dyDescent="0.35">
      <c r="A37" s="361"/>
      <c r="B37" s="244" t="s">
        <v>238</v>
      </c>
      <c r="C37" s="244"/>
      <c r="D37" s="244"/>
      <c r="E37" s="244"/>
      <c r="F37" s="244"/>
      <c r="G37" s="244"/>
      <c r="H37" s="244"/>
      <c r="I37" s="244"/>
      <c r="J37" s="244"/>
      <c r="K37" s="244"/>
      <c r="L37" s="244"/>
      <c r="M37" s="360"/>
      <c r="N37" s="461"/>
      <c r="O37" s="461"/>
      <c r="P37" s="461"/>
      <c r="Q37" s="461"/>
      <c r="R37" s="461"/>
      <c r="S37" s="461"/>
      <c r="T37" s="461"/>
      <c r="U37" s="461"/>
      <c r="V37" s="461"/>
      <c r="W37" s="461"/>
      <c r="X37" s="461"/>
      <c r="Y37" s="461"/>
      <c r="Z37" s="461"/>
    </row>
    <row r="38" spans="1:26" ht="15" customHeight="1" x14ac:dyDescent="0.35">
      <c r="A38" s="241"/>
      <c r="B38" s="244" t="s">
        <v>358</v>
      </c>
      <c r="C38" s="208"/>
      <c r="D38" s="208"/>
      <c r="E38" s="208"/>
      <c r="F38" s="208"/>
      <c r="G38" s="378"/>
      <c r="H38" s="378"/>
      <c r="I38" s="378"/>
      <c r="J38" s="378"/>
      <c r="K38" s="208"/>
      <c r="L38" s="208"/>
    </row>
    <row r="39" spans="1:26" x14ac:dyDescent="0.35">
      <c r="A39" s="241"/>
      <c r="B39" s="208"/>
      <c r="C39" s="208"/>
      <c r="D39" s="208"/>
      <c r="E39" s="208"/>
      <c r="F39" s="208"/>
      <c r="K39" s="208"/>
      <c r="L39" s="208"/>
    </row>
    <row r="40" spans="1:26" ht="15" customHeight="1" x14ac:dyDescent="0.35">
      <c r="A40" s="241"/>
      <c r="B40" s="208"/>
      <c r="C40" s="208"/>
      <c r="D40" s="208"/>
      <c r="E40" s="208"/>
      <c r="F40" s="208"/>
      <c r="G40" s="164"/>
      <c r="H40" s="164"/>
      <c r="I40" s="164"/>
      <c r="J40" s="164"/>
      <c r="K40" s="208"/>
      <c r="L40" s="208"/>
    </row>
    <row r="41" spans="1:26" ht="15" customHeight="1" x14ac:dyDescent="0.35">
      <c r="A41" s="241"/>
      <c r="B41" s="208"/>
      <c r="C41" s="208"/>
      <c r="D41" s="208"/>
      <c r="E41" s="208"/>
      <c r="F41" s="208"/>
      <c r="G41" s="164"/>
      <c r="H41" s="164"/>
      <c r="I41" s="164"/>
      <c r="J41" s="164"/>
      <c r="K41" s="208"/>
      <c r="L41" s="208"/>
    </row>
    <row r="42" spans="1:26" x14ac:dyDescent="0.35">
      <c r="A42" s="241"/>
      <c r="B42" s="208"/>
      <c r="C42" s="208"/>
      <c r="D42" s="208"/>
      <c r="E42" s="208"/>
      <c r="F42" s="208"/>
      <c r="G42" s="118"/>
      <c r="H42" s="118"/>
      <c r="I42" s="118"/>
      <c r="J42" s="118"/>
      <c r="K42" s="208"/>
      <c r="L42" s="208"/>
    </row>
    <row r="43" spans="1:26" ht="37.5" customHeight="1" x14ac:dyDescent="0.35">
      <c r="A43" s="241"/>
      <c r="B43" s="378"/>
      <c r="C43" s="378"/>
      <c r="D43" s="378"/>
      <c r="E43" s="378"/>
      <c r="F43" s="378"/>
      <c r="K43" s="378"/>
      <c r="L43" s="378"/>
    </row>
    <row r="44" spans="1:26" x14ac:dyDescent="0.35">
      <c r="A44" s="241"/>
      <c r="B44" s="208"/>
      <c r="C44" s="208"/>
      <c r="D44" s="208"/>
      <c r="E44" s="208"/>
      <c r="F44" s="208"/>
      <c r="G44" s="10"/>
      <c r="H44" s="10"/>
      <c r="I44" s="10"/>
      <c r="J44" s="10"/>
      <c r="K44" s="208"/>
      <c r="L44" s="208"/>
    </row>
    <row r="45" spans="1:26" ht="29.25" customHeight="1" x14ac:dyDescent="0.35">
      <c r="A45" s="241"/>
      <c r="B45" s="378"/>
      <c r="C45" s="378"/>
      <c r="D45" s="378"/>
      <c r="E45" s="378"/>
      <c r="F45" s="378"/>
      <c r="G45" s="378"/>
      <c r="H45" s="378"/>
      <c r="I45" s="378"/>
      <c r="J45" s="378"/>
      <c r="K45" s="378"/>
      <c r="L45" s="378"/>
    </row>
    <row r="46" spans="1:26" x14ac:dyDescent="0.35">
      <c r="A46" s="241"/>
      <c r="B46" s="208"/>
      <c r="C46" s="208"/>
      <c r="D46" s="208"/>
      <c r="E46" s="208"/>
      <c r="F46" s="208"/>
      <c r="K46" s="208"/>
      <c r="L46" s="208"/>
    </row>
    <row r="47" spans="1:26" x14ac:dyDescent="0.35">
      <c r="A47" s="241"/>
      <c r="B47" s="208"/>
      <c r="C47" s="208"/>
      <c r="D47" s="208"/>
      <c r="E47" s="208"/>
      <c r="F47" s="208"/>
      <c r="K47" s="208"/>
      <c r="L47" s="208"/>
    </row>
    <row r="48" spans="1:26" x14ac:dyDescent="0.35">
      <c r="A48" s="241"/>
      <c r="B48" s="208"/>
      <c r="C48" s="208"/>
      <c r="D48" s="208"/>
      <c r="E48" s="208"/>
      <c r="F48" s="208"/>
      <c r="G48" s="378"/>
      <c r="H48" s="378"/>
      <c r="I48" s="378"/>
      <c r="J48" s="378"/>
      <c r="K48" s="208"/>
      <c r="L48" s="208"/>
    </row>
    <row r="49" spans="1:12" x14ac:dyDescent="0.35">
      <c r="A49" s="207"/>
      <c r="B49" s="49"/>
      <c r="C49" s="49"/>
      <c r="D49" s="49"/>
      <c r="E49" s="49"/>
      <c r="F49" s="49"/>
      <c r="K49" s="49"/>
      <c r="L49" s="49"/>
    </row>
    <row r="50" spans="1:12" ht="29.25" customHeight="1" x14ac:dyDescent="0.35">
      <c r="A50" s="241"/>
      <c r="B50" s="241"/>
      <c r="C50" s="241"/>
      <c r="D50" s="241"/>
      <c r="E50" s="241"/>
      <c r="F50" s="241"/>
      <c r="G50" s="378"/>
      <c r="H50" s="378"/>
      <c r="I50" s="378"/>
      <c r="J50" s="378"/>
      <c r="K50" s="241"/>
      <c r="L50" s="241"/>
    </row>
    <row r="51" spans="1:12" x14ac:dyDescent="0.35">
      <c r="A51" s="241"/>
      <c r="B51" s="241"/>
      <c r="C51" s="241"/>
      <c r="D51" s="241"/>
      <c r="E51" s="241"/>
      <c r="F51" s="241"/>
      <c r="K51" s="241"/>
      <c r="L51" s="241"/>
    </row>
    <row r="52" spans="1:12" x14ac:dyDescent="0.35">
      <c r="A52" s="241"/>
      <c r="B52" s="241"/>
      <c r="C52" s="241"/>
      <c r="D52" s="241"/>
      <c r="E52" s="241"/>
      <c r="F52" s="241"/>
      <c r="G52" s="241"/>
      <c r="H52" s="241"/>
      <c r="I52" s="241"/>
      <c r="J52" s="241"/>
      <c r="K52" s="241"/>
      <c r="L52" s="241"/>
    </row>
    <row r="53" spans="1:12" x14ac:dyDescent="0.35">
      <c r="A53" s="241"/>
      <c r="B53" s="241"/>
      <c r="C53" s="241"/>
      <c r="D53" s="241"/>
      <c r="E53" s="241"/>
      <c r="F53" s="241"/>
      <c r="K53" s="241"/>
      <c r="L53" s="241"/>
    </row>
    <row r="54" spans="1:12" ht="25.5" customHeight="1" x14ac:dyDescent="0.35">
      <c r="A54" s="241"/>
      <c r="B54" s="241"/>
      <c r="C54" s="241"/>
      <c r="D54" s="241"/>
      <c r="E54" s="241"/>
      <c r="F54" s="241"/>
      <c r="G54" s="49"/>
      <c r="H54" s="49"/>
      <c r="I54" s="49"/>
      <c r="J54" s="49"/>
      <c r="K54" s="241"/>
      <c r="L54" s="241"/>
    </row>
    <row r="55" spans="1:12" x14ac:dyDescent="0.35">
      <c r="A55" s="241"/>
      <c r="B55" s="241"/>
      <c r="C55" s="241"/>
      <c r="D55" s="241"/>
      <c r="E55" s="241"/>
      <c r="F55" s="241"/>
      <c r="G55" s="378"/>
      <c r="H55" s="378"/>
      <c r="I55" s="378"/>
      <c r="J55" s="378"/>
      <c r="K55" s="241"/>
      <c r="L55" s="241"/>
    </row>
    <row r="56" spans="1:12" x14ac:dyDescent="0.35">
      <c r="A56" s="241"/>
      <c r="B56" s="241"/>
      <c r="C56" s="241"/>
      <c r="D56" s="241"/>
      <c r="E56" s="241"/>
      <c r="F56" s="241"/>
      <c r="G56" s="241"/>
      <c r="H56" s="241"/>
      <c r="I56" s="241"/>
      <c r="J56" s="241"/>
      <c r="K56" s="241"/>
      <c r="L56" s="241"/>
    </row>
    <row r="57" spans="1:12" x14ac:dyDescent="0.35">
      <c r="A57" s="241"/>
      <c r="B57" s="241"/>
      <c r="C57" s="241"/>
      <c r="D57" s="241"/>
      <c r="E57" s="241"/>
      <c r="F57" s="241"/>
      <c r="G57" s="241"/>
      <c r="H57" s="241"/>
      <c r="I57" s="241"/>
      <c r="J57" s="241"/>
      <c r="K57" s="241"/>
      <c r="L57" s="241"/>
    </row>
    <row r="58" spans="1:12" x14ac:dyDescent="0.35">
      <c r="A58" s="241"/>
      <c r="B58" s="241"/>
      <c r="C58" s="241"/>
      <c r="D58" s="241"/>
      <c r="E58" s="241"/>
      <c r="F58" s="241"/>
      <c r="K58" s="241"/>
      <c r="L58" s="241"/>
    </row>
    <row r="59" spans="1:12" x14ac:dyDescent="0.35">
      <c r="A59" s="241"/>
      <c r="B59" s="241"/>
      <c r="C59" s="241"/>
      <c r="D59" s="241"/>
      <c r="E59" s="241"/>
      <c r="F59" s="241"/>
      <c r="K59" s="241"/>
      <c r="L59" s="241"/>
    </row>
    <row r="60" spans="1:12" x14ac:dyDescent="0.35">
      <c r="A60" s="241"/>
      <c r="B60" s="241"/>
      <c r="C60" s="241"/>
      <c r="D60" s="241"/>
      <c r="E60" s="241"/>
      <c r="F60" s="241"/>
      <c r="K60" s="241"/>
      <c r="L60" s="241"/>
    </row>
    <row r="62" spans="1:12" x14ac:dyDescent="0.35">
      <c r="B62" s="435"/>
      <c r="C62" s="437"/>
      <c r="D62" s="437"/>
      <c r="E62" s="437"/>
      <c r="F62" s="437"/>
      <c r="G62" s="437"/>
      <c r="H62" s="437"/>
      <c r="I62" s="437"/>
      <c r="J62" s="437"/>
      <c r="K62" s="437"/>
      <c r="L62" s="437"/>
    </row>
    <row r="64" spans="1:12" x14ac:dyDescent="0.35">
      <c r="G64" s="15"/>
      <c r="H64" s="15"/>
      <c r="I64" s="15"/>
      <c r="J64" s="15"/>
    </row>
    <row r="65" spans="3:26" s="15" customFormat="1" x14ac:dyDescent="0.35">
      <c r="C65" s="17"/>
      <c r="G65" s="208"/>
      <c r="H65" s="208"/>
      <c r="I65" s="208"/>
      <c r="J65" s="208"/>
      <c r="M65" s="208"/>
      <c r="N65" s="207"/>
      <c r="O65" s="207"/>
      <c r="P65" s="207"/>
      <c r="Q65" s="207"/>
      <c r="R65" s="207"/>
      <c r="S65" s="207"/>
      <c r="T65" s="207"/>
      <c r="U65" s="207"/>
      <c r="V65" s="207"/>
      <c r="W65" s="207"/>
      <c r="X65" s="207"/>
      <c r="Y65" s="207"/>
      <c r="Z65" s="207"/>
    </row>
    <row r="66" spans="3:26" s="15" customFormat="1" x14ac:dyDescent="0.35">
      <c r="C66" s="16"/>
      <c r="D66" s="16"/>
      <c r="E66" s="16"/>
      <c r="G66" s="208"/>
      <c r="H66" s="208"/>
      <c r="I66" s="208"/>
      <c r="J66" s="208"/>
      <c r="M66" s="208"/>
      <c r="N66" s="207"/>
      <c r="O66" s="207"/>
      <c r="P66" s="207"/>
      <c r="Q66" s="207"/>
      <c r="R66" s="207"/>
      <c r="S66" s="207"/>
      <c r="T66" s="207"/>
      <c r="U66" s="207"/>
      <c r="V66" s="207"/>
      <c r="W66" s="207"/>
      <c r="X66" s="207"/>
      <c r="Y66" s="207"/>
      <c r="Z66" s="207"/>
    </row>
    <row r="67" spans="3:26" x14ac:dyDescent="0.35">
      <c r="G67" s="15"/>
      <c r="H67" s="15"/>
      <c r="I67" s="15"/>
      <c r="J67" s="15"/>
    </row>
    <row r="72" spans="3:26" x14ac:dyDescent="0.35">
      <c r="G72" s="15"/>
      <c r="H72" s="15"/>
      <c r="I72" s="15"/>
      <c r="J72" s="15"/>
    </row>
  </sheetData>
  <mergeCells count="5">
    <mergeCell ref="C3:L3"/>
    <mergeCell ref="G4:H4"/>
    <mergeCell ref="I4:J4"/>
    <mergeCell ref="B15:L15"/>
    <mergeCell ref="C21:L21"/>
  </mergeCells>
  <pageMargins left="0.7" right="0.7" top="0.75" bottom="0.75" header="0.3" footer="0.3"/>
  <pageSetup paperSize="9" orientation="landscape" verticalDpi="0" r:id="rId1"/>
  <ignoredErrors>
    <ignoredError sqref="L7 C10"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Z69"/>
  <sheetViews>
    <sheetView workbookViewId="0">
      <selection activeCell="L10" sqref="L10"/>
    </sheetView>
  </sheetViews>
  <sheetFormatPr defaultColWidth="9.1796875" defaultRowHeight="14.5" x14ac:dyDescent="0.35"/>
  <cols>
    <col min="1" max="1" width="2.81640625" style="15" customWidth="1"/>
    <col min="2" max="2" width="34.26953125" style="15" customWidth="1"/>
    <col min="3" max="7" width="9.81640625" style="15" customWidth="1"/>
    <col min="8" max="8" width="8.81640625" style="208" bestFit="1" customWidth="1"/>
    <col min="9" max="9" width="7.1796875" style="208" customWidth="1"/>
    <col min="10" max="10" width="8.453125" style="208" customWidth="1"/>
    <col min="11" max="11" width="7.453125" style="208" customWidth="1"/>
    <col min="12" max="12" width="8.54296875" style="15" customWidth="1"/>
    <col min="13" max="13" width="15.1796875" style="208" bestFit="1" customWidth="1"/>
    <col min="14" max="14" width="4.453125" style="208" customWidth="1"/>
    <col min="15" max="15" width="9.1796875" style="207"/>
    <col min="16" max="16" width="17.1796875" style="207" customWidth="1"/>
    <col min="17" max="17" width="9" style="207" bestFit="1" customWidth="1"/>
    <col min="18" max="19" width="9.81640625" style="207" bestFit="1" customWidth="1"/>
    <col min="20" max="22" width="9.1796875" style="207"/>
    <col min="23" max="23" width="10.81640625" style="207" customWidth="1"/>
    <col min="24" max="31" width="9.1796875" style="207"/>
    <col min="32" max="16384" width="9.1796875" style="206"/>
  </cols>
  <sheetData>
    <row r="1" spans="1:26" s="207" customFormat="1" ht="14.25" customHeight="1" x14ac:dyDescent="0.4">
      <c r="A1" s="208"/>
      <c r="B1" s="439"/>
      <c r="C1" s="208"/>
      <c r="D1" s="208"/>
      <c r="E1" s="208"/>
      <c r="F1" s="208"/>
      <c r="G1" s="208"/>
      <c r="H1" s="50"/>
      <c r="I1" s="50"/>
      <c r="J1" s="51"/>
      <c r="K1" s="51"/>
      <c r="L1" s="208"/>
      <c r="M1" s="50"/>
      <c r="N1" s="208"/>
    </row>
    <row r="2" spans="1:26" s="207" customFormat="1" ht="14.25" customHeight="1" x14ac:dyDescent="0.35">
      <c r="A2" s="208"/>
      <c r="B2" s="440"/>
      <c r="C2" s="208"/>
      <c r="D2" s="208"/>
      <c r="E2" s="208"/>
      <c r="F2" s="208"/>
      <c r="G2" s="208"/>
      <c r="H2" s="208"/>
      <c r="I2" s="208"/>
      <c r="J2" s="208"/>
      <c r="K2" s="208"/>
      <c r="L2" s="208"/>
      <c r="M2" s="208"/>
      <c r="N2" s="208"/>
    </row>
    <row r="3" spans="1:26" ht="14.5" customHeight="1" x14ac:dyDescent="0.35">
      <c r="A3" s="208"/>
      <c r="B3" s="188" t="s">
        <v>0</v>
      </c>
      <c r="C3" s="704" t="s">
        <v>76</v>
      </c>
      <c r="D3" s="705"/>
      <c r="E3" s="705"/>
      <c r="F3" s="705"/>
      <c r="G3" s="705"/>
      <c r="H3" s="705"/>
      <c r="I3" s="705"/>
      <c r="J3" s="705"/>
      <c r="K3" s="705"/>
      <c r="L3" s="706"/>
      <c r="M3" s="207"/>
      <c r="N3" s="28"/>
      <c r="O3" s="58"/>
      <c r="P3" s="58"/>
      <c r="Q3" s="58"/>
    </row>
    <row r="4" spans="1:26" x14ac:dyDescent="0.35">
      <c r="A4" s="208"/>
      <c r="B4" s="31"/>
      <c r="C4" s="211">
        <v>2020</v>
      </c>
      <c r="D4" s="211">
        <v>2030</v>
      </c>
      <c r="E4" s="211">
        <v>2040</v>
      </c>
      <c r="F4" s="211">
        <v>2050</v>
      </c>
      <c r="G4" s="699" t="s">
        <v>2</v>
      </c>
      <c r="H4" s="700"/>
      <c r="I4" s="699" t="s">
        <v>3</v>
      </c>
      <c r="J4" s="700"/>
      <c r="K4" s="211" t="s">
        <v>4</v>
      </c>
      <c r="L4" s="211" t="s">
        <v>5</v>
      </c>
      <c r="M4" s="28"/>
      <c r="N4" s="441"/>
      <c r="O4" s="441"/>
      <c r="P4" s="441"/>
    </row>
    <row r="5" spans="1:26" x14ac:dyDescent="0.35">
      <c r="A5" s="208"/>
      <c r="B5" s="527" t="s">
        <v>6</v>
      </c>
      <c r="C5" s="528"/>
      <c r="D5" s="528"/>
      <c r="E5" s="528"/>
      <c r="F5" s="528"/>
      <c r="G5" s="565" t="s">
        <v>7</v>
      </c>
      <c r="H5" s="565" t="s">
        <v>8</v>
      </c>
      <c r="I5" s="565" t="s">
        <v>7</v>
      </c>
      <c r="J5" s="565" t="s">
        <v>8</v>
      </c>
      <c r="K5" s="528"/>
      <c r="L5" s="529"/>
      <c r="M5" s="28"/>
      <c r="N5" s="58"/>
      <c r="O5" s="58"/>
      <c r="P5" s="58"/>
    </row>
    <row r="6" spans="1:26" x14ac:dyDescent="0.35">
      <c r="A6" s="208"/>
      <c r="B6" s="190" t="s">
        <v>9</v>
      </c>
      <c r="C6" s="191" t="s">
        <v>150</v>
      </c>
      <c r="D6" s="568"/>
      <c r="E6" s="569"/>
      <c r="F6" s="569"/>
      <c r="G6" s="194">
        <v>35</v>
      </c>
      <c r="H6" s="194">
        <v>200</v>
      </c>
      <c r="I6" s="194"/>
      <c r="J6" s="194"/>
      <c r="K6" s="194"/>
      <c r="L6" s="194" t="s">
        <v>329</v>
      </c>
      <c r="M6" s="28"/>
      <c r="N6" s="58"/>
      <c r="O6" s="58"/>
      <c r="P6" s="58"/>
    </row>
    <row r="7" spans="1:26" x14ac:dyDescent="0.35">
      <c r="A7" s="208"/>
      <c r="B7" s="475" t="s">
        <v>112</v>
      </c>
      <c r="C7" s="187">
        <v>96.9</v>
      </c>
      <c r="D7" s="187">
        <v>96.9</v>
      </c>
      <c r="E7" s="192">
        <v>96.9</v>
      </c>
      <c r="F7" s="192">
        <v>96.9</v>
      </c>
      <c r="G7" s="191"/>
      <c r="H7" s="191"/>
      <c r="I7" s="476"/>
      <c r="J7" s="192"/>
      <c r="K7" s="192" t="s">
        <v>130</v>
      </c>
      <c r="L7" s="192">
        <v>1</v>
      </c>
      <c r="M7" s="28"/>
      <c r="N7" s="58"/>
      <c r="P7" s="58"/>
    </row>
    <row r="8" spans="1:26" x14ac:dyDescent="0.35">
      <c r="A8" s="208"/>
      <c r="B8" s="190" t="s">
        <v>10</v>
      </c>
      <c r="C8" s="191">
        <v>1</v>
      </c>
      <c r="D8" s="191"/>
      <c r="E8" s="191"/>
      <c r="F8" s="191"/>
      <c r="G8" s="191">
        <v>0.6</v>
      </c>
      <c r="H8" s="191">
        <v>6</v>
      </c>
      <c r="I8" s="191"/>
      <c r="J8" s="191"/>
      <c r="K8" s="191" t="s">
        <v>132</v>
      </c>
      <c r="L8" s="191" t="s">
        <v>328</v>
      </c>
      <c r="M8" s="28"/>
      <c r="N8" s="58"/>
      <c r="O8" s="58"/>
      <c r="P8" s="58"/>
    </row>
    <row r="9" spans="1:26" x14ac:dyDescent="0.35">
      <c r="A9" s="208"/>
      <c r="B9" s="190" t="s">
        <v>23</v>
      </c>
      <c r="C9" s="194">
        <v>3.12</v>
      </c>
      <c r="D9" s="194"/>
      <c r="E9" s="194"/>
      <c r="F9" s="194"/>
      <c r="G9" s="191">
        <v>2.5</v>
      </c>
      <c r="H9" s="191">
        <v>4.87</v>
      </c>
      <c r="I9" s="191"/>
      <c r="J9" s="191"/>
      <c r="K9" s="194" t="s">
        <v>132</v>
      </c>
      <c r="L9" s="191" t="s">
        <v>328</v>
      </c>
      <c r="M9" s="28"/>
      <c r="N9" s="58"/>
      <c r="O9" s="58"/>
      <c r="P9" s="58"/>
    </row>
    <row r="10" spans="1:26" x14ac:dyDescent="0.35">
      <c r="A10" s="208"/>
      <c r="B10" s="190" t="s">
        <v>87</v>
      </c>
      <c r="C10" s="194">
        <v>0.6</v>
      </c>
      <c r="D10" s="194"/>
      <c r="E10" s="194"/>
      <c r="F10" s="194"/>
      <c r="G10" s="191"/>
      <c r="H10" s="191"/>
      <c r="I10" s="191"/>
      <c r="J10" s="191"/>
      <c r="K10" s="194"/>
      <c r="L10" s="191" t="s">
        <v>328</v>
      </c>
      <c r="M10" s="28"/>
      <c r="N10" s="58"/>
      <c r="O10" s="58"/>
      <c r="P10" s="58"/>
    </row>
    <row r="11" spans="1:26" x14ac:dyDescent="0.35">
      <c r="A11" s="208"/>
      <c r="B11" s="31" t="s">
        <v>11</v>
      </c>
      <c r="C11" s="194">
        <v>40</v>
      </c>
      <c r="D11" s="194"/>
      <c r="E11" s="194"/>
      <c r="F11" s="194"/>
      <c r="G11" s="191"/>
      <c r="H11" s="191"/>
      <c r="I11" s="191"/>
      <c r="J11" s="191"/>
      <c r="K11" s="194"/>
      <c r="L11" s="191">
        <v>1</v>
      </c>
      <c r="M11" s="28"/>
      <c r="N11" s="58"/>
      <c r="O11" s="58"/>
      <c r="P11" s="58"/>
    </row>
    <row r="12" spans="1:26" x14ac:dyDescent="0.35">
      <c r="A12" s="208"/>
      <c r="B12" s="31" t="s">
        <v>12</v>
      </c>
      <c r="C12" s="194">
        <v>5</v>
      </c>
      <c r="D12" s="194"/>
      <c r="E12" s="194"/>
      <c r="F12" s="194"/>
      <c r="G12" s="191">
        <v>4</v>
      </c>
      <c r="H12" s="191">
        <v>7</v>
      </c>
      <c r="I12" s="191"/>
      <c r="J12" s="191"/>
      <c r="K12" s="194"/>
      <c r="L12" s="191">
        <v>1</v>
      </c>
      <c r="M12" s="28"/>
      <c r="N12" s="58"/>
      <c r="O12" s="58"/>
      <c r="P12" s="58"/>
    </row>
    <row r="13" spans="1:26" x14ac:dyDescent="0.35">
      <c r="A13" s="208"/>
      <c r="B13" s="478" t="s">
        <v>42</v>
      </c>
      <c r="C13" s="191"/>
      <c r="D13" s="191"/>
      <c r="E13" s="191"/>
      <c r="F13" s="191"/>
      <c r="G13" s="191"/>
      <c r="H13" s="191"/>
      <c r="I13" s="191"/>
      <c r="J13" s="191"/>
      <c r="K13" s="191"/>
      <c r="L13" s="191"/>
      <c r="M13" s="28"/>
      <c r="N13" s="58"/>
      <c r="O13" s="58"/>
      <c r="P13" s="58"/>
    </row>
    <row r="14" spans="1:26" x14ac:dyDescent="0.35">
      <c r="A14" s="208"/>
      <c r="B14" s="478" t="s">
        <v>43</v>
      </c>
      <c r="C14" s="191"/>
      <c r="D14" s="191"/>
      <c r="E14" s="191"/>
      <c r="F14" s="191"/>
      <c r="G14" s="191"/>
      <c r="H14" s="191"/>
      <c r="I14" s="194"/>
      <c r="J14" s="194"/>
      <c r="K14" s="191"/>
      <c r="L14" s="191"/>
      <c r="M14" s="28"/>
      <c r="N14" s="58"/>
      <c r="O14" s="58"/>
      <c r="P14" s="58"/>
    </row>
    <row r="15" spans="1:26" x14ac:dyDescent="0.35">
      <c r="A15" s="208"/>
      <c r="B15" s="731" t="s">
        <v>14</v>
      </c>
      <c r="C15" s="732"/>
      <c r="D15" s="732"/>
      <c r="E15" s="732"/>
      <c r="F15" s="732"/>
      <c r="G15" s="732"/>
      <c r="H15" s="732"/>
      <c r="I15" s="732"/>
      <c r="J15" s="732"/>
      <c r="K15" s="732"/>
      <c r="L15" s="733"/>
      <c r="M15" s="28"/>
      <c r="N15" s="58"/>
      <c r="O15" s="75"/>
      <c r="P15" s="75"/>
      <c r="Q15" s="1"/>
      <c r="R15" s="1"/>
      <c r="S15" s="1"/>
      <c r="T15" s="1"/>
      <c r="U15" s="1"/>
      <c r="V15" s="1"/>
      <c r="W15" s="1"/>
      <c r="X15" s="1"/>
      <c r="Y15" s="1"/>
      <c r="Z15" s="1"/>
    </row>
    <row r="16" spans="1:26" x14ac:dyDescent="0.35">
      <c r="A16" s="208"/>
      <c r="B16" s="190" t="s">
        <v>113</v>
      </c>
      <c r="C16" s="566">
        <v>30</v>
      </c>
      <c r="D16" s="566"/>
      <c r="E16" s="566"/>
      <c r="F16" s="566"/>
      <c r="G16" s="570">
        <v>2.5</v>
      </c>
      <c r="H16" s="566">
        <v>50</v>
      </c>
      <c r="I16" s="194"/>
      <c r="J16" s="194"/>
      <c r="K16" s="194"/>
      <c r="L16" s="194">
        <v>1</v>
      </c>
      <c r="M16" s="28"/>
      <c r="N16" s="58"/>
      <c r="O16" s="75"/>
      <c r="P16" s="75"/>
      <c r="Q16" s="1"/>
      <c r="R16" s="1"/>
      <c r="S16" s="1"/>
      <c r="T16" s="1"/>
      <c r="U16" s="1"/>
      <c r="V16" s="1"/>
      <c r="W16" s="1"/>
      <c r="X16" s="1"/>
      <c r="Y16" s="1"/>
      <c r="Z16" s="1"/>
    </row>
    <row r="17" spans="1:52" x14ac:dyDescent="0.35">
      <c r="A17" s="208"/>
      <c r="B17" s="190" t="s">
        <v>114</v>
      </c>
      <c r="C17" s="566">
        <v>30</v>
      </c>
      <c r="D17" s="566"/>
      <c r="E17" s="566"/>
      <c r="F17" s="566"/>
      <c r="G17" s="570">
        <v>2.5</v>
      </c>
      <c r="H17" s="566">
        <v>50</v>
      </c>
      <c r="I17" s="194"/>
      <c r="J17" s="194"/>
      <c r="K17" s="194"/>
      <c r="L17" s="194">
        <v>1</v>
      </c>
      <c r="M17" s="28"/>
      <c r="N17" s="58"/>
      <c r="O17" s="75"/>
      <c r="P17" s="75"/>
      <c r="Q17" s="1"/>
      <c r="R17" s="1"/>
      <c r="S17" s="1"/>
      <c r="T17" s="1"/>
      <c r="U17" s="1"/>
      <c r="V17" s="1"/>
      <c r="W17" s="1"/>
      <c r="X17" s="1"/>
      <c r="Y17" s="1"/>
      <c r="Z17" s="1"/>
    </row>
    <row r="18" spans="1:52" x14ac:dyDescent="0.35">
      <c r="A18" s="208"/>
      <c r="B18" s="190" t="s">
        <v>32</v>
      </c>
      <c r="C18" s="566">
        <v>15</v>
      </c>
      <c r="D18" s="566"/>
      <c r="E18" s="566"/>
      <c r="F18" s="566"/>
      <c r="G18" s="570"/>
      <c r="H18" s="566"/>
      <c r="I18" s="194"/>
      <c r="J18" s="194"/>
      <c r="K18" s="194"/>
      <c r="L18" s="194">
        <v>1</v>
      </c>
      <c r="M18" s="28"/>
      <c r="N18" s="58"/>
      <c r="O18" s="75"/>
      <c r="P18" s="75"/>
      <c r="Q18" s="1"/>
      <c r="R18" s="1"/>
      <c r="S18" s="1"/>
      <c r="T18" s="1"/>
      <c r="U18" s="1"/>
      <c r="V18" s="1"/>
      <c r="W18" s="1"/>
      <c r="X18" s="1"/>
      <c r="Y18" s="1"/>
      <c r="Z18" s="1"/>
    </row>
    <row r="19" spans="1:52" x14ac:dyDescent="0.35">
      <c r="A19" s="208"/>
      <c r="B19" s="31" t="s">
        <v>31</v>
      </c>
      <c r="C19" s="566">
        <v>30</v>
      </c>
      <c r="D19" s="566"/>
      <c r="E19" s="566"/>
      <c r="F19" s="566"/>
      <c r="G19" s="553"/>
      <c r="H19" s="167"/>
      <c r="I19" s="194"/>
      <c r="J19" s="194"/>
      <c r="K19" s="194"/>
      <c r="L19" s="194">
        <v>1</v>
      </c>
      <c r="M19" s="28"/>
      <c r="N19" s="58"/>
      <c r="O19" s="75"/>
      <c r="P19" s="75"/>
      <c r="Q19" s="1"/>
      <c r="R19" s="1"/>
      <c r="S19" s="1"/>
      <c r="T19" s="1"/>
      <c r="U19" s="1"/>
      <c r="V19" s="1"/>
      <c r="W19" s="1"/>
      <c r="X19" s="1"/>
      <c r="Y19" s="1"/>
      <c r="Z19" s="1"/>
    </row>
    <row r="20" spans="1:52" x14ac:dyDescent="0.35">
      <c r="A20" s="208"/>
      <c r="B20" s="31" t="s">
        <v>24</v>
      </c>
      <c r="C20" s="566">
        <v>8.5714285714285712</v>
      </c>
      <c r="D20" s="566"/>
      <c r="E20" s="566"/>
      <c r="F20" s="566"/>
      <c r="G20" s="553">
        <v>0</v>
      </c>
      <c r="H20" s="167">
        <v>15</v>
      </c>
      <c r="I20" s="194"/>
      <c r="J20" s="194"/>
      <c r="K20" s="194"/>
      <c r="L20" s="194">
        <v>1</v>
      </c>
      <c r="M20" s="28"/>
      <c r="N20" s="58"/>
      <c r="O20" s="75"/>
      <c r="P20" s="75"/>
      <c r="Q20" s="1"/>
      <c r="R20" s="1"/>
      <c r="S20" s="1"/>
      <c r="T20" s="1"/>
      <c r="U20" s="1"/>
      <c r="V20" s="1"/>
      <c r="W20" s="442"/>
      <c r="X20" s="1"/>
      <c r="Y20" s="1"/>
      <c r="Z20" s="1"/>
    </row>
    <row r="21" spans="1:52" s="207" customFormat="1" x14ac:dyDescent="0.35">
      <c r="A21" s="1"/>
      <c r="B21" s="438" t="s">
        <v>46</v>
      </c>
      <c r="C21" s="727"/>
      <c r="D21" s="727"/>
      <c r="E21" s="727"/>
      <c r="F21" s="727"/>
      <c r="G21" s="727"/>
      <c r="H21" s="727"/>
      <c r="I21" s="727"/>
      <c r="J21" s="727"/>
      <c r="K21" s="727"/>
      <c r="L21" s="728"/>
      <c r="M21" s="113"/>
      <c r="N21" s="113"/>
      <c r="O21" s="113"/>
      <c r="P21" s="113"/>
      <c r="Q21" s="443"/>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s="207" customFormat="1" x14ac:dyDescent="0.35">
      <c r="A22" s="1"/>
      <c r="B22" s="215" t="s">
        <v>226</v>
      </c>
      <c r="C22" s="213">
        <v>8.3000000000000007</v>
      </c>
      <c r="D22" s="213">
        <v>8.2634857660333605</v>
      </c>
      <c r="E22" s="213">
        <v>8.2453077840185696</v>
      </c>
      <c r="F22" s="213">
        <v>8.2295625574976512</v>
      </c>
      <c r="G22" s="213">
        <v>3.7</v>
      </c>
      <c r="H22" s="213">
        <v>17.600000000000001</v>
      </c>
      <c r="I22" s="191"/>
      <c r="J22" s="194"/>
      <c r="K22" s="214" t="s">
        <v>132</v>
      </c>
      <c r="L22" s="170">
        <v>5</v>
      </c>
      <c r="M22" s="115"/>
      <c r="N22" s="115"/>
      <c r="O22" s="115"/>
      <c r="P22" s="444"/>
      <c r="Q22" s="444"/>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s="207" customFormat="1" x14ac:dyDescent="0.35">
      <c r="A23" s="1"/>
      <c r="B23" s="215" t="s">
        <v>97</v>
      </c>
      <c r="C23" s="170">
        <v>9.3376370222471259</v>
      </c>
      <c r="D23" s="213"/>
      <c r="E23" s="213"/>
      <c r="F23" s="213"/>
      <c r="G23" s="214"/>
      <c r="H23" s="214"/>
      <c r="I23" s="214"/>
      <c r="J23" s="214"/>
      <c r="K23" s="214"/>
      <c r="L23" s="170">
        <v>1</v>
      </c>
      <c r="M23" s="115"/>
      <c r="N23" s="115"/>
      <c r="O23" s="115"/>
      <c r="P23" s="444"/>
      <c r="Q23" s="445"/>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s="207" customFormat="1" x14ac:dyDescent="0.35">
      <c r="A24" s="1"/>
      <c r="B24" s="215" t="s">
        <v>103</v>
      </c>
      <c r="C24" s="170">
        <v>87.762897256003711</v>
      </c>
      <c r="D24" s="213"/>
      <c r="E24" s="213"/>
      <c r="F24" s="213"/>
      <c r="G24" s="194"/>
      <c r="H24" s="194"/>
      <c r="I24" s="194"/>
      <c r="J24" s="194"/>
      <c r="K24" s="214"/>
      <c r="L24" s="170">
        <v>1</v>
      </c>
      <c r="M24" s="115"/>
      <c r="N24" s="115"/>
      <c r="O24" s="115"/>
      <c r="P24" s="444"/>
      <c r="Q24" s="445"/>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s="207" customFormat="1" x14ac:dyDescent="0.35">
      <c r="A25" s="1"/>
      <c r="B25" s="215" t="s">
        <v>105</v>
      </c>
      <c r="C25" s="170">
        <v>2.8994657217491495</v>
      </c>
      <c r="D25" s="213"/>
      <c r="E25" s="213"/>
      <c r="F25" s="213"/>
      <c r="G25" s="191"/>
      <c r="H25" s="191"/>
      <c r="I25" s="194"/>
      <c r="J25" s="194"/>
      <c r="K25" s="214"/>
      <c r="L25" s="170">
        <v>1</v>
      </c>
      <c r="M25" s="115"/>
      <c r="N25" s="115"/>
      <c r="O25" s="115"/>
      <c r="P25" s="444"/>
      <c r="Q25" s="445"/>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s="207" customFormat="1" ht="24" customHeight="1" x14ac:dyDescent="0.35">
      <c r="A26" s="1"/>
      <c r="B26" s="215" t="s">
        <v>106</v>
      </c>
      <c r="C26" s="170">
        <v>0</v>
      </c>
      <c r="D26" s="213"/>
      <c r="E26" s="213"/>
      <c r="F26" s="213"/>
      <c r="G26" s="486"/>
      <c r="H26" s="486"/>
      <c r="I26" s="486"/>
      <c r="J26" s="486"/>
      <c r="K26" s="214"/>
      <c r="L26" s="170">
        <v>1</v>
      </c>
      <c r="M26" s="115"/>
      <c r="N26" s="115"/>
      <c r="O26" s="115"/>
      <c r="P26" s="444"/>
      <c r="Q26" s="444"/>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s="207" customFormat="1" x14ac:dyDescent="0.35">
      <c r="B27" s="61" t="s">
        <v>225</v>
      </c>
      <c r="C27" s="213">
        <v>0.90838095238095207</v>
      </c>
      <c r="D27" s="213">
        <v>0.9</v>
      </c>
      <c r="E27" s="213">
        <v>0.9</v>
      </c>
      <c r="F27" s="213">
        <v>0.9</v>
      </c>
      <c r="G27" s="554"/>
      <c r="H27" s="191"/>
      <c r="I27" s="225"/>
      <c r="J27" s="225"/>
      <c r="K27" s="225" t="s">
        <v>132</v>
      </c>
      <c r="L27" s="44">
        <v>1</v>
      </c>
    </row>
    <row r="28" spans="1:52" s="207" customFormat="1" x14ac:dyDescent="0.35">
      <c r="B28" s="61" t="s">
        <v>45</v>
      </c>
      <c r="C28" s="71"/>
      <c r="D28" s="71"/>
      <c r="E28" s="71"/>
      <c r="F28" s="71"/>
      <c r="G28" s="191"/>
      <c r="H28" s="191"/>
      <c r="I28" s="226"/>
      <c r="J28" s="226"/>
      <c r="K28" s="226"/>
      <c r="L28" s="44"/>
    </row>
    <row r="29" spans="1:52" s="207" customFormat="1" x14ac:dyDescent="0.35">
      <c r="A29" s="208"/>
      <c r="B29" s="28"/>
      <c r="C29" s="28"/>
      <c r="D29" s="28"/>
      <c r="E29" s="28"/>
      <c r="F29" s="28"/>
      <c r="G29" s="28"/>
      <c r="H29" s="28"/>
      <c r="K29" s="28"/>
      <c r="L29" s="28"/>
      <c r="M29" s="28"/>
      <c r="N29" s="58"/>
      <c r="O29" s="446"/>
      <c r="P29" s="447"/>
      <c r="Q29" s="448"/>
      <c r="R29" s="449"/>
      <c r="S29" s="449"/>
      <c r="T29" s="1"/>
      <c r="U29" s="1"/>
      <c r="V29" s="1"/>
      <c r="W29" s="1"/>
      <c r="X29" s="1"/>
      <c r="Y29" s="1"/>
      <c r="Z29" s="1"/>
    </row>
    <row r="30" spans="1:52" s="207" customFormat="1" x14ac:dyDescent="0.35">
      <c r="B30" s="33" t="s">
        <v>124</v>
      </c>
      <c r="C30" s="28"/>
      <c r="D30" s="28"/>
      <c r="E30" s="28"/>
      <c r="F30" s="28"/>
      <c r="K30" s="28"/>
      <c r="L30" s="28"/>
      <c r="M30" s="28"/>
      <c r="N30" s="58"/>
      <c r="O30" s="446"/>
      <c r="P30" s="450"/>
      <c r="Q30" s="451"/>
      <c r="R30" s="452"/>
      <c r="S30" s="452"/>
      <c r="T30" s="1"/>
      <c r="U30" s="1"/>
      <c r="V30" s="1"/>
      <c r="W30" s="1"/>
      <c r="X30" s="1"/>
      <c r="Y30" s="1"/>
      <c r="Z30" s="1"/>
    </row>
    <row r="31" spans="1:52" s="207" customFormat="1" x14ac:dyDescent="0.35">
      <c r="A31" s="208"/>
      <c r="B31" s="244" t="s">
        <v>197</v>
      </c>
      <c r="C31" s="28"/>
      <c r="D31" s="28"/>
      <c r="E31" s="28"/>
      <c r="F31" s="28"/>
      <c r="K31" s="28"/>
      <c r="L31" s="28"/>
      <c r="M31" s="28"/>
      <c r="N31" s="58"/>
      <c r="O31" s="446"/>
      <c r="P31" s="453"/>
      <c r="Q31" s="448"/>
      <c r="R31" s="454"/>
      <c r="S31" s="454"/>
      <c r="T31" s="1"/>
      <c r="U31" s="1"/>
      <c r="V31" s="1"/>
      <c r="W31" s="1"/>
      <c r="X31" s="1"/>
      <c r="Y31" s="1"/>
      <c r="Z31" s="1"/>
    </row>
    <row r="32" spans="1:52" s="207" customFormat="1" x14ac:dyDescent="0.35">
      <c r="A32" s="241"/>
      <c r="B32" s="244" t="s">
        <v>217</v>
      </c>
      <c r="C32" s="82"/>
      <c r="D32" s="82"/>
      <c r="E32" s="82"/>
      <c r="F32" s="82"/>
      <c r="K32" s="82"/>
      <c r="L32" s="82"/>
      <c r="M32" s="28"/>
      <c r="N32" s="58"/>
      <c r="O32" s="75"/>
      <c r="P32" s="75"/>
      <c r="Q32" s="1"/>
      <c r="R32" s="455"/>
      <c r="S32" s="1"/>
      <c r="T32" s="1"/>
      <c r="U32" s="1"/>
      <c r="V32" s="1"/>
      <c r="W32" s="1"/>
      <c r="X32" s="1"/>
      <c r="Y32" s="1"/>
      <c r="Z32" s="1"/>
    </row>
    <row r="33" spans="1:27" s="207" customFormat="1" x14ac:dyDescent="0.35">
      <c r="A33" s="241"/>
      <c r="B33" s="244" t="s">
        <v>218</v>
      </c>
      <c r="C33" s="82"/>
      <c r="D33" s="82"/>
      <c r="E33" s="82"/>
      <c r="F33" s="82"/>
      <c r="G33" s="82"/>
      <c r="H33" s="82"/>
      <c r="I33" s="82"/>
      <c r="J33" s="82"/>
      <c r="K33" s="82"/>
      <c r="L33" s="82"/>
      <c r="M33" s="28"/>
      <c r="N33" s="58"/>
      <c r="O33" s="75"/>
      <c r="P33" s="75"/>
      <c r="Q33" s="1"/>
      <c r="R33" s="1"/>
      <c r="S33" s="1"/>
      <c r="T33" s="1"/>
      <c r="U33" s="1"/>
      <c r="V33" s="1"/>
      <c r="W33" s="1"/>
      <c r="X33" s="1"/>
      <c r="Y33" s="1"/>
      <c r="Z33" s="1"/>
    </row>
    <row r="34" spans="1:27" s="207" customFormat="1" x14ac:dyDescent="0.35">
      <c r="A34" s="241"/>
      <c r="B34" s="244" t="s">
        <v>327</v>
      </c>
      <c r="C34" s="164"/>
      <c r="D34" s="164"/>
      <c r="E34" s="164"/>
      <c r="F34" s="164"/>
      <c r="G34" s="164"/>
      <c r="H34" s="164"/>
      <c r="I34" s="164"/>
      <c r="J34" s="164"/>
      <c r="K34" s="164"/>
      <c r="L34" s="164"/>
      <c r="M34" s="164"/>
      <c r="N34" s="208"/>
      <c r="P34" s="1"/>
      <c r="Q34" s="460"/>
      <c r="R34" s="459"/>
      <c r="S34" s="1"/>
      <c r="T34" s="1"/>
      <c r="U34" s="1"/>
      <c r="V34" s="1"/>
      <c r="W34" s="1"/>
      <c r="X34" s="1"/>
      <c r="Y34" s="1"/>
      <c r="Z34" s="1"/>
      <c r="AA34" s="1"/>
    </row>
    <row r="35" spans="1:27" x14ac:dyDescent="0.35">
      <c r="A35" s="241"/>
      <c r="B35" s="244" t="s">
        <v>349</v>
      </c>
      <c r="C35" s="208"/>
      <c r="D35" s="208"/>
      <c r="E35" s="208"/>
      <c r="F35" s="208"/>
      <c r="G35" s="208"/>
      <c r="L35" s="208"/>
    </row>
    <row r="36" spans="1:27" x14ac:dyDescent="0.35">
      <c r="A36" s="658"/>
      <c r="B36" s="244"/>
      <c r="C36" s="208"/>
      <c r="D36" s="208"/>
      <c r="E36" s="208"/>
      <c r="F36" s="208"/>
      <c r="G36" s="208"/>
      <c r="L36" s="208"/>
    </row>
    <row r="37" spans="1:27" ht="15" customHeight="1" x14ac:dyDescent="0.35">
      <c r="A37" s="241"/>
      <c r="B37" s="13" t="s">
        <v>141</v>
      </c>
      <c r="C37" s="208"/>
      <c r="D37" s="208"/>
      <c r="E37" s="208"/>
      <c r="F37" s="208"/>
      <c r="G37" s="208"/>
      <c r="H37" s="164"/>
      <c r="I37" s="164"/>
      <c r="J37" s="164"/>
      <c r="K37" s="164"/>
      <c r="L37" s="208"/>
    </row>
    <row r="38" spans="1:27" ht="15" customHeight="1" x14ac:dyDescent="0.35">
      <c r="A38" s="241"/>
      <c r="B38" s="244" t="s">
        <v>214</v>
      </c>
      <c r="C38" s="244"/>
      <c r="D38" s="244"/>
      <c r="E38" s="244"/>
      <c r="F38" s="244"/>
      <c r="G38" s="244"/>
      <c r="H38" s="244"/>
      <c r="I38" s="244"/>
      <c r="J38" s="244"/>
      <c r="K38" s="244"/>
      <c r="L38" s="244"/>
    </row>
    <row r="39" spans="1:27" x14ac:dyDescent="0.35">
      <c r="A39" s="241"/>
      <c r="B39" s="244" t="s">
        <v>348</v>
      </c>
      <c r="C39" s="244"/>
      <c r="D39" s="244"/>
      <c r="E39" s="244"/>
      <c r="F39" s="244"/>
      <c r="G39" s="244"/>
      <c r="H39" s="244"/>
      <c r="I39" s="244"/>
      <c r="J39" s="244"/>
      <c r="K39" s="244"/>
      <c r="L39" s="244"/>
    </row>
    <row r="40" spans="1:27" x14ac:dyDescent="0.35">
      <c r="A40" s="241"/>
      <c r="B40" s="244"/>
      <c r="C40" s="378"/>
      <c r="D40" s="378"/>
      <c r="E40" s="378"/>
      <c r="F40" s="378"/>
      <c r="G40" s="378"/>
      <c r="L40" s="378"/>
      <c r="M40" s="378"/>
    </row>
    <row r="41" spans="1:27" x14ac:dyDescent="0.35">
      <c r="A41" s="241"/>
      <c r="B41" s="208"/>
      <c r="C41" s="208"/>
      <c r="D41" s="208"/>
      <c r="E41" s="208"/>
      <c r="F41" s="208"/>
      <c r="G41" s="208"/>
      <c r="H41" s="10"/>
      <c r="I41" s="10"/>
      <c r="J41" s="10"/>
      <c r="K41" s="10"/>
      <c r="L41" s="208"/>
    </row>
    <row r="42" spans="1:27" ht="29.25" customHeight="1" x14ac:dyDescent="0.35">
      <c r="A42" s="241"/>
      <c r="B42" s="208"/>
      <c r="C42" s="378"/>
      <c r="D42" s="378"/>
      <c r="E42" s="378"/>
      <c r="F42" s="378"/>
      <c r="G42" s="378"/>
      <c r="H42" s="378"/>
      <c r="I42" s="378"/>
      <c r="J42" s="378"/>
      <c r="K42" s="378"/>
      <c r="L42" s="378"/>
      <c r="M42" s="378"/>
    </row>
    <row r="43" spans="1:27" x14ac:dyDescent="0.35">
      <c r="A43" s="241"/>
      <c r="B43" s="378"/>
      <c r="C43" s="208"/>
      <c r="D43" s="208"/>
      <c r="E43" s="208"/>
      <c r="F43" s="208"/>
      <c r="G43" s="208"/>
      <c r="L43" s="208"/>
    </row>
    <row r="44" spans="1:27" x14ac:dyDescent="0.35">
      <c r="A44" s="241"/>
      <c r="B44" s="208"/>
      <c r="C44" s="208"/>
      <c r="D44" s="208"/>
      <c r="E44" s="208"/>
      <c r="F44" s="208"/>
      <c r="G44" s="208"/>
      <c r="L44" s="208"/>
    </row>
    <row r="45" spans="1:27" x14ac:dyDescent="0.35">
      <c r="A45" s="241"/>
      <c r="B45" s="378"/>
      <c r="C45" s="208"/>
      <c r="D45" s="208"/>
      <c r="E45" s="208"/>
      <c r="F45" s="208"/>
      <c r="G45" s="208"/>
      <c r="H45" s="378"/>
      <c r="I45" s="378"/>
      <c r="J45" s="378"/>
      <c r="K45" s="378"/>
      <c r="L45" s="208"/>
    </row>
    <row r="46" spans="1:27" x14ac:dyDescent="0.35">
      <c r="A46" s="206"/>
      <c r="B46" s="208"/>
      <c r="C46" s="49"/>
      <c r="D46" s="49"/>
      <c r="E46" s="49"/>
      <c r="F46" s="49"/>
      <c r="G46" s="49"/>
      <c r="L46" s="49"/>
      <c r="M46" s="49"/>
    </row>
    <row r="47" spans="1:27" ht="29.25" customHeight="1" x14ac:dyDescent="0.35">
      <c r="A47" s="241"/>
      <c r="B47" s="208"/>
      <c r="C47" s="241"/>
      <c r="D47" s="241"/>
      <c r="E47" s="241"/>
      <c r="F47" s="241"/>
      <c r="G47" s="241"/>
      <c r="H47" s="378"/>
      <c r="I47" s="378"/>
      <c r="J47" s="378"/>
      <c r="K47" s="378"/>
      <c r="L47" s="241"/>
      <c r="M47" s="241"/>
    </row>
    <row r="48" spans="1:27" x14ac:dyDescent="0.35">
      <c r="A48" s="241"/>
      <c r="B48" s="208"/>
      <c r="C48" s="241"/>
      <c r="D48" s="241"/>
      <c r="E48" s="241"/>
      <c r="F48" s="241"/>
      <c r="G48" s="241"/>
      <c r="L48" s="241"/>
      <c r="M48" s="241"/>
    </row>
    <row r="49" spans="1:31" x14ac:dyDescent="0.35">
      <c r="A49" s="241"/>
      <c r="B49" s="49"/>
      <c r="C49" s="241"/>
      <c r="D49" s="241"/>
      <c r="E49" s="241"/>
      <c r="F49" s="241"/>
      <c r="G49" s="241"/>
      <c r="H49" s="241"/>
      <c r="I49" s="241"/>
      <c r="J49" s="241"/>
      <c r="K49" s="241"/>
      <c r="L49" s="241"/>
      <c r="M49" s="241"/>
    </row>
    <row r="50" spans="1:31" x14ac:dyDescent="0.35">
      <c r="A50" s="241"/>
      <c r="B50" s="241"/>
      <c r="C50" s="241"/>
      <c r="D50" s="241"/>
      <c r="E50" s="241"/>
      <c r="F50" s="241"/>
      <c r="G50" s="241"/>
      <c r="L50" s="241"/>
      <c r="M50" s="241"/>
    </row>
    <row r="51" spans="1:31" ht="25.5" customHeight="1" x14ac:dyDescent="0.35">
      <c r="A51" s="241"/>
      <c r="B51" s="241"/>
      <c r="C51" s="241"/>
      <c r="D51" s="241"/>
      <c r="E51" s="241"/>
      <c r="F51" s="241"/>
      <c r="G51" s="241"/>
      <c r="H51" s="49"/>
      <c r="I51" s="49"/>
      <c r="J51" s="49"/>
      <c r="K51" s="49"/>
      <c r="L51" s="241"/>
      <c r="M51" s="241"/>
    </row>
    <row r="52" spans="1:31" x14ac:dyDescent="0.35">
      <c r="A52" s="241"/>
      <c r="B52" s="241"/>
      <c r="C52" s="241"/>
      <c r="D52" s="241"/>
      <c r="E52" s="241"/>
      <c r="F52" s="241"/>
      <c r="G52" s="241"/>
      <c r="H52" s="378"/>
      <c r="I52" s="378"/>
      <c r="J52" s="378"/>
      <c r="K52" s="378"/>
      <c r="L52" s="241"/>
      <c r="M52" s="241"/>
    </row>
    <row r="53" spans="1:31" x14ac:dyDescent="0.35">
      <c r="A53" s="241"/>
      <c r="B53" s="241"/>
      <c r="C53" s="241"/>
      <c r="D53" s="241"/>
      <c r="E53" s="241"/>
      <c r="F53" s="241"/>
      <c r="G53" s="241"/>
      <c r="H53" s="241"/>
      <c r="I53" s="241"/>
      <c r="J53" s="241"/>
      <c r="K53" s="241"/>
      <c r="L53" s="241"/>
      <c r="M53" s="241"/>
    </row>
    <row r="54" spans="1:31" x14ac:dyDescent="0.35">
      <c r="A54" s="241"/>
      <c r="B54" s="241"/>
      <c r="C54" s="241"/>
      <c r="D54" s="241"/>
      <c r="E54" s="241"/>
      <c r="F54" s="241"/>
      <c r="G54" s="241"/>
      <c r="H54" s="241"/>
      <c r="I54" s="241"/>
      <c r="J54" s="241"/>
      <c r="K54" s="241"/>
      <c r="L54" s="241"/>
      <c r="M54" s="241"/>
    </row>
    <row r="55" spans="1:31" x14ac:dyDescent="0.35">
      <c r="A55" s="241"/>
      <c r="B55" s="241"/>
      <c r="C55" s="241"/>
      <c r="D55" s="241"/>
      <c r="E55" s="241"/>
      <c r="F55" s="241"/>
      <c r="G55" s="241"/>
      <c r="L55" s="241"/>
      <c r="M55" s="241"/>
    </row>
    <row r="56" spans="1:31" x14ac:dyDescent="0.35">
      <c r="A56" s="241"/>
      <c r="B56" s="241"/>
      <c r="C56" s="241"/>
      <c r="D56" s="241"/>
      <c r="E56" s="241"/>
      <c r="F56" s="241"/>
      <c r="G56" s="241"/>
      <c r="L56" s="241"/>
      <c r="M56" s="241"/>
    </row>
    <row r="57" spans="1:31" x14ac:dyDescent="0.35">
      <c r="A57" s="241"/>
      <c r="B57" s="241"/>
      <c r="C57" s="241"/>
      <c r="D57" s="241"/>
      <c r="E57" s="241"/>
      <c r="F57" s="241"/>
      <c r="G57" s="241"/>
      <c r="L57" s="241"/>
      <c r="M57" s="241"/>
    </row>
    <row r="58" spans="1:31" x14ac:dyDescent="0.35">
      <c r="B58" s="241"/>
    </row>
    <row r="59" spans="1:31" x14ac:dyDescent="0.35">
      <c r="B59" s="241"/>
      <c r="C59" s="437"/>
      <c r="D59" s="437"/>
      <c r="E59" s="437"/>
      <c r="F59" s="437"/>
      <c r="G59" s="437"/>
      <c r="H59" s="437"/>
      <c r="I59" s="437"/>
      <c r="J59" s="437"/>
      <c r="K59" s="437"/>
      <c r="L59" s="437"/>
      <c r="M59" s="437"/>
    </row>
    <row r="60" spans="1:31" x14ac:dyDescent="0.35">
      <c r="B60" s="241"/>
    </row>
    <row r="61" spans="1:31" x14ac:dyDescent="0.35">
      <c r="H61" s="15"/>
      <c r="I61" s="15"/>
      <c r="J61" s="15"/>
      <c r="K61" s="15"/>
    </row>
    <row r="62" spans="1:31" s="15" customFormat="1" x14ac:dyDescent="0.35">
      <c r="B62" s="435"/>
      <c r="C62" s="17"/>
      <c r="D62" s="17"/>
      <c r="E62" s="17"/>
      <c r="H62" s="208"/>
      <c r="I62" s="208"/>
      <c r="J62" s="208"/>
      <c r="K62" s="208"/>
      <c r="M62" s="208"/>
      <c r="N62" s="208"/>
      <c r="O62" s="207"/>
      <c r="P62" s="207"/>
      <c r="Q62" s="207"/>
      <c r="R62" s="207"/>
      <c r="S62" s="207"/>
      <c r="T62" s="207"/>
      <c r="U62" s="207"/>
      <c r="V62" s="207"/>
      <c r="W62" s="207"/>
      <c r="X62" s="207"/>
      <c r="Y62" s="207"/>
      <c r="Z62" s="207"/>
      <c r="AA62" s="207"/>
      <c r="AB62" s="208"/>
      <c r="AC62" s="208"/>
      <c r="AD62" s="208"/>
      <c r="AE62" s="208"/>
    </row>
    <row r="63" spans="1:31" s="15" customFormat="1" x14ac:dyDescent="0.35">
      <c r="C63" s="16"/>
      <c r="D63" s="16"/>
      <c r="E63" s="16"/>
      <c r="F63" s="16"/>
      <c r="H63" s="208"/>
      <c r="I63" s="208"/>
      <c r="J63" s="208"/>
      <c r="K63" s="208"/>
      <c r="M63" s="208"/>
      <c r="N63" s="208"/>
      <c r="O63" s="207"/>
      <c r="P63" s="207"/>
      <c r="Q63" s="207"/>
      <c r="R63" s="207"/>
      <c r="S63" s="207"/>
      <c r="T63" s="207"/>
      <c r="U63" s="207"/>
      <c r="V63" s="207"/>
      <c r="W63" s="207"/>
      <c r="X63" s="207"/>
      <c r="Y63" s="207"/>
      <c r="Z63" s="207"/>
      <c r="AA63" s="207"/>
      <c r="AB63" s="208"/>
      <c r="AC63" s="208"/>
      <c r="AD63" s="208"/>
      <c r="AE63" s="208"/>
    </row>
    <row r="64" spans="1:31" x14ac:dyDescent="0.35">
      <c r="H64" s="15"/>
      <c r="I64" s="15"/>
      <c r="J64" s="15"/>
      <c r="K64" s="15"/>
    </row>
    <row r="69" spans="8:11" x14ac:dyDescent="0.35">
      <c r="H69" s="15"/>
      <c r="I69" s="15"/>
      <c r="J69" s="15"/>
      <c r="K69" s="15"/>
    </row>
  </sheetData>
  <mergeCells count="5">
    <mergeCell ref="C3:L3"/>
    <mergeCell ref="G4:H4"/>
    <mergeCell ref="I4:J4"/>
    <mergeCell ref="B15:L15"/>
    <mergeCell ref="C21:L21"/>
  </mergeCells>
  <pageMargins left="0.7" right="0.7" top="0.75" bottom="0.75" header="0.3" footer="0.3"/>
  <pageSetup paperSize="9" orientation="landscape" verticalDpi="0" r:id="rId1"/>
  <ignoredErrors>
    <ignoredError sqref="L6" twoDigitTextYear="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Z178"/>
  <sheetViews>
    <sheetView workbookViewId="0">
      <selection activeCell="G20" sqref="G20"/>
    </sheetView>
  </sheetViews>
  <sheetFormatPr defaultColWidth="9.1796875" defaultRowHeight="14.5" x14ac:dyDescent="0.35"/>
  <cols>
    <col min="1" max="1" width="2.81640625" style="15" customWidth="1"/>
    <col min="2" max="2" width="33.81640625" style="15" customWidth="1"/>
    <col min="3" max="6" width="9.81640625" style="15" customWidth="1"/>
    <col min="7" max="8" width="7.81640625" style="208" bestFit="1" customWidth="1"/>
    <col min="9" max="9" width="8.453125" style="208" customWidth="1"/>
    <col min="10" max="10" width="8.1796875" style="208" customWidth="1"/>
    <col min="11" max="11" width="7.54296875" style="15" customWidth="1"/>
    <col min="12" max="12" width="7.7265625" style="15" customWidth="1"/>
    <col min="13" max="13" width="100.453125" style="208" customWidth="1"/>
    <col min="14" max="14" width="9.1796875" style="207"/>
    <col min="15" max="15" width="17.1796875" style="207" customWidth="1"/>
    <col min="16" max="16" width="9" style="207" bestFit="1" customWidth="1"/>
    <col min="17" max="18" width="9.81640625" style="207" bestFit="1" customWidth="1"/>
    <col min="19" max="21" width="9.1796875" style="207"/>
    <col min="22" max="22" width="10.81640625" style="207" customWidth="1"/>
    <col min="23" max="34" width="9.1796875" style="207"/>
    <col min="35" max="16384" width="9.1796875" style="206"/>
  </cols>
  <sheetData>
    <row r="1" spans="1:26" s="207" customFormat="1" ht="14.25" customHeight="1" x14ac:dyDescent="0.4">
      <c r="A1" s="208"/>
      <c r="B1" s="439"/>
      <c r="C1" s="208"/>
      <c r="D1" s="208"/>
      <c r="E1" s="208"/>
      <c r="F1" s="208"/>
      <c r="G1" s="50"/>
      <c r="H1" s="50"/>
      <c r="I1" s="51"/>
      <c r="J1" s="51"/>
      <c r="K1" s="208"/>
      <c r="L1" s="50"/>
      <c r="M1" s="208"/>
    </row>
    <row r="2" spans="1:26" s="207" customFormat="1" ht="14.25" customHeight="1" x14ac:dyDescent="0.35">
      <c r="A2" s="208"/>
      <c r="B2" s="440"/>
      <c r="C2" s="208"/>
      <c r="D2" s="208"/>
      <c r="E2" s="208"/>
      <c r="F2" s="208"/>
      <c r="G2" s="208"/>
      <c r="H2" s="208"/>
      <c r="I2" s="208"/>
      <c r="J2" s="208"/>
      <c r="K2" s="208"/>
      <c r="L2" s="208"/>
      <c r="M2" s="208"/>
    </row>
    <row r="3" spans="1:26" ht="15" customHeight="1" x14ac:dyDescent="0.35">
      <c r="A3" s="208"/>
      <c r="B3" s="197" t="s">
        <v>0</v>
      </c>
      <c r="C3" s="704" t="s">
        <v>77</v>
      </c>
      <c r="D3" s="705"/>
      <c r="E3" s="705"/>
      <c r="F3" s="705"/>
      <c r="G3" s="705"/>
      <c r="H3" s="705"/>
      <c r="I3" s="705"/>
      <c r="J3" s="705"/>
      <c r="K3" s="705"/>
      <c r="L3" s="706"/>
      <c r="M3" s="28"/>
      <c r="N3" s="58"/>
      <c r="O3" s="58"/>
      <c r="P3" s="58"/>
    </row>
    <row r="4" spans="1:26" x14ac:dyDescent="0.35">
      <c r="A4" s="208"/>
      <c r="B4" s="177"/>
      <c r="C4" s="359">
        <v>2020</v>
      </c>
      <c r="D4" s="359">
        <v>2030</v>
      </c>
      <c r="E4" s="359">
        <v>2040</v>
      </c>
      <c r="F4" s="359">
        <v>2050</v>
      </c>
      <c r="G4" s="697" t="s">
        <v>2</v>
      </c>
      <c r="H4" s="698"/>
      <c r="I4" s="697" t="s">
        <v>3</v>
      </c>
      <c r="J4" s="698"/>
      <c r="K4" s="359" t="s">
        <v>4</v>
      </c>
      <c r="L4" s="359" t="s">
        <v>5</v>
      </c>
      <c r="M4" s="28"/>
      <c r="N4" s="441"/>
      <c r="O4" s="441"/>
      <c r="P4" s="441"/>
    </row>
    <row r="5" spans="1:26" x14ac:dyDescent="0.35">
      <c r="A5" s="208"/>
      <c r="B5" s="236" t="s">
        <v>6</v>
      </c>
      <c r="C5" s="237"/>
      <c r="D5" s="237"/>
      <c r="E5" s="237"/>
      <c r="F5" s="237"/>
      <c r="G5" s="128" t="s">
        <v>7</v>
      </c>
      <c r="H5" s="128" t="s">
        <v>8</v>
      </c>
      <c r="I5" s="128" t="s">
        <v>7</v>
      </c>
      <c r="J5" s="128" t="s">
        <v>8</v>
      </c>
      <c r="K5" s="237"/>
      <c r="L5" s="238"/>
      <c r="M5" s="28"/>
      <c r="N5" s="58"/>
      <c r="O5" s="58"/>
      <c r="P5" s="58"/>
    </row>
    <row r="6" spans="1:26" x14ac:dyDescent="0.35">
      <c r="A6" s="208"/>
      <c r="B6" s="190" t="s">
        <v>9</v>
      </c>
      <c r="C6" s="191"/>
      <c r="D6" s="473"/>
      <c r="E6" s="474"/>
      <c r="F6" s="474"/>
      <c r="G6" s="194"/>
      <c r="H6" s="194"/>
      <c r="I6" s="194"/>
      <c r="J6" s="194"/>
      <c r="K6" s="194"/>
      <c r="L6" s="194"/>
      <c r="M6" s="28"/>
      <c r="N6" s="58"/>
      <c r="O6" s="58"/>
      <c r="P6" s="58"/>
    </row>
    <row r="7" spans="1:26" x14ac:dyDescent="0.35">
      <c r="A7" s="208"/>
      <c r="B7" s="475" t="s">
        <v>112</v>
      </c>
      <c r="C7" s="187"/>
      <c r="D7" s="187"/>
      <c r="E7" s="192"/>
      <c r="F7" s="192"/>
      <c r="G7" s="191"/>
      <c r="H7" s="191"/>
      <c r="I7" s="476"/>
      <c r="J7" s="192"/>
      <c r="K7" s="192"/>
      <c r="L7" s="192"/>
      <c r="M7" s="28"/>
      <c r="N7" s="58"/>
      <c r="P7" s="58"/>
    </row>
    <row r="8" spans="1:26" x14ac:dyDescent="0.35">
      <c r="A8" s="208"/>
      <c r="B8" s="190" t="s">
        <v>10</v>
      </c>
      <c r="C8" s="191"/>
      <c r="D8" s="191"/>
      <c r="E8" s="191"/>
      <c r="F8" s="191"/>
      <c r="G8" s="191"/>
      <c r="H8" s="191"/>
      <c r="I8" s="191"/>
      <c r="J8" s="191"/>
      <c r="K8" s="191"/>
      <c r="L8" s="191"/>
      <c r="M8" s="28"/>
      <c r="N8" s="58"/>
      <c r="O8" s="58"/>
      <c r="P8" s="58"/>
    </row>
    <row r="9" spans="1:26" x14ac:dyDescent="0.35">
      <c r="A9" s="208"/>
      <c r="B9" s="190" t="s">
        <v>23</v>
      </c>
      <c r="C9" s="194"/>
      <c r="D9" s="194"/>
      <c r="E9" s="194"/>
      <c r="F9" s="194"/>
      <c r="G9" s="191"/>
      <c r="H9" s="191"/>
      <c r="I9" s="191"/>
      <c r="J9" s="191"/>
      <c r="K9" s="194"/>
      <c r="L9" s="191"/>
      <c r="M9" s="28"/>
      <c r="N9" s="58"/>
      <c r="O9" s="58"/>
      <c r="P9" s="58"/>
    </row>
    <row r="10" spans="1:26" x14ac:dyDescent="0.35">
      <c r="A10" s="208"/>
      <c r="B10" s="190" t="s">
        <v>87</v>
      </c>
      <c r="C10" s="330"/>
      <c r="D10" s="194"/>
      <c r="E10" s="194"/>
      <c r="F10" s="194"/>
      <c r="G10" s="191"/>
      <c r="H10" s="191"/>
      <c r="I10" s="191"/>
      <c r="J10" s="191"/>
      <c r="K10" s="194"/>
      <c r="L10" s="191"/>
      <c r="M10" s="28"/>
      <c r="N10" s="58"/>
      <c r="O10" s="58"/>
      <c r="P10" s="58"/>
    </row>
    <row r="11" spans="1:26" x14ac:dyDescent="0.35">
      <c r="A11" s="208"/>
      <c r="B11" s="31" t="s">
        <v>11</v>
      </c>
      <c r="C11" s="194">
        <v>40</v>
      </c>
      <c r="D11" s="194"/>
      <c r="E11" s="194"/>
      <c r="F11" s="194"/>
      <c r="G11" s="191"/>
      <c r="H11" s="191"/>
      <c r="I11" s="191"/>
      <c r="J11" s="191"/>
      <c r="K11" s="194"/>
      <c r="L11" s="191">
        <v>1</v>
      </c>
      <c r="M11" s="28"/>
      <c r="N11" s="58"/>
      <c r="O11" s="58"/>
      <c r="P11" s="58"/>
    </row>
    <row r="12" spans="1:26" x14ac:dyDescent="0.35">
      <c r="A12" s="208"/>
      <c r="B12" s="31" t="s">
        <v>12</v>
      </c>
      <c r="C12" s="194">
        <v>8</v>
      </c>
      <c r="D12" s="194"/>
      <c r="E12" s="194"/>
      <c r="F12" s="194"/>
      <c r="G12" s="191"/>
      <c r="H12" s="191"/>
      <c r="I12" s="191"/>
      <c r="J12" s="191"/>
      <c r="K12" s="194"/>
      <c r="L12" s="191">
        <v>1</v>
      </c>
      <c r="M12" s="28"/>
      <c r="N12" s="58"/>
      <c r="O12" s="58"/>
      <c r="P12" s="58"/>
    </row>
    <row r="13" spans="1:26" x14ac:dyDescent="0.35">
      <c r="A13" s="208"/>
      <c r="B13" s="478" t="s">
        <v>42</v>
      </c>
      <c r="C13" s="191"/>
      <c r="D13" s="191"/>
      <c r="E13" s="191"/>
      <c r="F13" s="191"/>
      <c r="G13" s="191"/>
      <c r="H13" s="191"/>
      <c r="I13" s="191"/>
      <c r="J13" s="191"/>
      <c r="K13" s="191"/>
      <c r="L13" s="191"/>
      <c r="M13" s="28"/>
      <c r="N13" s="58"/>
      <c r="O13" s="58"/>
      <c r="P13" s="58"/>
    </row>
    <row r="14" spans="1:26" x14ac:dyDescent="0.35">
      <c r="A14" s="208"/>
      <c r="B14" s="478" t="s">
        <v>116</v>
      </c>
      <c r="C14" s="191">
        <v>80</v>
      </c>
      <c r="D14" s="191">
        <v>80</v>
      </c>
      <c r="E14" s="191"/>
      <c r="F14" s="191"/>
      <c r="G14" s="191"/>
      <c r="H14" s="191"/>
      <c r="I14" s="194"/>
      <c r="J14" s="194"/>
      <c r="K14" s="191" t="s">
        <v>130</v>
      </c>
      <c r="L14" s="191">
        <v>1</v>
      </c>
      <c r="M14" s="28"/>
      <c r="N14" s="58"/>
      <c r="O14" s="58"/>
      <c r="P14" s="58"/>
    </row>
    <row r="15" spans="1:26" x14ac:dyDescent="0.35">
      <c r="A15" s="208"/>
      <c r="B15" s="478" t="s">
        <v>43</v>
      </c>
      <c r="C15" s="191"/>
      <c r="D15" s="191"/>
      <c r="E15" s="191"/>
      <c r="F15" s="191"/>
      <c r="G15" s="191"/>
      <c r="H15" s="191"/>
      <c r="I15" s="194"/>
      <c r="J15" s="194"/>
      <c r="K15" s="191"/>
      <c r="L15" s="191"/>
      <c r="M15" s="28"/>
      <c r="N15" s="58"/>
      <c r="O15" s="58"/>
      <c r="P15" s="58"/>
    </row>
    <row r="16" spans="1:26" x14ac:dyDescent="0.35">
      <c r="A16" s="208"/>
      <c r="B16" s="731" t="s">
        <v>14</v>
      </c>
      <c r="C16" s="732"/>
      <c r="D16" s="732"/>
      <c r="E16" s="732"/>
      <c r="F16" s="732"/>
      <c r="G16" s="732"/>
      <c r="H16" s="732"/>
      <c r="I16" s="732"/>
      <c r="J16" s="732"/>
      <c r="K16" s="732"/>
      <c r="L16" s="733"/>
      <c r="M16" s="28"/>
      <c r="N16" s="58"/>
      <c r="O16" s="75"/>
      <c r="P16" s="75"/>
      <c r="Q16" s="1"/>
      <c r="R16" s="1"/>
      <c r="S16" s="1"/>
      <c r="T16" s="1"/>
      <c r="U16" s="1"/>
      <c r="V16" s="1"/>
      <c r="W16" s="1"/>
      <c r="X16" s="1"/>
      <c r="Y16" s="1"/>
      <c r="Z16" s="1"/>
    </row>
    <row r="17" spans="1:52" x14ac:dyDescent="0.35">
      <c r="A17" s="208"/>
      <c r="B17" s="190" t="s">
        <v>113</v>
      </c>
      <c r="C17" s="194">
        <v>50</v>
      </c>
      <c r="D17" s="194"/>
      <c r="E17" s="194"/>
      <c r="F17" s="194"/>
      <c r="G17" s="194"/>
      <c r="H17" s="194"/>
      <c r="I17" s="194"/>
      <c r="J17" s="194"/>
      <c r="K17" s="194"/>
      <c r="L17" s="194">
        <v>1</v>
      </c>
      <c r="M17" s="28"/>
      <c r="N17" s="58"/>
      <c r="O17" s="75"/>
      <c r="P17" s="75"/>
      <c r="Q17" s="1"/>
      <c r="R17" s="1"/>
      <c r="S17" s="1"/>
      <c r="T17" s="1"/>
      <c r="U17" s="1"/>
      <c r="V17" s="1"/>
      <c r="W17" s="1"/>
      <c r="X17" s="1"/>
      <c r="Y17" s="1"/>
      <c r="Z17" s="1"/>
    </row>
    <row r="18" spans="1:52" x14ac:dyDescent="0.35">
      <c r="A18" s="208"/>
      <c r="B18" s="190" t="s">
        <v>114</v>
      </c>
      <c r="C18" s="194">
        <v>50</v>
      </c>
      <c r="D18" s="194"/>
      <c r="E18" s="194"/>
      <c r="F18" s="194"/>
      <c r="G18" s="194"/>
      <c r="H18" s="194"/>
      <c r="I18" s="194"/>
      <c r="J18" s="194"/>
      <c r="K18" s="194"/>
      <c r="L18" s="194">
        <v>1</v>
      </c>
      <c r="M18" s="28"/>
      <c r="N18" s="58"/>
      <c r="O18" s="75"/>
      <c r="P18" s="75"/>
      <c r="Q18" s="1"/>
      <c r="R18" s="1"/>
      <c r="S18" s="1"/>
      <c r="T18" s="1"/>
      <c r="U18" s="1"/>
      <c r="V18" s="1"/>
      <c r="W18" s="1"/>
      <c r="X18" s="1"/>
      <c r="Y18" s="1"/>
      <c r="Z18" s="1"/>
    </row>
    <row r="19" spans="1:52" x14ac:dyDescent="0.35">
      <c r="A19" s="208"/>
      <c r="B19" s="190" t="s">
        <v>32</v>
      </c>
      <c r="C19" s="194"/>
      <c r="D19" s="194"/>
      <c r="E19" s="194"/>
      <c r="F19" s="194"/>
      <c r="G19" s="194"/>
      <c r="H19" s="194"/>
      <c r="I19" s="194"/>
      <c r="J19" s="194"/>
      <c r="K19" s="194"/>
      <c r="L19" s="194"/>
      <c r="M19" s="28"/>
      <c r="N19" s="58"/>
      <c r="O19" s="75"/>
      <c r="P19" s="75"/>
      <c r="Q19" s="1"/>
      <c r="R19" s="1"/>
      <c r="S19" s="1"/>
      <c r="T19" s="1"/>
      <c r="U19" s="1"/>
      <c r="V19" s="1"/>
      <c r="W19" s="1"/>
      <c r="X19" s="1"/>
      <c r="Y19" s="1"/>
      <c r="Z19" s="1"/>
    </row>
    <row r="20" spans="1:52" x14ac:dyDescent="0.35">
      <c r="A20" s="208"/>
      <c r="B20" s="31" t="s">
        <v>31</v>
      </c>
      <c r="C20" s="194"/>
      <c r="D20" s="194"/>
      <c r="E20" s="194"/>
      <c r="F20" s="194"/>
      <c r="G20" s="191"/>
      <c r="H20" s="191"/>
      <c r="I20" s="194"/>
      <c r="J20" s="194"/>
      <c r="K20" s="194"/>
      <c r="L20" s="194"/>
      <c r="M20" s="28"/>
      <c r="N20" s="58"/>
      <c r="O20" s="75"/>
      <c r="P20" s="75"/>
      <c r="Q20" s="1"/>
      <c r="R20" s="1"/>
      <c r="S20" s="1"/>
      <c r="T20" s="1"/>
      <c r="U20" s="1"/>
      <c r="V20" s="1"/>
      <c r="W20" s="1"/>
      <c r="X20" s="1"/>
      <c r="Y20" s="1"/>
      <c r="Z20" s="1"/>
    </row>
    <row r="21" spans="1:52" x14ac:dyDescent="0.35">
      <c r="A21" s="208"/>
      <c r="B21" s="31" t="s">
        <v>24</v>
      </c>
      <c r="C21" s="194"/>
      <c r="D21" s="194"/>
      <c r="E21" s="194"/>
      <c r="F21" s="194"/>
      <c r="G21" s="191"/>
      <c r="H21" s="191"/>
      <c r="I21" s="194"/>
      <c r="J21" s="194"/>
      <c r="K21" s="194"/>
      <c r="L21" s="194"/>
      <c r="M21" s="28"/>
      <c r="N21" s="58"/>
      <c r="O21" s="75"/>
      <c r="P21" s="75"/>
      <c r="Q21" s="1"/>
      <c r="R21" s="1"/>
      <c r="S21" s="1"/>
      <c r="T21" s="1"/>
      <c r="U21" s="1"/>
      <c r="V21" s="1"/>
      <c r="W21" s="442"/>
      <c r="X21" s="1"/>
      <c r="Y21" s="1"/>
      <c r="Z21" s="1"/>
    </row>
    <row r="22" spans="1:52" s="207" customFormat="1" x14ac:dyDescent="0.35">
      <c r="A22" s="1"/>
      <c r="B22" s="438" t="s">
        <v>46</v>
      </c>
      <c r="C22" s="727"/>
      <c r="D22" s="727"/>
      <c r="E22" s="727"/>
      <c r="F22" s="727"/>
      <c r="G22" s="727"/>
      <c r="H22" s="727"/>
      <c r="I22" s="727"/>
      <c r="J22" s="727"/>
      <c r="K22" s="727"/>
      <c r="L22" s="728"/>
      <c r="M22" s="113"/>
      <c r="N22" s="113"/>
      <c r="O22" s="113"/>
      <c r="P22" s="113"/>
      <c r="Q22" s="443"/>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s="207" customFormat="1" x14ac:dyDescent="0.35">
      <c r="A23" s="1"/>
      <c r="B23" s="215" t="s">
        <v>226</v>
      </c>
      <c r="C23" s="340">
        <v>6</v>
      </c>
      <c r="D23" s="340">
        <v>5.9428464047981961</v>
      </c>
      <c r="E23" s="340">
        <v>5.9392497508960247</v>
      </c>
      <c r="F23" s="340">
        <v>5.9357993139025709</v>
      </c>
      <c r="G23" s="554"/>
      <c r="H23" s="554"/>
      <c r="I23" s="566"/>
      <c r="J23" s="566"/>
      <c r="K23" s="214"/>
      <c r="L23" s="170">
        <v>1</v>
      </c>
      <c r="M23" s="115"/>
      <c r="N23" s="115"/>
      <c r="O23" s="115"/>
      <c r="P23" s="444"/>
      <c r="Q23" s="444"/>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s="207" customFormat="1" x14ac:dyDescent="0.35">
      <c r="A24" s="1"/>
      <c r="B24" s="215" t="s">
        <v>97</v>
      </c>
      <c r="C24" s="170"/>
      <c r="D24" s="170"/>
      <c r="E24" s="170"/>
      <c r="F24" s="170"/>
      <c r="G24" s="462"/>
      <c r="H24" s="462"/>
      <c r="I24" s="462"/>
      <c r="J24" s="462"/>
      <c r="K24" s="214"/>
      <c r="L24" s="213"/>
      <c r="M24" s="115"/>
      <c r="N24" s="115"/>
      <c r="O24" s="115"/>
      <c r="P24" s="444"/>
      <c r="Q24" s="445"/>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s="207" customFormat="1" x14ac:dyDescent="0.35">
      <c r="A25" s="1"/>
      <c r="B25" s="215" t="s">
        <v>103</v>
      </c>
      <c r="C25" s="170"/>
      <c r="D25" s="170"/>
      <c r="E25" s="170"/>
      <c r="F25" s="170"/>
      <c r="G25" s="566"/>
      <c r="H25" s="566"/>
      <c r="I25" s="566"/>
      <c r="J25" s="566"/>
      <c r="K25" s="214"/>
      <c r="L25" s="213"/>
      <c r="M25" s="115"/>
      <c r="N25" s="115"/>
      <c r="O25" s="115"/>
      <c r="P25" s="444"/>
      <c r="Q25" s="445"/>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s="207" customFormat="1" x14ac:dyDescent="0.35">
      <c r="A26" s="1"/>
      <c r="B26" s="215" t="s">
        <v>115</v>
      </c>
      <c r="C26" s="170"/>
      <c r="D26" s="170"/>
      <c r="E26" s="170"/>
      <c r="F26" s="170"/>
      <c r="G26" s="167"/>
      <c r="H26" s="167"/>
      <c r="I26" s="566"/>
      <c r="J26" s="566"/>
      <c r="K26" s="214"/>
      <c r="L26" s="213"/>
      <c r="M26" s="115"/>
      <c r="N26" s="115"/>
      <c r="O26" s="115"/>
      <c r="P26" s="444"/>
      <c r="Q26" s="445"/>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s="207" customFormat="1" ht="24" customHeight="1" x14ac:dyDescent="0.35">
      <c r="A27" s="1"/>
      <c r="B27" s="215" t="s">
        <v>106</v>
      </c>
      <c r="C27" s="170"/>
      <c r="D27" s="170"/>
      <c r="E27" s="170"/>
      <c r="F27" s="170"/>
      <c r="G27" s="567"/>
      <c r="H27" s="567"/>
      <c r="I27" s="567"/>
      <c r="J27" s="567"/>
      <c r="K27" s="214"/>
      <c r="L27" s="213"/>
      <c r="M27" s="115"/>
      <c r="N27" s="115"/>
      <c r="O27" s="115"/>
      <c r="P27" s="444"/>
      <c r="Q27" s="444"/>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s="207" customFormat="1" x14ac:dyDescent="0.35">
      <c r="B28" s="61" t="s">
        <v>225</v>
      </c>
      <c r="C28" s="340">
        <v>0.15</v>
      </c>
      <c r="D28" s="340">
        <v>0.15</v>
      </c>
      <c r="E28" s="340">
        <v>0.15</v>
      </c>
      <c r="F28" s="340">
        <v>0.15</v>
      </c>
      <c r="G28" s="167"/>
      <c r="H28" s="167"/>
      <c r="I28" s="464"/>
      <c r="J28" s="464"/>
      <c r="K28" s="225"/>
      <c r="L28" s="44">
        <v>1</v>
      </c>
    </row>
    <row r="29" spans="1:52" s="207" customFormat="1" x14ac:dyDescent="0.35">
      <c r="B29" s="61" t="s">
        <v>45</v>
      </c>
      <c r="C29" s="63"/>
      <c r="D29" s="63"/>
      <c r="E29" s="63"/>
      <c r="F29" s="63"/>
      <c r="G29" s="167"/>
      <c r="H29" s="167"/>
      <c r="I29" s="464"/>
      <c r="J29" s="464"/>
      <c r="K29" s="226"/>
      <c r="L29" s="44"/>
    </row>
    <row r="30" spans="1:52" s="207" customFormat="1" x14ac:dyDescent="0.35">
      <c r="A30" s="208"/>
      <c r="B30" s="28"/>
      <c r="C30" s="555"/>
      <c r="D30" s="555"/>
      <c r="E30" s="555"/>
      <c r="F30" s="555"/>
      <c r="G30" s="555"/>
      <c r="H30" s="555"/>
      <c r="K30" s="28"/>
      <c r="L30" s="28"/>
      <c r="M30" s="28"/>
      <c r="N30" s="58"/>
      <c r="O30" s="446"/>
      <c r="P30" s="447"/>
      <c r="Q30" s="448"/>
      <c r="R30" s="449"/>
      <c r="S30" s="449"/>
      <c r="T30" s="1"/>
      <c r="U30" s="1"/>
      <c r="V30" s="1"/>
      <c r="W30" s="1"/>
      <c r="X30" s="1"/>
      <c r="Y30" s="1"/>
      <c r="Z30" s="1"/>
    </row>
    <row r="31" spans="1:52" s="207" customFormat="1" x14ac:dyDescent="0.35">
      <c r="B31" s="33" t="s">
        <v>28</v>
      </c>
      <c r="C31" s="28"/>
      <c r="D31" s="28"/>
      <c r="E31" s="28"/>
      <c r="F31" s="28"/>
      <c r="K31" s="28"/>
      <c r="L31" s="28"/>
      <c r="M31" s="28"/>
      <c r="N31" s="58"/>
      <c r="O31" s="446"/>
      <c r="P31" s="450"/>
      <c r="Q31" s="451"/>
      <c r="R31" s="452"/>
      <c r="S31" s="452"/>
      <c r="T31" s="1"/>
      <c r="U31" s="1"/>
      <c r="V31" s="1"/>
      <c r="W31" s="1"/>
      <c r="X31" s="1"/>
      <c r="Y31" s="1"/>
      <c r="Z31" s="1"/>
    </row>
    <row r="32" spans="1:52" s="207" customFormat="1" x14ac:dyDescent="0.35">
      <c r="A32" s="208"/>
      <c r="B32" s="307" t="s">
        <v>219</v>
      </c>
      <c r="C32" s="28"/>
      <c r="D32" s="28"/>
      <c r="E32" s="28"/>
      <c r="F32" s="28"/>
      <c r="K32" s="28"/>
      <c r="L32" s="28"/>
      <c r="M32" s="28"/>
      <c r="N32" s="58"/>
      <c r="O32" s="446"/>
      <c r="P32" s="453"/>
      <c r="Q32" s="448"/>
      <c r="R32" s="454"/>
      <c r="S32" s="454"/>
      <c r="T32" s="1"/>
      <c r="U32" s="1"/>
      <c r="V32" s="1"/>
      <c r="W32" s="1"/>
      <c r="X32" s="1"/>
      <c r="Y32" s="1"/>
      <c r="Z32" s="1"/>
    </row>
    <row r="33" spans="1:26" s="207" customFormat="1" x14ac:dyDescent="0.35">
      <c r="A33" s="241"/>
      <c r="B33" s="243"/>
      <c r="C33" s="244"/>
      <c r="D33" s="244"/>
      <c r="E33" s="244"/>
      <c r="F33" s="244"/>
      <c r="K33" s="244"/>
      <c r="L33" s="244"/>
      <c r="M33" s="28"/>
      <c r="N33" s="58"/>
      <c r="O33" s="75"/>
      <c r="P33" s="75"/>
      <c r="Q33" s="1"/>
      <c r="R33" s="1"/>
      <c r="S33" s="1"/>
      <c r="T33" s="1"/>
      <c r="U33" s="1"/>
      <c r="V33" s="1"/>
      <c r="W33" s="1"/>
      <c r="X33" s="1"/>
      <c r="Y33" s="1"/>
      <c r="Z33" s="1"/>
    </row>
    <row r="34" spans="1:26" s="207" customFormat="1" x14ac:dyDescent="0.35">
      <c r="A34" s="241"/>
      <c r="B34" s="13" t="s">
        <v>20</v>
      </c>
      <c r="C34" s="82"/>
      <c r="D34" s="82"/>
      <c r="E34" s="82"/>
      <c r="F34" s="82"/>
      <c r="K34" s="82"/>
      <c r="L34" s="82"/>
      <c r="M34" s="28"/>
      <c r="N34" s="58"/>
      <c r="O34" s="75"/>
      <c r="P34" s="75"/>
      <c r="Q34" s="1"/>
      <c r="R34" s="455"/>
      <c r="S34" s="1"/>
      <c r="T34" s="1"/>
      <c r="U34" s="1"/>
      <c r="V34" s="1"/>
      <c r="W34" s="1"/>
      <c r="X34" s="1"/>
      <c r="Y34" s="1"/>
      <c r="Z34" s="1"/>
    </row>
    <row r="35" spans="1:26" s="207" customFormat="1" x14ac:dyDescent="0.35">
      <c r="A35" s="241"/>
      <c r="B35" s="28" t="s">
        <v>239</v>
      </c>
      <c r="C35" s="82"/>
      <c r="D35" s="82"/>
      <c r="E35" s="82"/>
      <c r="F35" s="82"/>
      <c r="G35" s="82"/>
      <c r="H35" s="82"/>
      <c r="I35" s="82"/>
      <c r="J35" s="82"/>
      <c r="K35" s="82"/>
      <c r="L35" s="82"/>
      <c r="M35" s="28"/>
      <c r="N35" s="58"/>
      <c r="O35" s="75"/>
      <c r="P35" s="75"/>
      <c r="Q35" s="1"/>
      <c r="R35" s="1"/>
      <c r="S35" s="1"/>
      <c r="T35" s="1"/>
      <c r="U35" s="1"/>
      <c r="V35" s="1"/>
      <c r="W35" s="1"/>
      <c r="X35" s="1"/>
      <c r="Y35" s="1"/>
      <c r="Z35" s="1"/>
    </row>
    <row r="36" spans="1:26" s="207" customFormat="1" x14ac:dyDescent="0.35">
      <c r="C36" s="139"/>
      <c r="D36" s="139"/>
      <c r="E36" s="139"/>
      <c r="F36" s="139"/>
      <c r="K36" s="139"/>
      <c r="L36" s="139"/>
      <c r="M36" s="28"/>
      <c r="N36" s="58"/>
      <c r="O36" s="75"/>
      <c r="P36" s="456"/>
      <c r="Q36" s="457"/>
      <c r="R36" s="1"/>
      <c r="S36" s="1"/>
      <c r="T36" s="1"/>
      <c r="U36" s="1"/>
      <c r="V36" s="1"/>
      <c r="W36" s="1"/>
      <c r="X36" s="1"/>
      <c r="Y36" s="1"/>
      <c r="Z36" s="1"/>
    </row>
    <row r="37" spans="1:26" s="207" customFormat="1" x14ac:dyDescent="0.35">
      <c r="A37" s="241"/>
      <c r="B37" s="8"/>
      <c r="C37" s="164"/>
      <c r="D37" s="164"/>
      <c r="E37" s="164"/>
      <c r="F37" s="164"/>
      <c r="G37" s="378"/>
      <c r="H37" s="378"/>
      <c r="I37" s="378"/>
      <c r="J37" s="378"/>
      <c r="K37" s="164"/>
      <c r="L37" s="164"/>
      <c r="M37" s="208"/>
      <c r="O37" s="1"/>
      <c r="P37" s="460"/>
      <c r="Q37" s="459"/>
      <c r="R37" s="1"/>
      <c r="S37" s="1"/>
      <c r="T37" s="1"/>
      <c r="U37" s="1"/>
      <c r="V37" s="1"/>
      <c r="W37" s="1"/>
      <c r="X37" s="1"/>
      <c r="Y37" s="1"/>
      <c r="Z37" s="1"/>
    </row>
    <row r="38" spans="1:26" s="461" customFormat="1" ht="27" customHeight="1" x14ac:dyDescent="0.35">
      <c r="A38" s="361"/>
      <c r="B38" s="729"/>
      <c r="C38" s="729"/>
      <c r="D38" s="729"/>
      <c r="E38" s="729"/>
      <c r="F38" s="729"/>
      <c r="G38" s="729"/>
      <c r="H38" s="729"/>
      <c r="I38" s="729"/>
      <c r="J38" s="729"/>
      <c r="K38" s="729"/>
      <c r="L38" s="729"/>
      <c r="M38" s="360"/>
    </row>
    <row r="39" spans="1:26" ht="15" customHeight="1" x14ac:dyDescent="0.35">
      <c r="A39" s="241"/>
      <c r="B39" s="208"/>
      <c r="C39" s="208"/>
      <c r="D39" s="208"/>
      <c r="E39" s="208"/>
      <c r="F39" s="208"/>
      <c r="G39" s="164"/>
      <c r="H39" s="164"/>
      <c r="I39" s="164"/>
      <c r="J39" s="164"/>
      <c r="K39" s="208"/>
      <c r="L39" s="208"/>
    </row>
    <row r="40" spans="1:26" x14ac:dyDescent="0.35">
      <c r="A40" s="241"/>
      <c r="B40" s="208"/>
      <c r="C40" s="208"/>
      <c r="D40" s="208"/>
      <c r="E40" s="208"/>
      <c r="F40" s="208"/>
      <c r="G40" s="164"/>
      <c r="H40" s="164"/>
      <c r="I40" s="164"/>
      <c r="J40" s="164"/>
      <c r="K40" s="208"/>
      <c r="L40" s="208"/>
    </row>
    <row r="41" spans="1:26" ht="15" customHeight="1" x14ac:dyDescent="0.35">
      <c r="A41" s="241"/>
      <c r="B41" s="208"/>
      <c r="C41" s="208"/>
      <c r="D41" s="208"/>
      <c r="E41" s="208"/>
      <c r="F41" s="208"/>
      <c r="G41" s="118"/>
      <c r="H41" s="118"/>
      <c r="I41" s="118"/>
      <c r="J41" s="118"/>
      <c r="K41" s="208"/>
      <c r="L41" s="208"/>
    </row>
    <row r="42" spans="1:26" ht="15" customHeight="1" x14ac:dyDescent="0.35">
      <c r="A42" s="241"/>
      <c r="B42" s="208"/>
      <c r="C42" s="208"/>
      <c r="D42" s="208"/>
      <c r="E42" s="208"/>
      <c r="F42" s="208"/>
      <c r="K42" s="208"/>
      <c r="L42" s="208"/>
    </row>
    <row r="43" spans="1:26" x14ac:dyDescent="0.35">
      <c r="A43" s="241"/>
      <c r="B43" s="208"/>
      <c r="C43" s="208"/>
      <c r="D43" s="208"/>
      <c r="E43" s="208"/>
      <c r="F43" s="208"/>
      <c r="G43" s="10"/>
      <c r="H43" s="10"/>
      <c r="I43" s="10"/>
      <c r="J43" s="10"/>
      <c r="K43" s="208"/>
      <c r="L43" s="208"/>
    </row>
    <row r="44" spans="1:26" ht="37.5" customHeight="1" x14ac:dyDescent="0.35">
      <c r="A44" s="241"/>
      <c r="B44" s="730"/>
      <c r="C44" s="730"/>
      <c r="D44" s="730"/>
      <c r="E44" s="730"/>
      <c r="F44" s="730"/>
      <c r="G44" s="730"/>
      <c r="H44" s="730"/>
      <c r="I44" s="730"/>
      <c r="J44" s="730"/>
      <c r="K44" s="730"/>
      <c r="L44" s="730"/>
    </row>
    <row r="45" spans="1:26" x14ac:dyDescent="0.35">
      <c r="A45" s="241"/>
      <c r="B45" s="208"/>
      <c r="C45" s="208"/>
      <c r="D45" s="208"/>
      <c r="E45" s="208"/>
      <c r="F45" s="208"/>
      <c r="K45" s="208"/>
      <c r="L45" s="208"/>
    </row>
    <row r="46" spans="1:26" ht="29.25" customHeight="1" x14ac:dyDescent="0.35">
      <c r="A46" s="241"/>
      <c r="B46" s="730"/>
      <c r="C46" s="730"/>
      <c r="D46" s="730"/>
      <c r="E46" s="730"/>
      <c r="F46" s="730"/>
      <c r="G46" s="730"/>
      <c r="H46" s="730"/>
      <c r="I46" s="730"/>
      <c r="J46" s="730"/>
      <c r="K46" s="730"/>
      <c r="L46" s="730"/>
    </row>
    <row r="47" spans="1:26" x14ac:dyDescent="0.35">
      <c r="A47" s="241"/>
      <c r="B47" s="208"/>
      <c r="C47" s="208"/>
      <c r="D47" s="208"/>
      <c r="E47" s="208"/>
      <c r="F47" s="208"/>
      <c r="G47" s="378"/>
      <c r="H47" s="378"/>
      <c r="I47" s="378"/>
      <c r="J47" s="378"/>
      <c r="K47" s="208"/>
      <c r="L47" s="208"/>
    </row>
    <row r="48" spans="1:26" x14ac:dyDescent="0.35">
      <c r="A48" s="241"/>
      <c r="B48" s="208"/>
      <c r="C48" s="208"/>
      <c r="D48" s="208"/>
      <c r="E48" s="208"/>
      <c r="F48" s="208"/>
      <c r="K48" s="208"/>
      <c r="L48" s="208"/>
    </row>
    <row r="49" spans="1:13" x14ac:dyDescent="0.35">
      <c r="A49" s="241"/>
      <c r="B49" s="208"/>
      <c r="C49" s="208"/>
      <c r="D49" s="208"/>
      <c r="E49" s="208"/>
      <c r="F49" s="208"/>
      <c r="G49" s="378"/>
      <c r="H49" s="378"/>
      <c r="I49" s="378"/>
      <c r="J49" s="378"/>
      <c r="K49" s="208"/>
      <c r="L49" s="208"/>
    </row>
    <row r="50" spans="1:13" x14ac:dyDescent="0.35">
      <c r="A50" s="206"/>
      <c r="B50" s="49"/>
      <c r="C50" s="49"/>
      <c r="D50" s="49"/>
      <c r="E50" s="49"/>
      <c r="F50" s="49"/>
      <c r="K50" s="49"/>
      <c r="L50" s="49"/>
    </row>
    <row r="51" spans="1:13" ht="29.25" customHeight="1" x14ac:dyDescent="0.35">
      <c r="A51" s="35"/>
      <c r="B51" s="378"/>
      <c r="C51" s="378"/>
      <c r="D51" s="378"/>
      <c r="E51" s="378"/>
      <c r="F51" s="378"/>
      <c r="G51" s="241"/>
      <c r="H51" s="241"/>
      <c r="I51" s="241"/>
      <c r="J51" s="241"/>
      <c r="K51" s="378"/>
      <c r="L51" s="378"/>
    </row>
    <row r="52" spans="1:13" x14ac:dyDescent="0.35">
      <c r="A52" s="35"/>
      <c r="B52" s="241"/>
      <c r="C52" s="241"/>
      <c r="D52" s="241"/>
      <c r="E52" s="241"/>
      <c r="F52" s="241"/>
      <c r="K52" s="241"/>
      <c r="L52" s="241"/>
    </row>
    <row r="53" spans="1:13" x14ac:dyDescent="0.35">
      <c r="A53" s="35"/>
      <c r="B53" s="241"/>
      <c r="C53" s="241"/>
      <c r="D53" s="241"/>
      <c r="E53" s="241"/>
      <c r="F53" s="241"/>
      <c r="G53" s="49"/>
      <c r="H53" s="49"/>
      <c r="I53" s="49"/>
      <c r="J53" s="49"/>
      <c r="K53" s="241"/>
      <c r="L53" s="241"/>
    </row>
    <row r="54" spans="1:13" x14ac:dyDescent="0.35">
      <c r="A54" s="35"/>
      <c r="B54" s="241"/>
      <c r="C54" s="241"/>
      <c r="D54" s="241"/>
      <c r="E54" s="241"/>
      <c r="F54" s="241"/>
      <c r="G54" s="378"/>
      <c r="H54" s="378"/>
      <c r="I54" s="378"/>
      <c r="J54" s="378"/>
      <c r="K54" s="241"/>
      <c r="L54" s="241"/>
    </row>
    <row r="55" spans="1:13" s="207" customFormat="1" ht="25.5" customHeight="1" x14ac:dyDescent="0.35">
      <c r="A55" s="35"/>
      <c r="B55" s="378"/>
      <c r="C55" s="378"/>
      <c r="D55" s="378"/>
      <c r="E55" s="378"/>
      <c r="F55" s="378"/>
      <c r="G55" s="241"/>
      <c r="H55" s="241"/>
      <c r="I55" s="241"/>
      <c r="J55" s="241"/>
      <c r="K55" s="378"/>
      <c r="L55" s="378"/>
      <c r="M55" s="208"/>
    </row>
    <row r="56" spans="1:13" s="207" customFormat="1" x14ac:dyDescent="0.35">
      <c r="A56" s="377"/>
      <c r="B56" s="49"/>
      <c r="C56" s="49"/>
      <c r="D56" s="49"/>
      <c r="E56" s="49"/>
      <c r="F56" s="49"/>
      <c r="G56" s="241"/>
      <c r="H56" s="241"/>
      <c r="I56" s="241"/>
      <c r="J56" s="241"/>
      <c r="K56" s="49"/>
      <c r="L56" s="49"/>
      <c r="M56" s="208"/>
    </row>
    <row r="57" spans="1:13" s="207" customFormat="1" x14ac:dyDescent="0.35">
      <c r="A57" s="49"/>
      <c r="B57" s="49"/>
      <c r="C57" s="49"/>
      <c r="D57" s="49"/>
      <c r="E57" s="49"/>
      <c r="F57" s="49"/>
      <c r="G57" s="208"/>
      <c r="H57" s="208"/>
      <c r="I57" s="208"/>
      <c r="J57" s="208"/>
      <c r="K57" s="49"/>
      <c r="L57" s="49"/>
      <c r="M57" s="208"/>
    </row>
    <row r="58" spans="1:13" s="207" customFormat="1" x14ac:dyDescent="0.35">
      <c r="A58" s="49"/>
      <c r="B58" s="49"/>
      <c r="C58" s="49"/>
      <c r="D58" s="49"/>
      <c r="E58" s="49"/>
      <c r="F58" s="49"/>
      <c r="G58" s="208"/>
      <c r="H58" s="208"/>
      <c r="I58" s="208"/>
      <c r="J58" s="208"/>
      <c r="K58" s="49"/>
      <c r="L58" s="49"/>
      <c r="M58" s="208"/>
    </row>
    <row r="59" spans="1:13" s="207" customFormat="1" x14ac:dyDescent="0.35">
      <c r="A59" s="208"/>
      <c r="B59" s="205"/>
      <c r="C59" s="208"/>
      <c r="D59" s="208"/>
      <c r="E59" s="208"/>
      <c r="F59" s="208"/>
      <c r="G59" s="208"/>
      <c r="H59" s="208"/>
      <c r="I59" s="208"/>
      <c r="J59" s="208"/>
      <c r="K59" s="208"/>
      <c r="L59" s="208"/>
      <c r="M59" s="208"/>
    </row>
    <row r="60" spans="1:13" s="207" customFormat="1" x14ac:dyDescent="0.35">
      <c r="A60" s="208"/>
      <c r="B60" s="208"/>
      <c r="C60" s="208"/>
      <c r="D60" s="208"/>
      <c r="E60" s="208"/>
      <c r="F60" s="208"/>
      <c r="G60" s="208"/>
      <c r="H60" s="208"/>
      <c r="I60" s="208"/>
      <c r="J60" s="208"/>
      <c r="K60" s="208"/>
      <c r="L60" s="208"/>
      <c r="M60" s="208"/>
    </row>
    <row r="61" spans="1:13" s="207" customFormat="1" x14ac:dyDescent="0.35">
      <c r="A61" s="208"/>
      <c r="B61" s="208"/>
      <c r="C61" s="208"/>
      <c r="D61" s="208"/>
      <c r="E61" s="208"/>
      <c r="F61" s="208"/>
      <c r="G61" s="208"/>
      <c r="H61" s="208"/>
      <c r="I61" s="208"/>
      <c r="J61" s="208"/>
      <c r="K61" s="208"/>
      <c r="L61" s="208"/>
      <c r="M61" s="208"/>
    </row>
    <row r="62" spans="1:13" s="207" customFormat="1" x14ac:dyDescent="0.35">
      <c r="A62" s="208"/>
      <c r="B62" s="208"/>
      <c r="C62" s="208"/>
      <c r="D62" s="208"/>
      <c r="E62" s="208"/>
      <c r="F62" s="208"/>
      <c r="G62" s="208"/>
      <c r="H62" s="208"/>
      <c r="I62" s="208"/>
      <c r="J62" s="208"/>
      <c r="K62" s="208"/>
      <c r="L62" s="208"/>
      <c r="M62" s="208"/>
    </row>
    <row r="63" spans="1:13" s="207" customFormat="1" x14ac:dyDescent="0.35">
      <c r="A63" s="208"/>
      <c r="B63" s="734"/>
      <c r="C63" s="735"/>
      <c r="D63" s="735"/>
      <c r="E63" s="735"/>
      <c r="F63" s="735"/>
      <c r="G63" s="735"/>
      <c r="H63" s="735"/>
      <c r="I63" s="735"/>
      <c r="J63" s="735"/>
      <c r="K63" s="735"/>
      <c r="L63" s="735"/>
      <c r="M63" s="208"/>
    </row>
    <row r="64" spans="1:13" s="207" customFormat="1" x14ac:dyDescent="0.35">
      <c r="A64" s="208"/>
      <c r="B64" s="208"/>
      <c r="C64" s="208"/>
      <c r="D64" s="208"/>
      <c r="E64" s="208"/>
      <c r="F64" s="208"/>
      <c r="G64" s="208"/>
      <c r="H64" s="208"/>
      <c r="I64" s="208"/>
      <c r="J64" s="208"/>
      <c r="K64" s="208"/>
      <c r="L64" s="208"/>
      <c r="M64" s="208"/>
    </row>
    <row r="65" spans="1:26" s="207" customFormat="1" x14ac:dyDescent="0.35">
      <c r="A65" s="208"/>
      <c r="B65" s="208"/>
      <c r="C65" s="208"/>
      <c r="D65" s="208"/>
      <c r="E65" s="208"/>
      <c r="F65" s="208"/>
      <c r="G65" s="208"/>
      <c r="H65" s="208"/>
      <c r="I65" s="208"/>
      <c r="J65" s="208"/>
      <c r="K65" s="208"/>
      <c r="L65" s="208"/>
      <c r="M65" s="208"/>
    </row>
    <row r="66" spans="1:26" s="208" customFormat="1" x14ac:dyDescent="0.35">
      <c r="C66" s="466"/>
      <c r="N66" s="207"/>
      <c r="O66" s="207"/>
      <c r="P66" s="207"/>
      <c r="Q66" s="207"/>
      <c r="R66" s="207"/>
      <c r="S66" s="207"/>
      <c r="T66" s="207"/>
      <c r="U66" s="207"/>
      <c r="V66" s="207"/>
      <c r="W66" s="207"/>
      <c r="X66" s="207"/>
      <c r="Y66" s="207"/>
      <c r="Z66" s="207"/>
    </row>
    <row r="67" spans="1:26" s="208" customFormat="1" x14ac:dyDescent="0.35">
      <c r="C67" s="256"/>
      <c r="D67" s="256"/>
      <c r="E67" s="256"/>
      <c r="N67" s="207"/>
      <c r="O67" s="207"/>
      <c r="P67" s="207"/>
      <c r="Q67" s="207"/>
      <c r="R67" s="207"/>
      <c r="S67" s="207"/>
      <c r="T67" s="207"/>
      <c r="U67" s="207"/>
      <c r="V67" s="207"/>
      <c r="W67" s="207"/>
      <c r="X67" s="207"/>
      <c r="Y67" s="207"/>
      <c r="Z67" s="207"/>
    </row>
    <row r="68" spans="1:26" s="207" customFormat="1" x14ac:dyDescent="0.35">
      <c r="A68" s="208"/>
      <c r="B68" s="208"/>
      <c r="C68" s="208"/>
      <c r="D68" s="208"/>
      <c r="E68" s="208"/>
      <c r="F68" s="208"/>
      <c r="G68" s="208"/>
      <c r="H68" s="208"/>
      <c r="I68" s="208"/>
      <c r="J68" s="208"/>
      <c r="K68" s="208"/>
      <c r="L68" s="208"/>
      <c r="M68" s="208"/>
    </row>
    <row r="69" spans="1:26" s="207" customFormat="1" x14ac:dyDescent="0.35">
      <c r="A69" s="208"/>
      <c r="B69" s="208"/>
      <c r="C69" s="208"/>
      <c r="D69" s="208"/>
      <c r="E69" s="208"/>
      <c r="F69" s="208"/>
      <c r="G69" s="208"/>
      <c r="H69" s="208"/>
      <c r="I69" s="208"/>
      <c r="J69" s="208"/>
      <c r="K69" s="208"/>
      <c r="L69" s="208"/>
      <c r="M69" s="208"/>
    </row>
    <row r="70" spans="1:26" s="207" customFormat="1" x14ac:dyDescent="0.35">
      <c r="A70" s="208"/>
      <c r="B70" s="208"/>
      <c r="C70" s="208"/>
      <c r="D70" s="208"/>
      <c r="E70" s="208"/>
      <c r="F70" s="208"/>
      <c r="G70" s="208"/>
      <c r="H70" s="208"/>
      <c r="I70" s="208"/>
      <c r="J70" s="208"/>
      <c r="K70" s="208"/>
      <c r="L70" s="208"/>
      <c r="M70" s="208"/>
    </row>
    <row r="71" spans="1:26" s="207" customFormat="1" x14ac:dyDescent="0.35">
      <c r="A71" s="208"/>
      <c r="B71" s="208"/>
      <c r="C71" s="208"/>
      <c r="D71" s="208"/>
      <c r="E71" s="208"/>
      <c r="F71" s="208"/>
      <c r="G71" s="208"/>
      <c r="H71" s="208"/>
      <c r="I71" s="208"/>
      <c r="J71" s="208"/>
      <c r="K71" s="208"/>
      <c r="L71" s="208"/>
      <c r="M71" s="208"/>
    </row>
    <row r="72" spans="1:26" s="207" customFormat="1" x14ac:dyDescent="0.35">
      <c r="A72" s="208"/>
      <c r="B72" s="208"/>
      <c r="C72" s="208"/>
      <c r="D72" s="208"/>
      <c r="E72" s="208"/>
      <c r="F72" s="208"/>
      <c r="G72" s="208"/>
      <c r="H72" s="208"/>
      <c r="I72" s="208"/>
      <c r="J72" s="208"/>
      <c r="K72" s="208"/>
      <c r="L72" s="208"/>
      <c r="M72" s="208"/>
    </row>
    <row r="73" spans="1:26" s="207" customFormat="1" x14ac:dyDescent="0.35">
      <c r="A73" s="208"/>
      <c r="B73" s="208"/>
      <c r="C73" s="208"/>
      <c r="D73" s="208"/>
      <c r="E73" s="208"/>
      <c r="F73" s="208"/>
      <c r="G73" s="208"/>
      <c r="H73" s="208"/>
      <c r="I73" s="208"/>
      <c r="J73" s="208"/>
      <c r="K73" s="208"/>
      <c r="L73" s="208"/>
      <c r="M73" s="208"/>
    </row>
    <row r="74" spans="1:26" s="207" customFormat="1" x14ac:dyDescent="0.35">
      <c r="A74" s="208"/>
      <c r="B74" s="208"/>
      <c r="C74" s="208"/>
      <c r="D74" s="208"/>
      <c r="E74" s="208"/>
      <c r="F74" s="208"/>
      <c r="G74" s="208"/>
      <c r="H74" s="208"/>
      <c r="I74" s="208"/>
      <c r="J74" s="208"/>
      <c r="K74" s="208"/>
      <c r="L74" s="208"/>
      <c r="M74" s="208"/>
    </row>
    <row r="75" spans="1:26" s="207" customFormat="1" x14ac:dyDescent="0.35">
      <c r="A75" s="208"/>
      <c r="B75" s="208"/>
      <c r="C75" s="208"/>
      <c r="D75" s="208"/>
      <c r="E75" s="208"/>
      <c r="F75" s="208"/>
      <c r="G75" s="208"/>
      <c r="H75" s="208"/>
      <c r="I75" s="208"/>
      <c r="J75" s="208"/>
      <c r="K75" s="208"/>
      <c r="L75" s="208"/>
      <c r="M75" s="208"/>
    </row>
    <row r="76" spans="1:26" s="207" customFormat="1" x14ac:dyDescent="0.35">
      <c r="A76" s="208"/>
      <c r="B76" s="208"/>
      <c r="C76" s="208"/>
      <c r="D76" s="208"/>
      <c r="E76" s="208"/>
      <c r="F76" s="208"/>
      <c r="G76" s="208"/>
      <c r="H76" s="208"/>
      <c r="I76" s="208"/>
      <c r="J76" s="208"/>
      <c r="K76" s="208"/>
      <c r="L76" s="208"/>
      <c r="M76" s="208"/>
    </row>
    <row r="77" spans="1:26" s="207" customFormat="1" x14ac:dyDescent="0.35">
      <c r="A77" s="208"/>
      <c r="B77" s="208"/>
      <c r="C77" s="208"/>
      <c r="D77" s="208"/>
      <c r="E77" s="208"/>
      <c r="F77" s="208"/>
      <c r="G77" s="208"/>
      <c r="H77" s="208"/>
      <c r="I77" s="208"/>
      <c r="J77" s="208"/>
      <c r="K77" s="208"/>
      <c r="L77" s="208"/>
      <c r="M77" s="208"/>
    </row>
    <row r="78" spans="1:26" s="207" customFormat="1" x14ac:dyDescent="0.35">
      <c r="A78" s="208"/>
      <c r="B78" s="208"/>
      <c r="C78" s="208"/>
      <c r="D78" s="208"/>
      <c r="E78" s="208"/>
      <c r="F78" s="208"/>
      <c r="G78" s="208"/>
      <c r="H78" s="208"/>
      <c r="I78" s="208"/>
      <c r="J78" s="208"/>
      <c r="K78" s="208"/>
      <c r="L78" s="208"/>
      <c r="M78" s="208"/>
    </row>
    <row r="79" spans="1:26" s="207" customFormat="1" x14ac:dyDescent="0.35">
      <c r="A79" s="208"/>
      <c r="B79" s="208"/>
      <c r="C79" s="208"/>
      <c r="D79" s="208"/>
      <c r="E79" s="208"/>
      <c r="F79" s="208"/>
      <c r="G79" s="208"/>
      <c r="H79" s="208"/>
      <c r="I79" s="208"/>
      <c r="J79" s="208"/>
      <c r="K79" s="208"/>
      <c r="L79" s="208"/>
      <c r="M79" s="208"/>
    </row>
    <row r="80" spans="1:26" s="207" customFormat="1" x14ac:dyDescent="0.35">
      <c r="A80" s="208"/>
      <c r="B80" s="208"/>
      <c r="C80" s="208"/>
      <c r="D80" s="208"/>
      <c r="E80" s="208"/>
      <c r="F80" s="208"/>
      <c r="G80" s="208"/>
      <c r="H80" s="208"/>
      <c r="I80" s="208"/>
      <c r="J80" s="208"/>
      <c r="K80" s="208"/>
      <c r="L80" s="208"/>
      <c r="M80" s="208"/>
    </row>
    <row r="81" spans="1:13" s="207" customFormat="1" x14ac:dyDescent="0.35">
      <c r="A81" s="208"/>
      <c r="B81" s="208"/>
      <c r="C81" s="208"/>
      <c r="D81" s="208"/>
      <c r="E81" s="208"/>
      <c r="F81" s="208"/>
      <c r="G81" s="208"/>
      <c r="H81" s="208"/>
      <c r="I81" s="208"/>
      <c r="J81" s="208"/>
      <c r="K81" s="208"/>
      <c r="L81" s="208"/>
      <c r="M81" s="208"/>
    </row>
    <row r="82" spans="1:13" s="207" customFormat="1" x14ac:dyDescent="0.35">
      <c r="A82" s="208"/>
      <c r="B82" s="208"/>
      <c r="C82" s="208"/>
      <c r="D82" s="208"/>
      <c r="E82" s="208"/>
      <c r="F82" s="208"/>
      <c r="G82" s="208"/>
      <c r="H82" s="208"/>
      <c r="I82" s="208"/>
      <c r="J82" s="208"/>
      <c r="K82" s="208"/>
      <c r="L82" s="208"/>
      <c r="M82" s="208"/>
    </row>
    <row r="83" spans="1:13" s="207" customFormat="1" x14ac:dyDescent="0.35">
      <c r="A83" s="208"/>
      <c r="B83" s="208"/>
      <c r="C83" s="208"/>
      <c r="D83" s="208"/>
      <c r="E83" s="208"/>
      <c r="F83" s="208"/>
      <c r="G83" s="208"/>
      <c r="H83" s="208"/>
      <c r="I83" s="208"/>
      <c r="J83" s="208"/>
      <c r="K83" s="208"/>
      <c r="L83" s="208"/>
      <c r="M83" s="208"/>
    </row>
    <row r="84" spans="1:13" s="207" customFormat="1" x14ac:dyDescent="0.35">
      <c r="A84" s="208"/>
      <c r="B84" s="208"/>
      <c r="C84" s="208"/>
      <c r="D84" s="208"/>
      <c r="E84" s="208"/>
      <c r="F84" s="208"/>
      <c r="G84" s="208"/>
      <c r="H84" s="208"/>
      <c r="I84" s="208"/>
      <c r="J84" s="208"/>
      <c r="K84" s="208"/>
      <c r="L84" s="208"/>
      <c r="M84" s="208"/>
    </row>
    <row r="85" spans="1:13" s="207" customFormat="1" x14ac:dyDescent="0.35">
      <c r="A85" s="208"/>
      <c r="B85" s="208"/>
      <c r="C85" s="208"/>
      <c r="D85" s="208"/>
      <c r="E85" s="208"/>
      <c r="F85" s="208"/>
      <c r="G85" s="208"/>
      <c r="H85" s="208"/>
      <c r="I85" s="208"/>
      <c r="J85" s="208"/>
      <c r="K85" s="208"/>
      <c r="L85" s="208"/>
      <c r="M85" s="208"/>
    </row>
    <row r="86" spans="1:13" s="207" customFormat="1" x14ac:dyDescent="0.35">
      <c r="A86" s="208"/>
      <c r="B86" s="208"/>
      <c r="C86" s="208"/>
      <c r="D86" s="208"/>
      <c r="E86" s="208"/>
      <c r="F86" s="208"/>
      <c r="G86" s="208"/>
      <c r="H86" s="208"/>
      <c r="I86" s="208"/>
      <c r="J86" s="208"/>
      <c r="K86" s="208"/>
      <c r="L86" s="208"/>
      <c r="M86" s="208"/>
    </row>
    <row r="87" spans="1:13" s="207" customFormat="1" x14ac:dyDescent="0.35">
      <c r="A87" s="208"/>
      <c r="B87" s="208"/>
      <c r="C87" s="208"/>
      <c r="D87" s="208"/>
      <c r="E87" s="208"/>
      <c r="F87" s="208"/>
      <c r="G87" s="208"/>
      <c r="H87" s="208"/>
      <c r="I87" s="208"/>
      <c r="J87" s="208"/>
      <c r="K87" s="208"/>
      <c r="L87" s="208"/>
      <c r="M87" s="208"/>
    </row>
    <row r="88" spans="1:13" s="207" customFormat="1" x14ac:dyDescent="0.35">
      <c r="A88" s="208"/>
      <c r="B88" s="208"/>
      <c r="C88" s="208"/>
      <c r="D88" s="208"/>
      <c r="E88" s="208"/>
      <c r="F88" s="208"/>
      <c r="G88" s="208"/>
      <c r="H88" s="208"/>
      <c r="I88" s="208"/>
      <c r="J88" s="208"/>
      <c r="K88" s="208"/>
      <c r="L88" s="208"/>
      <c r="M88" s="208"/>
    </row>
    <row r="89" spans="1:13" s="207" customFormat="1" x14ac:dyDescent="0.35">
      <c r="A89" s="208"/>
      <c r="B89" s="208"/>
      <c r="C89" s="208"/>
      <c r="D89" s="208"/>
      <c r="E89" s="208"/>
      <c r="F89" s="208"/>
      <c r="G89" s="208"/>
      <c r="H89" s="208"/>
      <c r="I89" s="208"/>
      <c r="J89" s="208"/>
      <c r="K89" s="208"/>
      <c r="L89" s="208"/>
      <c r="M89" s="208"/>
    </row>
    <row r="90" spans="1:13" s="207" customFormat="1" x14ac:dyDescent="0.35">
      <c r="A90" s="208"/>
      <c r="B90" s="208"/>
      <c r="C90" s="208"/>
      <c r="D90" s="208"/>
      <c r="E90" s="208"/>
      <c r="F90" s="208"/>
      <c r="G90" s="208"/>
      <c r="H90" s="208"/>
      <c r="I90" s="208"/>
      <c r="J90" s="208"/>
      <c r="K90" s="208"/>
      <c r="L90" s="208"/>
      <c r="M90" s="208"/>
    </row>
    <row r="91" spans="1:13" s="207" customFormat="1" x14ac:dyDescent="0.35">
      <c r="A91" s="208"/>
      <c r="B91" s="208"/>
      <c r="C91" s="208"/>
      <c r="D91" s="208"/>
      <c r="E91" s="208"/>
      <c r="F91" s="208"/>
      <c r="G91" s="208"/>
      <c r="H91" s="208"/>
      <c r="I91" s="208"/>
      <c r="J91" s="208"/>
      <c r="K91" s="208"/>
      <c r="L91" s="208"/>
      <c r="M91" s="208"/>
    </row>
    <row r="92" spans="1:13" s="207" customFormat="1" x14ac:dyDescent="0.35">
      <c r="A92" s="208"/>
      <c r="B92" s="208"/>
      <c r="C92" s="208"/>
      <c r="D92" s="208"/>
      <c r="E92" s="208"/>
      <c r="F92" s="208"/>
      <c r="G92" s="208"/>
      <c r="H92" s="208"/>
      <c r="I92" s="208"/>
      <c r="J92" s="208"/>
      <c r="K92" s="208"/>
      <c r="L92" s="208"/>
      <c r="M92" s="208"/>
    </row>
    <row r="93" spans="1:13" s="207" customFormat="1" x14ac:dyDescent="0.35">
      <c r="A93" s="208"/>
      <c r="B93" s="208"/>
      <c r="C93" s="208"/>
      <c r="D93" s="208"/>
      <c r="E93" s="208"/>
      <c r="F93" s="208"/>
      <c r="G93" s="208"/>
      <c r="H93" s="208"/>
      <c r="I93" s="208"/>
      <c r="J93" s="208"/>
      <c r="K93" s="208"/>
      <c r="L93" s="208"/>
      <c r="M93" s="208"/>
    </row>
    <row r="94" spans="1:13" s="207" customFormat="1" x14ac:dyDescent="0.35">
      <c r="A94" s="208"/>
      <c r="B94" s="208"/>
      <c r="C94" s="208"/>
      <c r="D94" s="208"/>
      <c r="E94" s="208"/>
      <c r="F94" s="208"/>
      <c r="G94" s="208"/>
      <c r="H94" s="208"/>
      <c r="I94" s="208"/>
      <c r="J94" s="208"/>
      <c r="K94" s="208"/>
      <c r="L94" s="208"/>
      <c r="M94" s="208"/>
    </row>
    <row r="95" spans="1:13" s="207" customFormat="1" x14ac:dyDescent="0.35">
      <c r="A95" s="208"/>
      <c r="B95" s="208"/>
      <c r="C95" s="208"/>
      <c r="D95" s="208"/>
      <c r="E95" s="208"/>
      <c r="F95" s="208"/>
      <c r="G95" s="208"/>
      <c r="H95" s="208"/>
      <c r="I95" s="208"/>
      <c r="J95" s="208"/>
      <c r="K95" s="208"/>
      <c r="L95" s="208"/>
      <c r="M95" s="208"/>
    </row>
    <row r="96" spans="1:13" s="207" customFormat="1" x14ac:dyDescent="0.35">
      <c r="A96" s="208"/>
      <c r="B96" s="208"/>
      <c r="C96" s="208"/>
      <c r="D96" s="208"/>
      <c r="E96" s="208"/>
      <c r="F96" s="208"/>
      <c r="G96" s="208"/>
      <c r="H96" s="208"/>
      <c r="I96" s="208"/>
      <c r="J96" s="208"/>
      <c r="K96" s="208"/>
      <c r="L96" s="208"/>
      <c r="M96" s="208"/>
    </row>
    <row r="97" spans="1:13" s="207" customFormat="1" x14ac:dyDescent="0.35">
      <c r="A97" s="208"/>
      <c r="B97" s="208"/>
      <c r="C97" s="208"/>
      <c r="D97" s="208"/>
      <c r="E97" s="208"/>
      <c r="F97" s="208"/>
      <c r="G97" s="208"/>
      <c r="H97" s="208"/>
      <c r="I97" s="208"/>
      <c r="J97" s="208"/>
      <c r="K97" s="208"/>
      <c r="L97" s="208"/>
      <c r="M97" s="208"/>
    </row>
    <row r="98" spans="1:13" s="207" customFormat="1" x14ac:dyDescent="0.35">
      <c r="A98" s="208"/>
      <c r="B98" s="208"/>
      <c r="C98" s="208"/>
      <c r="D98" s="208"/>
      <c r="E98" s="208"/>
      <c r="F98" s="208"/>
      <c r="G98" s="208"/>
      <c r="H98" s="208"/>
      <c r="I98" s="208"/>
      <c r="J98" s="208"/>
      <c r="K98" s="208"/>
      <c r="L98" s="208"/>
      <c r="M98" s="208"/>
    </row>
    <row r="99" spans="1:13" s="207" customFormat="1" x14ac:dyDescent="0.35">
      <c r="A99" s="208"/>
      <c r="B99" s="208"/>
      <c r="C99" s="208"/>
      <c r="D99" s="208"/>
      <c r="E99" s="208"/>
      <c r="F99" s="208"/>
      <c r="G99" s="208"/>
      <c r="H99" s="208"/>
      <c r="I99" s="208"/>
      <c r="J99" s="208"/>
      <c r="K99" s="208"/>
      <c r="L99" s="208"/>
      <c r="M99" s="208"/>
    </row>
    <row r="100" spans="1:13" s="207" customFormat="1" x14ac:dyDescent="0.35">
      <c r="A100" s="208"/>
      <c r="B100" s="208"/>
      <c r="C100" s="208"/>
      <c r="D100" s="208"/>
      <c r="E100" s="208"/>
      <c r="F100" s="208"/>
      <c r="G100" s="208"/>
      <c r="H100" s="208"/>
      <c r="I100" s="208"/>
      <c r="J100" s="208"/>
      <c r="K100" s="208"/>
      <c r="L100" s="208"/>
      <c r="M100" s="208"/>
    </row>
    <row r="101" spans="1:13" s="207" customFormat="1" x14ac:dyDescent="0.35">
      <c r="A101" s="208"/>
      <c r="B101" s="208"/>
      <c r="C101" s="208"/>
      <c r="D101" s="208"/>
      <c r="E101" s="208"/>
      <c r="F101" s="208"/>
      <c r="G101" s="208"/>
      <c r="H101" s="208"/>
      <c r="I101" s="208"/>
      <c r="J101" s="208"/>
      <c r="K101" s="208"/>
      <c r="L101" s="208"/>
      <c r="M101" s="208"/>
    </row>
    <row r="102" spans="1:13" s="207" customFormat="1" x14ac:dyDescent="0.35">
      <c r="A102" s="208"/>
      <c r="B102" s="208"/>
      <c r="C102" s="208"/>
      <c r="D102" s="208"/>
      <c r="E102" s="208"/>
      <c r="F102" s="208"/>
      <c r="G102" s="208"/>
      <c r="H102" s="208"/>
      <c r="I102" s="208"/>
      <c r="J102" s="208"/>
      <c r="K102" s="208"/>
      <c r="L102" s="208"/>
      <c r="M102" s="208"/>
    </row>
    <row r="103" spans="1:13" s="207" customFormat="1" x14ac:dyDescent="0.35">
      <c r="A103" s="208"/>
      <c r="B103" s="208"/>
      <c r="C103" s="208"/>
      <c r="D103" s="208"/>
      <c r="E103" s="208"/>
      <c r="F103" s="208"/>
      <c r="G103" s="208"/>
      <c r="H103" s="208"/>
      <c r="I103" s="208"/>
      <c r="J103" s="208"/>
      <c r="K103" s="208"/>
      <c r="L103" s="208"/>
      <c r="M103" s="208"/>
    </row>
    <row r="104" spans="1:13" s="207" customFormat="1" x14ac:dyDescent="0.35">
      <c r="A104" s="208"/>
      <c r="B104" s="208"/>
      <c r="C104" s="208"/>
      <c r="D104" s="208"/>
      <c r="E104" s="208"/>
      <c r="F104" s="208"/>
      <c r="G104" s="208"/>
      <c r="H104" s="208"/>
      <c r="I104" s="208"/>
      <c r="J104" s="208"/>
      <c r="K104" s="208"/>
      <c r="L104" s="208"/>
      <c r="M104" s="208"/>
    </row>
    <row r="105" spans="1:13" s="207" customFormat="1" x14ac:dyDescent="0.35">
      <c r="A105" s="208"/>
      <c r="B105" s="208"/>
      <c r="C105" s="208"/>
      <c r="D105" s="208"/>
      <c r="E105" s="208"/>
      <c r="F105" s="208"/>
      <c r="G105" s="208"/>
      <c r="H105" s="208"/>
      <c r="I105" s="208"/>
      <c r="J105" s="208"/>
      <c r="K105" s="208"/>
      <c r="L105" s="208"/>
      <c r="M105" s="208"/>
    </row>
    <row r="106" spans="1:13" s="207" customFormat="1" x14ac:dyDescent="0.35">
      <c r="A106" s="208"/>
      <c r="B106" s="208"/>
      <c r="C106" s="208"/>
      <c r="D106" s="208"/>
      <c r="E106" s="208"/>
      <c r="F106" s="208"/>
      <c r="G106" s="208"/>
      <c r="H106" s="208"/>
      <c r="I106" s="208"/>
      <c r="J106" s="208"/>
      <c r="K106" s="208"/>
      <c r="L106" s="208"/>
      <c r="M106" s="208"/>
    </row>
    <row r="107" spans="1:13" s="207" customFormat="1" x14ac:dyDescent="0.35">
      <c r="A107" s="208"/>
      <c r="B107" s="208"/>
      <c r="C107" s="208"/>
      <c r="D107" s="208"/>
      <c r="E107" s="208"/>
      <c r="F107" s="208"/>
      <c r="G107" s="208"/>
      <c r="H107" s="208"/>
      <c r="I107" s="208"/>
      <c r="J107" s="208"/>
      <c r="K107" s="208"/>
      <c r="L107" s="208"/>
      <c r="M107" s="208"/>
    </row>
    <row r="108" spans="1:13" s="207" customFormat="1" x14ac:dyDescent="0.35">
      <c r="A108" s="208"/>
      <c r="B108" s="208"/>
      <c r="C108" s="208"/>
      <c r="D108" s="208"/>
      <c r="E108" s="208"/>
      <c r="F108" s="208"/>
      <c r="G108" s="208"/>
      <c r="H108" s="208"/>
      <c r="I108" s="208"/>
      <c r="J108" s="208"/>
      <c r="K108" s="208"/>
      <c r="L108" s="208"/>
      <c r="M108" s="208"/>
    </row>
    <row r="109" spans="1:13" s="207" customFormat="1" x14ac:dyDescent="0.35">
      <c r="A109" s="208"/>
      <c r="B109" s="208"/>
      <c r="C109" s="208"/>
      <c r="D109" s="208"/>
      <c r="E109" s="208"/>
      <c r="F109" s="208"/>
      <c r="G109" s="208"/>
      <c r="H109" s="208"/>
      <c r="I109" s="208"/>
      <c r="J109" s="208"/>
      <c r="K109" s="208"/>
      <c r="L109" s="208"/>
      <c r="M109" s="208"/>
    </row>
    <row r="110" spans="1:13" s="207" customFormat="1" x14ac:dyDescent="0.35">
      <c r="A110" s="208"/>
      <c r="B110" s="208"/>
      <c r="C110" s="208"/>
      <c r="D110" s="208"/>
      <c r="E110" s="208"/>
      <c r="F110" s="208"/>
      <c r="G110" s="208"/>
      <c r="H110" s="208"/>
      <c r="I110" s="208"/>
      <c r="J110" s="208"/>
      <c r="K110" s="208"/>
      <c r="L110" s="208"/>
      <c r="M110" s="208"/>
    </row>
    <row r="111" spans="1:13" s="207" customFormat="1" x14ac:dyDescent="0.35">
      <c r="A111" s="208"/>
      <c r="B111" s="208"/>
      <c r="C111" s="208"/>
      <c r="D111" s="208"/>
      <c r="E111" s="208"/>
      <c r="F111" s="208"/>
      <c r="G111" s="208"/>
      <c r="H111" s="208"/>
      <c r="I111" s="208"/>
      <c r="J111" s="208"/>
      <c r="K111" s="208"/>
      <c r="L111" s="208"/>
      <c r="M111" s="208"/>
    </row>
    <row r="112" spans="1:13" s="207" customFormat="1" x14ac:dyDescent="0.35">
      <c r="A112" s="208"/>
      <c r="B112" s="208"/>
      <c r="C112" s="208"/>
      <c r="D112" s="208"/>
      <c r="E112" s="208"/>
      <c r="F112" s="208"/>
      <c r="G112" s="208"/>
      <c r="H112" s="208"/>
      <c r="I112" s="208"/>
      <c r="J112" s="208"/>
      <c r="K112" s="208"/>
      <c r="L112" s="208"/>
      <c r="M112" s="208"/>
    </row>
    <row r="113" spans="1:13" s="207" customFormat="1" x14ac:dyDescent="0.35">
      <c r="A113" s="208"/>
      <c r="B113" s="208"/>
      <c r="C113" s="208"/>
      <c r="D113" s="208"/>
      <c r="E113" s="208"/>
      <c r="F113" s="208"/>
      <c r="G113" s="208"/>
      <c r="H113" s="208"/>
      <c r="I113" s="208"/>
      <c r="J113" s="208"/>
      <c r="K113" s="208"/>
      <c r="L113" s="208"/>
      <c r="M113" s="208"/>
    </row>
    <row r="114" spans="1:13" s="207" customFormat="1" x14ac:dyDescent="0.35">
      <c r="A114" s="208"/>
      <c r="B114" s="208"/>
      <c r="C114" s="208"/>
      <c r="D114" s="208"/>
      <c r="E114" s="208"/>
      <c r="F114" s="208"/>
      <c r="G114" s="208"/>
      <c r="H114" s="208"/>
      <c r="I114" s="208"/>
      <c r="J114" s="208"/>
      <c r="K114" s="208"/>
      <c r="L114" s="208"/>
      <c r="M114" s="208"/>
    </row>
    <row r="115" spans="1:13" s="207" customFormat="1" x14ac:dyDescent="0.35">
      <c r="A115" s="208"/>
      <c r="B115" s="208"/>
      <c r="C115" s="208"/>
      <c r="D115" s="208"/>
      <c r="E115" s="208"/>
      <c r="F115" s="208"/>
      <c r="G115" s="208"/>
      <c r="H115" s="208"/>
      <c r="I115" s="208"/>
      <c r="J115" s="208"/>
      <c r="K115" s="208"/>
      <c r="L115" s="208"/>
      <c r="M115" s="208"/>
    </row>
    <row r="116" spans="1:13" s="207" customFormat="1" x14ac:dyDescent="0.35">
      <c r="A116" s="208"/>
      <c r="B116" s="208"/>
      <c r="C116" s="208"/>
      <c r="D116" s="208"/>
      <c r="E116" s="208"/>
      <c r="F116" s="208"/>
      <c r="G116" s="208"/>
      <c r="H116" s="208"/>
      <c r="I116" s="208"/>
      <c r="J116" s="208"/>
      <c r="K116" s="208"/>
      <c r="L116" s="208"/>
      <c r="M116" s="208"/>
    </row>
    <row r="117" spans="1:13" s="207" customFormat="1" x14ac:dyDescent="0.35">
      <c r="A117" s="208"/>
      <c r="B117" s="208"/>
      <c r="C117" s="208"/>
      <c r="D117" s="208"/>
      <c r="E117" s="208"/>
      <c r="F117" s="208"/>
      <c r="G117" s="208"/>
      <c r="H117" s="208"/>
      <c r="I117" s="208"/>
      <c r="J117" s="208"/>
      <c r="K117" s="208"/>
      <c r="L117" s="208"/>
      <c r="M117" s="208"/>
    </row>
    <row r="118" spans="1:13" s="207" customFormat="1" x14ac:dyDescent="0.35">
      <c r="A118" s="208"/>
      <c r="B118" s="208"/>
      <c r="C118" s="208"/>
      <c r="D118" s="208"/>
      <c r="E118" s="208"/>
      <c r="F118" s="208"/>
      <c r="G118" s="208"/>
      <c r="H118" s="208"/>
      <c r="I118" s="208"/>
      <c r="J118" s="208"/>
      <c r="K118" s="208"/>
      <c r="L118" s="208"/>
      <c r="M118" s="208"/>
    </row>
    <row r="119" spans="1:13" s="207" customFormat="1" x14ac:dyDescent="0.35">
      <c r="A119" s="208"/>
      <c r="B119" s="208"/>
      <c r="C119" s="208"/>
      <c r="D119" s="208"/>
      <c r="E119" s="208"/>
      <c r="F119" s="208"/>
      <c r="G119" s="208"/>
      <c r="H119" s="208"/>
      <c r="I119" s="208"/>
      <c r="J119" s="208"/>
      <c r="K119" s="208"/>
      <c r="L119" s="208"/>
      <c r="M119" s="208"/>
    </row>
    <row r="120" spans="1:13" s="207" customFormat="1" x14ac:dyDescent="0.35">
      <c r="A120" s="208"/>
      <c r="B120" s="208"/>
      <c r="C120" s="208"/>
      <c r="D120" s="208"/>
      <c r="E120" s="208"/>
      <c r="F120" s="208"/>
      <c r="G120" s="208"/>
      <c r="H120" s="208"/>
      <c r="I120" s="208"/>
      <c r="J120" s="208"/>
      <c r="K120" s="208"/>
      <c r="L120" s="208"/>
      <c r="M120" s="208"/>
    </row>
    <row r="121" spans="1:13" s="207" customFormat="1" x14ac:dyDescent="0.35">
      <c r="A121" s="208"/>
      <c r="B121" s="208"/>
      <c r="C121" s="208"/>
      <c r="D121" s="208"/>
      <c r="E121" s="208"/>
      <c r="F121" s="208"/>
      <c r="G121" s="208"/>
      <c r="H121" s="208"/>
      <c r="I121" s="208"/>
      <c r="J121" s="208"/>
      <c r="K121" s="208"/>
      <c r="L121" s="208"/>
      <c r="M121" s="208"/>
    </row>
    <row r="122" spans="1:13" s="207" customFormat="1" x14ac:dyDescent="0.35">
      <c r="A122" s="208"/>
      <c r="B122" s="208"/>
      <c r="C122" s="208"/>
      <c r="D122" s="208"/>
      <c r="E122" s="208"/>
      <c r="F122" s="208"/>
      <c r="G122" s="208"/>
      <c r="H122" s="208"/>
      <c r="I122" s="208"/>
      <c r="J122" s="208"/>
      <c r="K122" s="208"/>
      <c r="L122" s="208"/>
      <c r="M122" s="208"/>
    </row>
    <row r="123" spans="1:13" s="207" customFormat="1" x14ac:dyDescent="0.35">
      <c r="A123" s="208"/>
      <c r="B123" s="208"/>
      <c r="C123" s="208"/>
      <c r="D123" s="208"/>
      <c r="E123" s="208"/>
      <c r="F123" s="208"/>
      <c r="G123" s="208"/>
      <c r="H123" s="208"/>
      <c r="I123" s="208"/>
      <c r="J123" s="208"/>
      <c r="K123" s="208"/>
      <c r="L123" s="208"/>
      <c r="M123" s="208"/>
    </row>
    <row r="124" spans="1:13" s="207" customFormat="1" x14ac:dyDescent="0.35">
      <c r="A124" s="208"/>
      <c r="B124" s="208"/>
      <c r="C124" s="208"/>
      <c r="D124" s="208"/>
      <c r="E124" s="208"/>
      <c r="F124" s="208"/>
      <c r="G124" s="208"/>
      <c r="H124" s="208"/>
      <c r="I124" s="208"/>
      <c r="J124" s="208"/>
      <c r="K124" s="208"/>
      <c r="L124" s="208"/>
      <c r="M124" s="208"/>
    </row>
    <row r="125" spans="1:13" s="207" customFormat="1" x14ac:dyDescent="0.35">
      <c r="A125" s="208"/>
      <c r="B125" s="208"/>
      <c r="C125" s="208"/>
      <c r="D125" s="208"/>
      <c r="E125" s="208"/>
      <c r="F125" s="208"/>
      <c r="G125" s="208"/>
      <c r="H125" s="208"/>
      <c r="I125" s="208"/>
      <c r="J125" s="208"/>
      <c r="K125" s="208"/>
      <c r="L125" s="208"/>
      <c r="M125" s="208"/>
    </row>
    <row r="126" spans="1:13" s="207" customFormat="1" x14ac:dyDescent="0.35">
      <c r="A126" s="208"/>
      <c r="B126" s="208"/>
      <c r="C126" s="208"/>
      <c r="D126" s="208"/>
      <c r="E126" s="208"/>
      <c r="F126" s="208"/>
      <c r="G126" s="208"/>
      <c r="H126" s="208"/>
      <c r="I126" s="208"/>
      <c r="J126" s="208"/>
      <c r="K126" s="208"/>
      <c r="L126" s="208"/>
      <c r="M126" s="208"/>
    </row>
    <row r="127" spans="1:13" s="207" customFormat="1" x14ac:dyDescent="0.35">
      <c r="A127" s="208"/>
      <c r="B127" s="208"/>
      <c r="C127" s="208"/>
      <c r="D127" s="208"/>
      <c r="E127" s="208"/>
      <c r="F127" s="208"/>
      <c r="G127" s="208"/>
      <c r="H127" s="208"/>
      <c r="I127" s="208"/>
      <c r="J127" s="208"/>
      <c r="K127" s="208"/>
      <c r="L127" s="208"/>
      <c r="M127" s="208"/>
    </row>
    <row r="128" spans="1:13" s="207" customFormat="1" x14ac:dyDescent="0.35">
      <c r="A128" s="208"/>
      <c r="B128" s="208"/>
      <c r="C128" s="208"/>
      <c r="D128" s="208"/>
      <c r="E128" s="208"/>
      <c r="F128" s="208"/>
      <c r="G128" s="208"/>
      <c r="H128" s="208"/>
      <c r="I128" s="208"/>
      <c r="J128" s="208"/>
      <c r="K128" s="208"/>
      <c r="L128" s="208"/>
      <c r="M128" s="208"/>
    </row>
    <row r="129" spans="1:13" s="207" customFormat="1" x14ac:dyDescent="0.35">
      <c r="A129" s="208"/>
      <c r="B129" s="208"/>
      <c r="C129" s="208"/>
      <c r="D129" s="208"/>
      <c r="E129" s="208"/>
      <c r="F129" s="208"/>
      <c r="G129" s="208"/>
      <c r="H129" s="208"/>
      <c r="I129" s="208"/>
      <c r="J129" s="208"/>
      <c r="K129" s="208"/>
      <c r="L129" s="208"/>
      <c r="M129" s="208"/>
    </row>
    <row r="130" spans="1:13" s="207" customFormat="1" x14ac:dyDescent="0.35">
      <c r="A130" s="208"/>
      <c r="B130" s="208"/>
      <c r="C130" s="208"/>
      <c r="D130" s="208"/>
      <c r="E130" s="208"/>
      <c r="F130" s="208"/>
      <c r="G130" s="208"/>
      <c r="H130" s="208"/>
      <c r="I130" s="208"/>
      <c r="J130" s="208"/>
      <c r="K130" s="208"/>
      <c r="L130" s="208"/>
      <c r="M130" s="208"/>
    </row>
    <row r="131" spans="1:13" s="207" customFormat="1" x14ac:dyDescent="0.35">
      <c r="A131" s="208"/>
      <c r="B131" s="208"/>
      <c r="C131" s="208"/>
      <c r="D131" s="208"/>
      <c r="E131" s="208"/>
      <c r="F131" s="208"/>
      <c r="G131" s="208"/>
      <c r="H131" s="208"/>
      <c r="I131" s="208"/>
      <c r="J131" s="208"/>
      <c r="K131" s="208"/>
      <c r="L131" s="208"/>
      <c r="M131" s="208"/>
    </row>
    <row r="132" spans="1:13" s="207" customFormat="1" x14ac:dyDescent="0.35">
      <c r="A132" s="208"/>
      <c r="B132" s="208"/>
      <c r="C132" s="208"/>
      <c r="D132" s="208"/>
      <c r="E132" s="208"/>
      <c r="F132" s="208"/>
      <c r="G132" s="208"/>
      <c r="H132" s="208"/>
      <c r="I132" s="208"/>
      <c r="J132" s="208"/>
      <c r="K132" s="208"/>
      <c r="L132" s="208"/>
      <c r="M132" s="208"/>
    </row>
    <row r="133" spans="1:13" s="207" customFormat="1" x14ac:dyDescent="0.35">
      <c r="A133" s="208"/>
      <c r="B133" s="208"/>
      <c r="C133" s="208"/>
      <c r="D133" s="208"/>
      <c r="E133" s="208"/>
      <c r="F133" s="208"/>
      <c r="G133" s="208"/>
      <c r="H133" s="208"/>
      <c r="I133" s="208"/>
      <c r="J133" s="208"/>
      <c r="K133" s="208"/>
      <c r="L133" s="208"/>
      <c r="M133" s="208"/>
    </row>
    <row r="134" spans="1:13" s="207" customFormat="1" x14ac:dyDescent="0.35">
      <c r="A134" s="208"/>
      <c r="B134" s="208"/>
      <c r="C134" s="208"/>
      <c r="D134" s="208"/>
      <c r="E134" s="208"/>
      <c r="F134" s="208"/>
      <c r="G134" s="208"/>
      <c r="H134" s="208"/>
      <c r="I134" s="208"/>
      <c r="J134" s="208"/>
      <c r="K134" s="208"/>
      <c r="L134" s="208"/>
      <c r="M134" s="208"/>
    </row>
    <row r="135" spans="1:13" s="207" customFormat="1" x14ac:dyDescent="0.35">
      <c r="A135" s="208"/>
      <c r="B135" s="208"/>
      <c r="C135" s="208"/>
      <c r="D135" s="208"/>
      <c r="E135" s="208"/>
      <c r="F135" s="208"/>
      <c r="G135" s="208"/>
      <c r="H135" s="208"/>
      <c r="I135" s="208"/>
      <c r="J135" s="208"/>
      <c r="K135" s="208"/>
      <c r="L135" s="208"/>
      <c r="M135" s="208"/>
    </row>
    <row r="136" spans="1:13" s="207" customFormat="1" x14ac:dyDescent="0.35">
      <c r="A136" s="208"/>
      <c r="B136" s="208"/>
      <c r="C136" s="208"/>
      <c r="D136" s="208"/>
      <c r="E136" s="208"/>
      <c r="F136" s="208"/>
      <c r="G136" s="208"/>
      <c r="H136" s="208"/>
      <c r="I136" s="208"/>
      <c r="J136" s="208"/>
      <c r="K136" s="208"/>
      <c r="L136" s="208"/>
      <c r="M136" s="208"/>
    </row>
    <row r="137" spans="1:13" s="207" customFormat="1" x14ac:dyDescent="0.35">
      <c r="A137" s="208"/>
      <c r="B137" s="208"/>
      <c r="C137" s="208"/>
      <c r="D137" s="208"/>
      <c r="E137" s="208"/>
      <c r="F137" s="208"/>
      <c r="G137" s="208"/>
      <c r="H137" s="208"/>
      <c r="I137" s="208"/>
      <c r="J137" s="208"/>
      <c r="K137" s="208"/>
      <c r="L137" s="208"/>
      <c r="M137" s="208"/>
    </row>
    <row r="138" spans="1:13" s="207" customFormat="1" x14ac:dyDescent="0.35">
      <c r="A138" s="208"/>
      <c r="B138" s="208"/>
      <c r="C138" s="208"/>
      <c r="D138" s="208"/>
      <c r="E138" s="208"/>
      <c r="F138" s="208"/>
      <c r="G138" s="208"/>
      <c r="H138" s="208"/>
      <c r="I138" s="208"/>
      <c r="J138" s="208"/>
      <c r="K138" s="208"/>
      <c r="L138" s="208"/>
      <c r="M138" s="208"/>
    </row>
    <row r="139" spans="1:13" s="207" customFormat="1" x14ac:dyDescent="0.35">
      <c r="A139" s="208"/>
      <c r="B139" s="208"/>
      <c r="C139" s="208"/>
      <c r="D139" s="208"/>
      <c r="E139" s="208"/>
      <c r="F139" s="208"/>
      <c r="G139" s="208"/>
      <c r="H139" s="208"/>
      <c r="I139" s="208"/>
      <c r="J139" s="208"/>
      <c r="K139" s="208"/>
      <c r="L139" s="208"/>
      <c r="M139" s="208"/>
    </row>
    <row r="140" spans="1:13" s="207" customFormat="1" x14ac:dyDescent="0.35">
      <c r="A140" s="208"/>
      <c r="B140" s="208"/>
      <c r="C140" s="208"/>
      <c r="D140" s="208"/>
      <c r="E140" s="208"/>
      <c r="F140" s="208"/>
      <c r="G140" s="208"/>
      <c r="H140" s="208"/>
      <c r="I140" s="208"/>
      <c r="J140" s="208"/>
      <c r="K140" s="208"/>
      <c r="L140" s="208"/>
      <c r="M140" s="208"/>
    </row>
    <row r="141" spans="1:13" s="207" customFormat="1" x14ac:dyDescent="0.35">
      <c r="A141" s="208"/>
      <c r="B141" s="208"/>
      <c r="C141" s="208"/>
      <c r="D141" s="208"/>
      <c r="E141" s="208"/>
      <c r="F141" s="208"/>
      <c r="G141" s="208"/>
      <c r="H141" s="208"/>
      <c r="I141" s="208"/>
      <c r="J141" s="208"/>
      <c r="K141" s="208"/>
      <c r="L141" s="208"/>
      <c r="M141" s="208"/>
    </row>
    <row r="142" spans="1:13" s="207" customFormat="1" x14ac:dyDescent="0.35">
      <c r="A142" s="208"/>
      <c r="B142" s="208"/>
      <c r="C142" s="208"/>
      <c r="D142" s="208"/>
      <c r="E142" s="208"/>
      <c r="F142" s="208"/>
      <c r="G142" s="208"/>
      <c r="H142" s="208"/>
      <c r="I142" s="208"/>
      <c r="J142" s="208"/>
      <c r="K142" s="208"/>
      <c r="L142" s="208"/>
      <c r="M142" s="208"/>
    </row>
    <row r="143" spans="1:13" s="207" customFormat="1" x14ac:dyDescent="0.35">
      <c r="A143" s="208"/>
      <c r="B143" s="208"/>
      <c r="C143" s="208"/>
      <c r="D143" s="208"/>
      <c r="E143" s="208"/>
      <c r="F143" s="208"/>
      <c r="G143" s="208"/>
      <c r="H143" s="208"/>
      <c r="I143" s="208"/>
      <c r="J143" s="208"/>
      <c r="K143" s="208"/>
      <c r="L143" s="208"/>
      <c r="M143" s="208"/>
    </row>
    <row r="144" spans="1:13" s="207" customFormat="1" x14ac:dyDescent="0.35">
      <c r="A144" s="208"/>
      <c r="B144" s="208"/>
      <c r="C144" s="208"/>
      <c r="D144" s="208"/>
      <c r="E144" s="208"/>
      <c r="F144" s="208"/>
      <c r="G144" s="208"/>
      <c r="H144" s="208"/>
      <c r="I144" s="208"/>
      <c r="J144" s="208"/>
      <c r="K144" s="208"/>
      <c r="L144" s="208"/>
      <c r="M144" s="208"/>
    </row>
    <row r="145" spans="1:13" s="207" customFormat="1" x14ac:dyDescent="0.35">
      <c r="A145" s="208"/>
      <c r="B145" s="208"/>
      <c r="C145" s="208"/>
      <c r="D145" s="208"/>
      <c r="E145" s="208"/>
      <c r="F145" s="208"/>
      <c r="G145" s="208"/>
      <c r="H145" s="208"/>
      <c r="I145" s="208"/>
      <c r="J145" s="208"/>
      <c r="K145" s="208"/>
      <c r="L145" s="208"/>
      <c r="M145" s="208"/>
    </row>
    <row r="146" spans="1:13" s="207" customFormat="1" x14ac:dyDescent="0.35">
      <c r="A146" s="208"/>
      <c r="B146" s="208"/>
      <c r="C146" s="208"/>
      <c r="D146" s="208"/>
      <c r="E146" s="208"/>
      <c r="F146" s="208"/>
      <c r="G146" s="208"/>
      <c r="H146" s="208"/>
      <c r="I146" s="208"/>
      <c r="J146" s="208"/>
      <c r="K146" s="208"/>
      <c r="L146" s="208"/>
      <c r="M146" s="208"/>
    </row>
    <row r="147" spans="1:13" s="207" customFormat="1" x14ac:dyDescent="0.35">
      <c r="A147" s="208"/>
      <c r="B147" s="208"/>
      <c r="C147" s="208"/>
      <c r="D147" s="208"/>
      <c r="E147" s="208"/>
      <c r="F147" s="208"/>
      <c r="G147" s="208"/>
      <c r="H147" s="208"/>
      <c r="I147" s="208"/>
      <c r="J147" s="208"/>
      <c r="K147" s="208"/>
      <c r="L147" s="208"/>
      <c r="M147" s="208"/>
    </row>
    <row r="148" spans="1:13" s="207" customFormat="1" x14ac:dyDescent="0.35">
      <c r="A148" s="208"/>
      <c r="B148" s="208"/>
      <c r="C148" s="208"/>
      <c r="D148" s="208"/>
      <c r="E148" s="208"/>
      <c r="F148" s="208"/>
      <c r="G148" s="208"/>
      <c r="H148" s="208"/>
      <c r="I148" s="208"/>
      <c r="J148" s="208"/>
      <c r="K148" s="208"/>
      <c r="L148" s="208"/>
      <c r="M148" s="208"/>
    </row>
    <row r="149" spans="1:13" s="207" customFormat="1" x14ac:dyDescent="0.35">
      <c r="A149" s="208"/>
      <c r="B149" s="208"/>
      <c r="C149" s="208"/>
      <c r="D149" s="208"/>
      <c r="E149" s="208"/>
      <c r="F149" s="208"/>
      <c r="G149" s="208"/>
      <c r="H149" s="208"/>
      <c r="I149" s="208"/>
      <c r="J149" s="208"/>
      <c r="K149" s="208"/>
      <c r="L149" s="208"/>
      <c r="M149" s="208"/>
    </row>
    <row r="150" spans="1:13" s="207" customFormat="1" x14ac:dyDescent="0.35">
      <c r="A150" s="208"/>
      <c r="B150" s="208"/>
      <c r="C150" s="208"/>
      <c r="D150" s="208"/>
      <c r="E150" s="208"/>
      <c r="F150" s="208"/>
      <c r="G150" s="208"/>
      <c r="H150" s="208"/>
      <c r="I150" s="208"/>
      <c r="J150" s="208"/>
      <c r="K150" s="208"/>
      <c r="L150" s="208"/>
      <c r="M150" s="208"/>
    </row>
    <row r="151" spans="1:13" s="207" customFormat="1" x14ac:dyDescent="0.35">
      <c r="A151" s="208"/>
      <c r="B151" s="208"/>
      <c r="C151" s="208"/>
      <c r="D151" s="208"/>
      <c r="E151" s="208"/>
      <c r="F151" s="208"/>
      <c r="G151" s="208"/>
      <c r="H151" s="208"/>
      <c r="I151" s="208"/>
      <c r="J151" s="208"/>
      <c r="K151" s="208"/>
      <c r="L151" s="208"/>
      <c r="M151" s="208"/>
    </row>
    <row r="152" spans="1:13" s="207" customFormat="1" x14ac:dyDescent="0.35">
      <c r="A152" s="208"/>
      <c r="B152" s="208"/>
      <c r="C152" s="208"/>
      <c r="D152" s="208"/>
      <c r="E152" s="208"/>
      <c r="F152" s="208"/>
      <c r="G152" s="208"/>
      <c r="H152" s="208"/>
      <c r="I152" s="208"/>
      <c r="J152" s="208"/>
      <c r="K152" s="208"/>
      <c r="L152" s="208"/>
      <c r="M152" s="208"/>
    </row>
    <row r="153" spans="1:13" s="207" customFormat="1" x14ac:dyDescent="0.35">
      <c r="A153" s="208"/>
      <c r="B153" s="208"/>
      <c r="C153" s="208"/>
      <c r="D153" s="208"/>
      <c r="E153" s="208"/>
      <c r="F153" s="208"/>
      <c r="G153" s="208"/>
      <c r="H153" s="208"/>
      <c r="I153" s="208"/>
      <c r="J153" s="208"/>
      <c r="K153" s="208"/>
      <c r="L153" s="208"/>
      <c r="M153" s="208"/>
    </row>
    <row r="154" spans="1:13" s="207" customFormat="1" x14ac:dyDescent="0.35">
      <c r="A154" s="208"/>
      <c r="B154" s="208"/>
      <c r="C154" s="208"/>
      <c r="D154" s="208"/>
      <c r="E154" s="208"/>
      <c r="F154" s="208"/>
      <c r="G154" s="208"/>
      <c r="H154" s="208"/>
      <c r="I154" s="208"/>
      <c r="J154" s="208"/>
      <c r="K154" s="208"/>
      <c r="L154" s="208"/>
      <c r="M154" s="208"/>
    </row>
    <row r="155" spans="1:13" s="207" customFormat="1" x14ac:dyDescent="0.35">
      <c r="A155" s="208"/>
      <c r="B155" s="208"/>
      <c r="C155" s="208"/>
      <c r="D155" s="208"/>
      <c r="E155" s="208"/>
      <c r="F155" s="208"/>
      <c r="G155" s="208"/>
      <c r="H155" s="208"/>
      <c r="I155" s="208"/>
      <c r="J155" s="208"/>
      <c r="K155" s="208"/>
      <c r="L155" s="208"/>
      <c r="M155" s="208"/>
    </row>
    <row r="156" spans="1:13" s="207" customFormat="1" x14ac:dyDescent="0.35">
      <c r="A156" s="208"/>
      <c r="B156" s="208"/>
      <c r="C156" s="208"/>
      <c r="D156" s="208"/>
      <c r="E156" s="208"/>
      <c r="F156" s="208"/>
      <c r="G156" s="208"/>
      <c r="H156" s="208"/>
      <c r="I156" s="208"/>
      <c r="J156" s="208"/>
      <c r="K156" s="208"/>
      <c r="L156" s="208"/>
      <c r="M156" s="208"/>
    </row>
    <row r="157" spans="1:13" s="207" customFormat="1" x14ac:dyDescent="0.35">
      <c r="A157" s="208"/>
      <c r="B157" s="208"/>
      <c r="C157" s="208"/>
      <c r="D157" s="208"/>
      <c r="E157" s="208"/>
      <c r="F157" s="208"/>
      <c r="G157" s="208"/>
      <c r="H157" s="208"/>
      <c r="I157" s="208"/>
      <c r="J157" s="208"/>
      <c r="K157" s="208"/>
      <c r="L157" s="208"/>
      <c r="M157" s="208"/>
    </row>
    <row r="158" spans="1:13" s="207" customFormat="1" x14ac:dyDescent="0.35">
      <c r="A158" s="208"/>
      <c r="B158" s="208"/>
      <c r="C158" s="208"/>
      <c r="D158" s="208"/>
      <c r="E158" s="208"/>
      <c r="F158" s="208"/>
      <c r="G158" s="208"/>
      <c r="H158" s="208"/>
      <c r="I158" s="208"/>
      <c r="J158" s="208"/>
      <c r="K158" s="208"/>
      <c r="L158" s="208"/>
      <c r="M158" s="208"/>
    </row>
    <row r="159" spans="1:13" s="207" customFormat="1" x14ac:dyDescent="0.35">
      <c r="A159" s="208"/>
      <c r="B159" s="208"/>
      <c r="C159" s="208"/>
      <c r="D159" s="208"/>
      <c r="E159" s="208"/>
      <c r="F159" s="208"/>
      <c r="G159" s="208"/>
      <c r="H159" s="208"/>
      <c r="I159" s="208"/>
      <c r="J159" s="208"/>
      <c r="K159" s="208"/>
      <c r="L159" s="208"/>
      <c r="M159" s="208"/>
    </row>
    <row r="160" spans="1:13" s="207" customFormat="1" x14ac:dyDescent="0.35">
      <c r="A160" s="208"/>
      <c r="B160" s="208"/>
      <c r="C160" s="208"/>
      <c r="D160" s="208"/>
      <c r="E160" s="208"/>
      <c r="F160" s="208"/>
      <c r="G160" s="208"/>
      <c r="H160" s="208"/>
      <c r="I160" s="208"/>
      <c r="J160" s="208"/>
      <c r="K160" s="208"/>
      <c r="L160" s="208"/>
      <c r="M160" s="208"/>
    </row>
    <row r="161" spans="1:13" s="207" customFormat="1" x14ac:dyDescent="0.35">
      <c r="A161" s="208"/>
      <c r="B161" s="208"/>
      <c r="C161" s="208"/>
      <c r="D161" s="208"/>
      <c r="E161" s="208"/>
      <c r="F161" s="208"/>
      <c r="G161" s="208"/>
      <c r="H161" s="208"/>
      <c r="I161" s="208"/>
      <c r="J161" s="208"/>
      <c r="K161" s="208"/>
      <c r="L161" s="208"/>
      <c r="M161" s="208"/>
    </row>
    <row r="162" spans="1:13" s="207" customFormat="1" x14ac:dyDescent="0.35">
      <c r="A162" s="208"/>
      <c r="B162" s="208"/>
      <c r="C162" s="208"/>
      <c r="D162" s="208"/>
      <c r="E162" s="208"/>
      <c r="F162" s="208"/>
      <c r="G162" s="208"/>
      <c r="H162" s="208"/>
      <c r="I162" s="208"/>
      <c r="J162" s="208"/>
      <c r="K162" s="208"/>
      <c r="L162" s="208"/>
      <c r="M162" s="208"/>
    </row>
    <row r="163" spans="1:13" s="207" customFormat="1" x14ac:dyDescent="0.35">
      <c r="A163" s="208"/>
      <c r="B163" s="208"/>
      <c r="C163" s="208"/>
      <c r="D163" s="208"/>
      <c r="E163" s="208"/>
      <c r="F163" s="208"/>
      <c r="G163" s="208"/>
      <c r="H163" s="208"/>
      <c r="I163" s="208"/>
      <c r="J163" s="208"/>
      <c r="K163" s="208"/>
      <c r="L163" s="208"/>
      <c r="M163" s="208"/>
    </row>
    <row r="164" spans="1:13" s="207" customFormat="1" x14ac:dyDescent="0.35">
      <c r="A164" s="208"/>
      <c r="B164" s="208"/>
      <c r="C164" s="208"/>
      <c r="D164" s="208"/>
      <c r="E164" s="208"/>
      <c r="F164" s="208"/>
      <c r="G164" s="208"/>
      <c r="H164" s="208"/>
      <c r="I164" s="208"/>
      <c r="J164" s="208"/>
      <c r="K164" s="208"/>
      <c r="L164" s="208"/>
      <c r="M164" s="208"/>
    </row>
    <row r="165" spans="1:13" s="207" customFormat="1" x14ac:dyDescent="0.35">
      <c r="A165" s="208"/>
      <c r="B165" s="208"/>
      <c r="C165" s="208"/>
      <c r="D165" s="208"/>
      <c r="E165" s="208"/>
      <c r="F165" s="208"/>
      <c r="G165" s="208"/>
      <c r="H165" s="208"/>
      <c r="I165" s="208"/>
      <c r="J165" s="208"/>
      <c r="K165" s="208"/>
      <c r="L165" s="208"/>
      <c r="M165" s="208"/>
    </row>
    <row r="166" spans="1:13" s="207" customFormat="1" x14ac:dyDescent="0.35">
      <c r="A166" s="208"/>
      <c r="B166" s="208"/>
      <c r="C166" s="208"/>
      <c r="D166" s="208"/>
      <c r="E166" s="208"/>
      <c r="F166" s="208"/>
      <c r="G166" s="208"/>
      <c r="H166" s="208"/>
      <c r="I166" s="208"/>
      <c r="J166" s="208"/>
      <c r="K166" s="208"/>
      <c r="L166" s="208"/>
      <c r="M166" s="208"/>
    </row>
    <row r="167" spans="1:13" s="207" customFormat="1" x14ac:dyDescent="0.35">
      <c r="A167" s="208"/>
      <c r="B167" s="208"/>
      <c r="C167" s="208"/>
      <c r="D167" s="208"/>
      <c r="E167" s="208"/>
      <c r="F167" s="208"/>
      <c r="G167" s="208"/>
      <c r="H167" s="208"/>
      <c r="I167" s="208"/>
      <c r="J167" s="208"/>
      <c r="K167" s="208"/>
      <c r="L167" s="208"/>
      <c r="M167" s="208"/>
    </row>
    <row r="168" spans="1:13" s="207" customFormat="1" x14ac:dyDescent="0.35">
      <c r="A168" s="208"/>
      <c r="B168" s="208"/>
      <c r="C168" s="208"/>
      <c r="D168" s="208"/>
      <c r="E168" s="208"/>
      <c r="F168" s="208"/>
      <c r="G168" s="208"/>
      <c r="H168" s="208"/>
      <c r="I168" s="208"/>
      <c r="J168" s="208"/>
      <c r="K168" s="208"/>
      <c r="L168" s="208"/>
      <c r="M168" s="208"/>
    </row>
    <row r="169" spans="1:13" s="207" customFormat="1" x14ac:dyDescent="0.35">
      <c r="A169" s="208"/>
      <c r="B169" s="208"/>
      <c r="C169" s="208"/>
      <c r="D169" s="208"/>
      <c r="E169" s="208"/>
      <c r="F169" s="208"/>
      <c r="G169" s="208"/>
      <c r="H169" s="208"/>
      <c r="I169" s="208"/>
      <c r="J169" s="208"/>
      <c r="K169" s="208"/>
      <c r="L169" s="208"/>
      <c r="M169" s="208"/>
    </row>
    <row r="170" spans="1:13" s="207" customFormat="1" x14ac:dyDescent="0.35">
      <c r="A170" s="208"/>
      <c r="B170" s="208"/>
      <c r="C170" s="208"/>
      <c r="D170" s="208"/>
      <c r="E170" s="208"/>
      <c r="F170" s="208"/>
      <c r="G170" s="208"/>
      <c r="H170" s="208"/>
      <c r="I170" s="208"/>
      <c r="J170" s="208"/>
      <c r="K170" s="208"/>
      <c r="L170" s="208"/>
      <c r="M170" s="208"/>
    </row>
    <row r="171" spans="1:13" s="207" customFormat="1" x14ac:dyDescent="0.35">
      <c r="A171" s="208"/>
      <c r="B171" s="208"/>
      <c r="C171" s="208"/>
      <c r="D171" s="208"/>
      <c r="E171" s="208"/>
      <c r="F171" s="208"/>
      <c r="G171" s="208"/>
      <c r="H171" s="208"/>
      <c r="I171" s="208"/>
      <c r="J171" s="208"/>
      <c r="K171" s="208"/>
      <c r="L171" s="208"/>
      <c r="M171" s="208"/>
    </row>
    <row r="172" spans="1:13" s="207" customFormat="1" x14ac:dyDescent="0.35">
      <c r="A172" s="208"/>
      <c r="B172" s="208"/>
      <c r="C172" s="208"/>
      <c r="D172" s="208"/>
      <c r="E172" s="208"/>
      <c r="F172" s="208"/>
      <c r="G172" s="208"/>
      <c r="H172" s="208"/>
      <c r="I172" s="208"/>
      <c r="J172" s="208"/>
      <c r="K172" s="208"/>
      <c r="L172" s="208"/>
      <c r="M172" s="208"/>
    </row>
    <row r="173" spans="1:13" s="207" customFormat="1" x14ac:dyDescent="0.35">
      <c r="A173" s="208"/>
      <c r="B173" s="208"/>
      <c r="C173" s="208"/>
      <c r="D173" s="208"/>
      <c r="E173" s="208"/>
      <c r="F173" s="208"/>
      <c r="G173" s="208"/>
      <c r="H173" s="208"/>
      <c r="I173" s="208"/>
      <c r="J173" s="208"/>
      <c r="K173" s="208"/>
      <c r="L173" s="208"/>
      <c r="M173" s="208"/>
    </row>
    <row r="174" spans="1:13" s="207" customFormat="1" x14ac:dyDescent="0.35">
      <c r="A174" s="208"/>
      <c r="B174" s="208"/>
      <c r="C174" s="208"/>
      <c r="D174" s="208"/>
      <c r="E174" s="208"/>
      <c r="F174" s="208"/>
      <c r="G174" s="208"/>
      <c r="H174" s="208"/>
      <c r="I174" s="208"/>
      <c r="J174" s="208"/>
      <c r="K174" s="208"/>
      <c r="L174" s="208"/>
      <c r="M174" s="208"/>
    </row>
    <row r="175" spans="1:13" s="207" customFormat="1" x14ac:dyDescent="0.35">
      <c r="A175" s="208"/>
      <c r="B175" s="208"/>
      <c r="C175" s="208"/>
      <c r="D175" s="208"/>
      <c r="E175" s="208"/>
      <c r="F175" s="208"/>
      <c r="G175" s="208"/>
      <c r="H175" s="208"/>
      <c r="I175" s="208"/>
      <c r="J175" s="208"/>
      <c r="K175" s="208"/>
      <c r="L175" s="208"/>
      <c r="M175" s="208"/>
    </row>
    <row r="176" spans="1:13" s="207" customFormat="1" x14ac:dyDescent="0.35">
      <c r="A176" s="208"/>
      <c r="B176" s="208"/>
      <c r="C176" s="208"/>
      <c r="D176" s="208"/>
      <c r="E176" s="208"/>
      <c r="F176" s="208"/>
      <c r="G176" s="208"/>
      <c r="H176" s="208"/>
      <c r="I176" s="208"/>
      <c r="J176" s="208"/>
      <c r="K176" s="208"/>
      <c r="L176" s="208"/>
      <c r="M176" s="208"/>
    </row>
    <row r="177" spans="1:13" s="207" customFormat="1" x14ac:dyDescent="0.35">
      <c r="A177" s="208"/>
      <c r="B177" s="208"/>
      <c r="C177" s="208"/>
      <c r="D177" s="208"/>
      <c r="E177" s="208"/>
      <c r="F177" s="208"/>
      <c r="G177" s="208"/>
      <c r="H177" s="208"/>
      <c r="I177" s="208"/>
      <c r="J177" s="208"/>
      <c r="K177" s="208"/>
      <c r="L177" s="208"/>
      <c r="M177" s="208"/>
    </row>
    <row r="178" spans="1:13" s="207" customFormat="1" x14ac:dyDescent="0.35">
      <c r="A178" s="208"/>
      <c r="B178" s="208"/>
      <c r="C178" s="208"/>
      <c r="D178" s="208"/>
      <c r="E178" s="208"/>
      <c r="F178" s="208"/>
      <c r="G178" s="208"/>
      <c r="H178" s="208"/>
      <c r="I178" s="208"/>
      <c r="J178" s="208"/>
      <c r="K178" s="208"/>
      <c r="L178" s="208"/>
      <c r="M178" s="208"/>
    </row>
  </sheetData>
  <mergeCells count="9">
    <mergeCell ref="B44:L44"/>
    <mergeCell ref="B46:L46"/>
    <mergeCell ref="B63:L63"/>
    <mergeCell ref="C3:L3"/>
    <mergeCell ref="G4:H4"/>
    <mergeCell ref="I4:J4"/>
    <mergeCell ref="B16:L16"/>
    <mergeCell ref="C22:L22"/>
    <mergeCell ref="B38:L38"/>
  </mergeCells>
  <pageMargins left="0.7" right="0.7" top="0.75" bottom="0.75" header="0.3" footer="0.3"/>
  <pageSetup paperSize="9" orientation="landscape"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Z70"/>
  <sheetViews>
    <sheetView workbookViewId="0">
      <selection activeCell="C28" sqref="C28"/>
    </sheetView>
  </sheetViews>
  <sheetFormatPr defaultColWidth="9.1796875" defaultRowHeight="14.5" x14ac:dyDescent="0.35"/>
  <cols>
    <col min="1" max="1" width="2.81640625" style="15" customWidth="1"/>
    <col min="2" max="2" width="41.1796875" style="15" customWidth="1"/>
    <col min="3" max="6" width="9.81640625" style="15" customWidth="1"/>
    <col min="7" max="8" width="7.81640625" style="208" bestFit="1" customWidth="1"/>
    <col min="9" max="9" width="8.453125" style="208" customWidth="1"/>
    <col min="10" max="10" width="8.1796875" style="208" customWidth="1"/>
    <col min="11" max="11" width="9.81640625" style="15" customWidth="1"/>
    <col min="12" max="12" width="15.1796875" style="15" bestFit="1" customWidth="1"/>
    <col min="13" max="13" width="123.81640625" style="208" customWidth="1"/>
    <col min="14" max="14" width="9.1796875" style="206"/>
    <col min="15" max="15" width="17.1796875" style="206" customWidth="1"/>
    <col min="16" max="16" width="9" style="206" bestFit="1" customWidth="1"/>
    <col min="17" max="18" width="9.81640625" style="206" bestFit="1" customWidth="1"/>
    <col min="19" max="21" width="9.1796875" style="206"/>
    <col min="22" max="22" width="10.81640625" style="206" customWidth="1"/>
    <col min="23" max="16384" width="9.1796875" style="206"/>
  </cols>
  <sheetData>
    <row r="1" spans="1:26" s="207" customFormat="1" ht="14.25" customHeight="1" x14ac:dyDescent="0.4">
      <c r="A1" s="208"/>
      <c r="B1" s="439"/>
      <c r="C1" s="208"/>
      <c r="D1" s="208"/>
      <c r="E1" s="208"/>
      <c r="F1" s="208"/>
      <c r="G1" s="50"/>
      <c r="H1" s="50"/>
      <c r="I1" s="51"/>
      <c r="J1" s="51"/>
      <c r="K1" s="208"/>
      <c r="L1" s="50"/>
      <c r="M1" s="208"/>
    </row>
    <row r="2" spans="1:26" s="207" customFormat="1" ht="14.25" customHeight="1" x14ac:dyDescent="0.35">
      <c r="A2" s="208"/>
      <c r="B2" s="440"/>
      <c r="C2" s="208"/>
      <c r="D2" s="208"/>
      <c r="E2" s="208"/>
      <c r="F2" s="208"/>
      <c r="G2" s="208"/>
      <c r="H2" s="208"/>
      <c r="I2" s="208"/>
      <c r="J2" s="208"/>
      <c r="K2" s="208"/>
      <c r="L2" s="208"/>
      <c r="M2" s="208"/>
    </row>
    <row r="3" spans="1:26" ht="15" customHeight="1" x14ac:dyDescent="0.35">
      <c r="A3" s="208"/>
      <c r="B3" s="197" t="s">
        <v>0</v>
      </c>
      <c r="C3" s="704" t="s">
        <v>78</v>
      </c>
      <c r="D3" s="705"/>
      <c r="E3" s="705"/>
      <c r="F3" s="705"/>
      <c r="G3" s="705"/>
      <c r="H3" s="705"/>
      <c r="I3" s="705"/>
      <c r="J3" s="705"/>
      <c r="K3" s="705"/>
      <c r="L3" s="706"/>
      <c r="M3" s="28"/>
      <c r="N3" s="201"/>
      <c r="O3" s="201"/>
      <c r="P3" s="201"/>
    </row>
    <row r="4" spans="1:26" x14ac:dyDescent="0.35">
      <c r="A4" s="208"/>
      <c r="B4" s="177"/>
      <c r="C4" s="359">
        <v>2020</v>
      </c>
      <c r="D4" s="359">
        <v>2030</v>
      </c>
      <c r="E4" s="359">
        <v>2040</v>
      </c>
      <c r="F4" s="359">
        <v>2050</v>
      </c>
      <c r="G4" s="697" t="s">
        <v>2</v>
      </c>
      <c r="H4" s="698"/>
      <c r="I4" s="697" t="s">
        <v>3</v>
      </c>
      <c r="J4" s="698"/>
      <c r="K4" s="359" t="s">
        <v>4</v>
      </c>
      <c r="L4" s="359" t="s">
        <v>5</v>
      </c>
      <c r="M4" s="28"/>
      <c r="N4" s="76"/>
      <c r="O4" s="76"/>
      <c r="P4" s="76"/>
    </row>
    <row r="5" spans="1:26" x14ac:dyDescent="0.35">
      <c r="A5" s="208"/>
      <c r="B5" s="236" t="s">
        <v>6</v>
      </c>
      <c r="C5" s="237"/>
      <c r="D5" s="237"/>
      <c r="E5" s="237"/>
      <c r="F5" s="237"/>
      <c r="G5" s="128" t="s">
        <v>7</v>
      </c>
      <c r="H5" s="128" t="s">
        <v>8</v>
      </c>
      <c r="I5" s="128" t="s">
        <v>7</v>
      </c>
      <c r="J5" s="128" t="s">
        <v>8</v>
      </c>
      <c r="K5" s="237"/>
      <c r="L5" s="238"/>
      <c r="M5" s="28"/>
      <c r="N5" s="201"/>
      <c r="O5" s="201"/>
      <c r="P5" s="201"/>
    </row>
    <row r="6" spans="1:26" x14ac:dyDescent="0.35">
      <c r="A6" s="208"/>
      <c r="B6" s="190" t="s">
        <v>9</v>
      </c>
      <c r="C6" s="190"/>
      <c r="D6" s="568"/>
      <c r="E6" s="569"/>
      <c r="F6" s="569"/>
      <c r="G6" s="194"/>
      <c r="H6" s="194"/>
      <c r="I6" s="194"/>
      <c r="J6" s="194"/>
      <c r="K6" s="194"/>
      <c r="L6" s="194"/>
      <c r="M6" s="28"/>
      <c r="N6" s="201"/>
      <c r="O6" s="201"/>
      <c r="P6" s="201"/>
    </row>
    <row r="7" spans="1:26" x14ac:dyDescent="0.35">
      <c r="A7" s="208"/>
      <c r="B7" s="475" t="s">
        <v>112</v>
      </c>
      <c r="C7" s="187"/>
      <c r="D7" s="187"/>
      <c r="E7" s="192"/>
      <c r="F7" s="192"/>
      <c r="G7" s="191"/>
      <c r="H7" s="191"/>
      <c r="I7" s="476"/>
      <c r="J7" s="192"/>
      <c r="K7" s="192"/>
      <c r="L7" s="192"/>
      <c r="M7" s="28"/>
      <c r="N7" s="201"/>
      <c r="P7" s="201"/>
    </row>
    <row r="8" spans="1:26" x14ac:dyDescent="0.35">
      <c r="A8" s="208"/>
      <c r="B8" s="190" t="s">
        <v>10</v>
      </c>
      <c r="C8" s="191"/>
      <c r="D8" s="191"/>
      <c r="E8" s="191"/>
      <c r="F8" s="191"/>
      <c r="G8" s="191"/>
      <c r="H8" s="191"/>
      <c r="I8" s="191"/>
      <c r="J8" s="191"/>
      <c r="K8" s="191"/>
      <c r="L8" s="191"/>
      <c r="M8" s="28"/>
      <c r="N8" s="201"/>
      <c r="O8" s="201"/>
      <c r="P8" s="201"/>
    </row>
    <row r="9" spans="1:26" x14ac:dyDescent="0.35">
      <c r="A9" s="208"/>
      <c r="B9" s="190" t="s">
        <v>23</v>
      </c>
      <c r="C9" s="194"/>
      <c r="D9" s="194"/>
      <c r="E9" s="194"/>
      <c r="F9" s="194"/>
      <c r="G9" s="191"/>
      <c r="H9" s="191"/>
      <c r="I9" s="191"/>
      <c r="J9" s="191"/>
      <c r="K9" s="194"/>
      <c r="L9" s="191"/>
      <c r="M9" s="28"/>
      <c r="N9" s="201"/>
      <c r="O9" s="201"/>
      <c r="P9" s="201"/>
    </row>
    <row r="10" spans="1:26" x14ac:dyDescent="0.35">
      <c r="A10" s="208"/>
      <c r="B10" s="190" t="s">
        <v>87</v>
      </c>
      <c r="C10" s="330"/>
      <c r="D10" s="194"/>
      <c r="E10" s="194"/>
      <c r="F10" s="194"/>
      <c r="G10" s="191"/>
      <c r="H10" s="191"/>
      <c r="I10" s="191"/>
      <c r="J10" s="191"/>
      <c r="K10" s="194"/>
      <c r="L10" s="191"/>
      <c r="M10" s="28"/>
      <c r="N10" s="201"/>
      <c r="O10" s="201"/>
      <c r="P10" s="201"/>
    </row>
    <row r="11" spans="1:26" x14ac:dyDescent="0.35">
      <c r="A11" s="208"/>
      <c r="B11" s="31" t="s">
        <v>11</v>
      </c>
      <c r="C11" s="194">
        <v>40</v>
      </c>
      <c r="D11" s="194"/>
      <c r="E11" s="194"/>
      <c r="F11" s="194"/>
      <c r="G11" s="191"/>
      <c r="H11" s="191"/>
      <c r="I11" s="191"/>
      <c r="J11" s="191"/>
      <c r="K11" s="194"/>
      <c r="L11" s="191">
        <v>1</v>
      </c>
      <c r="M11" s="28"/>
      <c r="N11" s="201"/>
      <c r="O11" s="201"/>
      <c r="P11" s="201"/>
    </row>
    <row r="12" spans="1:26" x14ac:dyDescent="0.35">
      <c r="A12" s="208"/>
      <c r="B12" s="31" t="s">
        <v>12</v>
      </c>
      <c r="C12" s="194">
        <v>8</v>
      </c>
      <c r="D12" s="194"/>
      <c r="E12" s="194"/>
      <c r="F12" s="194"/>
      <c r="G12" s="191"/>
      <c r="H12" s="191"/>
      <c r="I12" s="191"/>
      <c r="J12" s="191"/>
      <c r="K12" s="194"/>
      <c r="L12" s="191">
        <v>3</v>
      </c>
      <c r="M12" s="28"/>
      <c r="N12" s="201"/>
      <c r="O12" s="201"/>
      <c r="P12" s="201"/>
    </row>
    <row r="13" spans="1:26" x14ac:dyDescent="0.35">
      <c r="A13" s="208"/>
      <c r="B13" s="478" t="s">
        <v>42</v>
      </c>
      <c r="C13" s="191"/>
      <c r="D13" s="191"/>
      <c r="E13" s="191"/>
      <c r="F13" s="191"/>
      <c r="G13" s="191"/>
      <c r="H13" s="191"/>
      <c r="I13" s="191"/>
      <c r="J13" s="191"/>
      <c r="K13" s="191"/>
      <c r="L13" s="191"/>
      <c r="M13" s="28"/>
      <c r="N13" s="201"/>
      <c r="O13" s="201"/>
      <c r="P13" s="201"/>
    </row>
    <row r="14" spans="1:26" x14ac:dyDescent="0.35">
      <c r="A14" s="208"/>
      <c r="B14" s="478" t="s">
        <v>116</v>
      </c>
      <c r="C14" s="191">
        <v>70</v>
      </c>
      <c r="D14" s="191"/>
      <c r="E14" s="191"/>
      <c r="F14" s="191"/>
      <c r="G14" s="191"/>
      <c r="H14" s="191"/>
      <c r="I14" s="194"/>
      <c r="J14" s="194"/>
      <c r="K14" s="191"/>
      <c r="L14" s="191">
        <v>2</v>
      </c>
      <c r="M14" s="28"/>
      <c r="N14" s="201"/>
      <c r="O14" s="201"/>
      <c r="P14" s="201"/>
    </row>
    <row r="15" spans="1:26" x14ac:dyDescent="0.35">
      <c r="A15" s="208"/>
      <c r="B15" s="478" t="s">
        <v>43</v>
      </c>
      <c r="C15" s="191"/>
      <c r="D15" s="191"/>
      <c r="E15" s="191"/>
      <c r="F15" s="191"/>
      <c r="G15" s="191"/>
      <c r="H15" s="191"/>
      <c r="I15" s="194"/>
      <c r="J15" s="194"/>
      <c r="K15" s="191"/>
      <c r="L15" s="191"/>
      <c r="M15" s="28"/>
      <c r="N15" s="201"/>
      <c r="O15" s="201"/>
      <c r="P15" s="201"/>
    </row>
    <row r="16" spans="1:26" x14ac:dyDescent="0.35">
      <c r="A16" s="208"/>
      <c r="B16" s="724" t="s">
        <v>14</v>
      </c>
      <c r="C16" s="725"/>
      <c r="D16" s="725"/>
      <c r="E16" s="725"/>
      <c r="F16" s="725"/>
      <c r="G16" s="725"/>
      <c r="H16" s="725"/>
      <c r="I16" s="725"/>
      <c r="J16" s="725"/>
      <c r="K16" s="725"/>
      <c r="L16" s="726"/>
      <c r="M16" s="28"/>
      <c r="N16" s="201"/>
      <c r="O16" s="60"/>
      <c r="P16" s="60"/>
      <c r="Q16" s="14"/>
      <c r="R16" s="14"/>
      <c r="S16" s="14"/>
      <c r="T16" s="14"/>
      <c r="U16" s="14"/>
      <c r="V16" s="14"/>
      <c r="W16" s="14"/>
      <c r="X16" s="14"/>
      <c r="Y16" s="14"/>
      <c r="Z16" s="14"/>
    </row>
    <row r="17" spans="1:52" x14ac:dyDescent="0.35">
      <c r="A17" s="208"/>
      <c r="B17" s="190" t="s">
        <v>113</v>
      </c>
      <c r="C17" s="194">
        <v>50</v>
      </c>
      <c r="D17" s="194"/>
      <c r="E17" s="194"/>
      <c r="F17" s="194"/>
      <c r="G17" s="194"/>
      <c r="H17" s="194"/>
      <c r="I17" s="180"/>
      <c r="J17" s="180"/>
      <c r="K17" s="180"/>
      <c r="L17" s="180">
        <v>1</v>
      </c>
      <c r="M17" s="28"/>
      <c r="N17" s="201"/>
      <c r="O17" s="60"/>
      <c r="P17" s="60"/>
      <c r="Q17" s="14"/>
      <c r="R17" s="14"/>
      <c r="S17" s="14"/>
      <c r="T17" s="14"/>
      <c r="U17" s="14"/>
      <c r="V17" s="14"/>
      <c r="W17" s="14"/>
      <c r="X17" s="14"/>
      <c r="Y17" s="14"/>
      <c r="Z17" s="14"/>
    </row>
    <row r="18" spans="1:52" x14ac:dyDescent="0.35">
      <c r="A18" s="208"/>
      <c r="B18" s="190" t="s">
        <v>114</v>
      </c>
      <c r="C18" s="194">
        <v>50</v>
      </c>
      <c r="D18" s="194"/>
      <c r="E18" s="194"/>
      <c r="F18" s="194"/>
      <c r="G18" s="194"/>
      <c r="H18" s="194"/>
      <c r="I18" s="180"/>
      <c r="J18" s="180"/>
      <c r="K18" s="180"/>
      <c r="L18" s="180">
        <v>1</v>
      </c>
      <c r="M18" s="28"/>
      <c r="N18" s="201"/>
      <c r="O18" s="60"/>
      <c r="P18" s="60"/>
      <c r="Q18" s="14"/>
      <c r="R18" s="14"/>
      <c r="S18" s="14"/>
      <c r="T18" s="14"/>
      <c r="U18" s="14"/>
      <c r="V18" s="14"/>
      <c r="W18" s="14"/>
      <c r="X18" s="14"/>
      <c r="Y18" s="14"/>
      <c r="Z18" s="14"/>
    </row>
    <row r="19" spans="1:52" x14ac:dyDescent="0.35">
      <c r="A19" s="208"/>
      <c r="B19" s="190" t="s">
        <v>32</v>
      </c>
      <c r="C19" s="194"/>
      <c r="D19" s="194"/>
      <c r="E19" s="194"/>
      <c r="F19" s="194"/>
      <c r="G19" s="194"/>
      <c r="H19" s="194"/>
      <c r="I19" s="180"/>
      <c r="J19" s="180"/>
      <c r="K19" s="180"/>
      <c r="L19" s="180"/>
      <c r="M19" s="28"/>
      <c r="N19" s="201"/>
      <c r="O19" s="60"/>
      <c r="P19" s="60"/>
      <c r="Q19" s="14"/>
      <c r="R19" s="14"/>
      <c r="S19" s="14"/>
      <c r="T19" s="14"/>
      <c r="U19" s="14"/>
      <c r="V19" s="14"/>
      <c r="W19" s="14"/>
      <c r="X19" s="14"/>
      <c r="Y19" s="14"/>
      <c r="Z19" s="14"/>
    </row>
    <row r="20" spans="1:52" x14ac:dyDescent="0.35">
      <c r="A20" s="208"/>
      <c r="B20" s="31" t="s">
        <v>31</v>
      </c>
      <c r="C20" s="194"/>
      <c r="D20" s="194"/>
      <c r="E20" s="194"/>
      <c r="F20" s="194"/>
      <c r="G20" s="191"/>
      <c r="H20" s="191"/>
      <c r="I20" s="180"/>
      <c r="J20" s="180"/>
      <c r="K20" s="180"/>
      <c r="L20" s="180"/>
      <c r="M20" s="28"/>
      <c r="N20" s="201"/>
      <c r="O20" s="60"/>
      <c r="P20" s="60"/>
      <c r="Q20" s="14"/>
      <c r="R20" s="14"/>
      <c r="S20" s="14"/>
      <c r="T20" s="14"/>
      <c r="U20" s="14"/>
      <c r="V20" s="14"/>
      <c r="W20" s="14"/>
      <c r="X20" s="14"/>
      <c r="Y20" s="14"/>
      <c r="Z20" s="14"/>
    </row>
    <row r="21" spans="1:52" x14ac:dyDescent="0.35">
      <c r="A21" s="208"/>
      <c r="B21" s="31" t="s">
        <v>24</v>
      </c>
      <c r="C21" s="194"/>
      <c r="D21" s="194"/>
      <c r="E21" s="194"/>
      <c r="F21" s="194"/>
      <c r="G21" s="191"/>
      <c r="H21" s="191"/>
      <c r="I21" s="180"/>
      <c r="J21" s="180"/>
      <c r="K21" s="180"/>
      <c r="L21" s="180"/>
      <c r="M21" s="28"/>
      <c r="N21" s="201"/>
      <c r="O21" s="60"/>
      <c r="P21" s="60"/>
      <c r="Q21" s="14"/>
      <c r="R21" s="14"/>
      <c r="S21" s="14"/>
      <c r="T21" s="14"/>
      <c r="U21" s="14"/>
      <c r="V21" s="14"/>
      <c r="W21" s="25"/>
      <c r="X21" s="14"/>
      <c r="Y21" s="14"/>
      <c r="Z21" s="14"/>
    </row>
    <row r="22" spans="1:52" s="207" customFormat="1" x14ac:dyDescent="0.35">
      <c r="A22" s="1"/>
      <c r="B22" s="438" t="s">
        <v>46</v>
      </c>
      <c r="C22" s="727"/>
      <c r="D22" s="727"/>
      <c r="E22" s="727"/>
      <c r="F22" s="727"/>
      <c r="G22" s="727"/>
      <c r="H22" s="727"/>
      <c r="I22" s="727"/>
      <c r="J22" s="727"/>
      <c r="K22" s="727"/>
      <c r="L22" s="728"/>
      <c r="M22" s="113"/>
      <c r="N22" s="113"/>
      <c r="O22" s="113"/>
      <c r="P22" s="113"/>
      <c r="Q22" s="114"/>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s="207" customFormat="1" x14ac:dyDescent="0.35">
      <c r="A23" s="1"/>
      <c r="B23" s="215" t="s">
        <v>226</v>
      </c>
      <c r="C23" s="213">
        <v>3.85</v>
      </c>
      <c r="D23" s="213">
        <v>3.8133264430788425</v>
      </c>
      <c r="E23" s="213">
        <v>3.8110185901582825</v>
      </c>
      <c r="F23" s="213">
        <v>3.8088045597541496</v>
      </c>
      <c r="G23" s="554">
        <v>2</v>
      </c>
      <c r="H23" s="554">
        <v>5.7</v>
      </c>
      <c r="I23" s="255"/>
      <c r="J23" s="255"/>
      <c r="K23" s="214"/>
      <c r="L23" s="597">
        <v>1</v>
      </c>
      <c r="M23" s="115"/>
      <c r="N23" s="115"/>
      <c r="O23" s="115"/>
      <c r="P23" s="116"/>
      <c r="Q23" s="116"/>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s="207" customFormat="1" x14ac:dyDescent="0.35">
      <c r="A24" s="1"/>
      <c r="B24" s="215" t="s">
        <v>97</v>
      </c>
      <c r="C24" s="170"/>
      <c r="D24" s="170"/>
      <c r="E24" s="170"/>
      <c r="F24" s="170"/>
      <c r="G24" s="462"/>
      <c r="H24" s="462"/>
      <c r="I24" s="462"/>
      <c r="J24" s="462"/>
      <c r="K24" s="214"/>
      <c r="L24" s="213"/>
      <c r="M24" s="115"/>
      <c r="N24" s="115"/>
      <c r="O24" s="115"/>
      <c r="P24" s="116"/>
      <c r="Q24" s="117"/>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s="207" customFormat="1" x14ac:dyDescent="0.35">
      <c r="A25" s="1"/>
      <c r="B25" s="215" t="s">
        <v>103</v>
      </c>
      <c r="C25" s="170"/>
      <c r="D25" s="170"/>
      <c r="E25" s="170"/>
      <c r="F25" s="170"/>
      <c r="G25" s="566"/>
      <c r="H25" s="566"/>
      <c r="I25" s="255"/>
      <c r="J25" s="255"/>
      <c r="K25" s="214"/>
      <c r="L25" s="213"/>
      <c r="M25" s="115"/>
      <c r="N25" s="115"/>
      <c r="O25" s="115"/>
      <c r="P25" s="116"/>
      <c r="Q25" s="117"/>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s="207" customFormat="1" x14ac:dyDescent="0.35">
      <c r="A26" s="1"/>
      <c r="B26" s="215" t="s">
        <v>115</v>
      </c>
      <c r="C26" s="170"/>
      <c r="D26" s="170"/>
      <c r="E26" s="170"/>
      <c r="F26" s="170"/>
      <c r="G26" s="167"/>
      <c r="H26" s="167"/>
      <c r="I26" s="255"/>
      <c r="J26" s="255"/>
      <c r="K26" s="214"/>
      <c r="L26" s="213"/>
      <c r="M26" s="115"/>
      <c r="N26" s="115"/>
      <c r="O26" s="115"/>
      <c r="P26" s="116"/>
      <c r="Q26" s="117"/>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s="207" customFormat="1" ht="24" customHeight="1" x14ac:dyDescent="0.35">
      <c r="A27" s="1"/>
      <c r="B27" s="215" t="s">
        <v>106</v>
      </c>
      <c r="C27" s="170"/>
      <c r="D27" s="170"/>
      <c r="E27" s="170"/>
      <c r="F27" s="170"/>
      <c r="G27" s="567"/>
      <c r="H27" s="567"/>
      <c r="I27" s="463"/>
      <c r="J27" s="463"/>
      <c r="K27" s="214"/>
      <c r="L27" s="213"/>
      <c r="M27" s="115"/>
      <c r="N27" s="115"/>
      <c r="O27" s="115"/>
      <c r="P27" s="116"/>
      <c r="Q27" s="116"/>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s="207" customFormat="1" x14ac:dyDescent="0.35">
      <c r="B28" s="61" t="s">
        <v>225</v>
      </c>
      <c r="C28" s="683">
        <v>9.6250000000000002E-2</v>
      </c>
      <c r="D28" s="683">
        <v>9.5333161076971054E-2</v>
      </c>
      <c r="E28" s="683">
        <v>9.5275464753957054E-2</v>
      </c>
      <c r="F28" s="683">
        <v>9.5220113993853744E-2</v>
      </c>
      <c r="G28" s="213"/>
      <c r="H28" s="213"/>
      <c r="I28" s="213"/>
      <c r="J28" s="464"/>
      <c r="K28" s="225"/>
      <c r="L28" s="44">
        <v>1</v>
      </c>
    </row>
    <row r="29" spans="1:52" s="207" customFormat="1" x14ac:dyDescent="0.35">
      <c r="B29" s="61" t="s">
        <v>45</v>
      </c>
      <c r="C29" s="63"/>
      <c r="D29" s="63"/>
      <c r="E29" s="63"/>
      <c r="F29" s="63"/>
      <c r="G29" s="167"/>
      <c r="H29" s="167"/>
      <c r="I29" s="464"/>
      <c r="J29" s="464"/>
      <c r="K29" s="226"/>
      <c r="L29" s="44"/>
    </row>
    <row r="30" spans="1:52" s="207" customFormat="1" x14ac:dyDescent="0.35">
      <c r="A30" s="208"/>
      <c r="B30" s="28"/>
      <c r="C30" s="28"/>
      <c r="D30" s="28"/>
      <c r="E30" s="28"/>
      <c r="F30" s="28"/>
      <c r="G30" s="28"/>
      <c r="H30" s="28"/>
      <c r="K30" s="28"/>
      <c r="L30" s="28"/>
      <c r="M30" s="28"/>
      <c r="N30" s="58"/>
      <c r="O30" s="446"/>
      <c r="P30" s="447"/>
      <c r="Q30" s="448"/>
      <c r="R30" s="449"/>
      <c r="S30" s="449"/>
      <c r="T30" s="1"/>
      <c r="U30" s="1"/>
      <c r="V30" s="1"/>
      <c r="W30" s="1"/>
      <c r="X30" s="1"/>
      <c r="Y30" s="1"/>
      <c r="Z30" s="1"/>
    </row>
    <row r="31" spans="1:52" s="207" customFormat="1" x14ac:dyDescent="0.35">
      <c r="B31" s="33" t="s">
        <v>28</v>
      </c>
      <c r="C31" s="28"/>
      <c r="D31" s="28"/>
      <c r="E31" s="28"/>
      <c r="F31" s="28"/>
      <c r="K31" s="28"/>
      <c r="L31" s="28"/>
      <c r="M31" s="28"/>
      <c r="N31" s="58"/>
      <c r="O31" s="446"/>
      <c r="P31" s="450"/>
      <c r="Q31" s="451"/>
      <c r="R31" s="452"/>
      <c r="S31" s="452"/>
      <c r="T31" s="1"/>
      <c r="U31" s="1"/>
      <c r="V31" s="1"/>
      <c r="W31" s="1"/>
      <c r="X31" s="1"/>
      <c r="Y31" s="1"/>
      <c r="Z31" s="1"/>
    </row>
    <row r="32" spans="1:52" s="207" customFormat="1" x14ac:dyDescent="0.35">
      <c r="A32" s="208"/>
      <c r="B32" s="307" t="s">
        <v>219</v>
      </c>
      <c r="C32" s="28"/>
      <c r="D32" s="28"/>
      <c r="E32" s="28"/>
      <c r="F32" s="28"/>
      <c r="K32" s="28"/>
      <c r="L32" s="28"/>
      <c r="M32" s="28"/>
      <c r="N32" s="58"/>
      <c r="O32" s="446"/>
      <c r="P32" s="453"/>
      <c r="Q32" s="448"/>
      <c r="R32" s="454"/>
      <c r="S32" s="454"/>
      <c r="T32" s="1"/>
      <c r="U32" s="1"/>
      <c r="V32" s="1"/>
      <c r="W32" s="1"/>
      <c r="X32" s="1"/>
      <c r="Y32" s="1"/>
      <c r="Z32" s="1"/>
    </row>
    <row r="33" spans="1:26" s="207" customFormat="1" x14ac:dyDescent="0.35">
      <c r="A33" s="241"/>
      <c r="B33" s="307" t="s">
        <v>173</v>
      </c>
      <c r="C33" s="244"/>
      <c r="D33" s="244"/>
      <c r="E33" s="244"/>
      <c r="F33" s="244"/>
      <c r="K33" s="244"/>
      <c r="L33" s="244"/>
      <c r="M33" s="28"/>
      <c r="N33" s="58"/>
      <c r="O33" s="75"/>
      <c r="P33" s="75"/>
      <c r="Q33" s="1"/>
      <c r="R33" s="1"/>
      <c r="S33" s="1"/>
      <c r="T33" s="1"/>
      <c r="U33" s="1"/>
      <c r="V33" s="1"/>
      <c r="W33" s="1"/>
      <c r="X33" s="1"/>
      <c r="Y33" s="1"/>
      <c r="Z33" s="1"/>
    </row>
    <row r="34" spans="1:26" s="207" customFormat="1" x14ac:dyDescent="0.35">
      <c r="A34" s="661"/>
      <c r="B34" s="307" t="s">
        <v>359</v>
      </c>
      <c r="C34" s="244"/>
      <c r="D34" s="244"/>
      <c r="E34" s="244"/>
      <c r="F34" s="244"/>
      <c r="K34" s="244"/>
      <c r="L34" s="244"/>
      <c r="M34" s="28"/>
      <c r="N34" s="58"/>
      <c r="O34" s="75"/>
      <c r="P34" s="75"/>
      <c r="Q34" s="1"/>
      <c r="R34" s="1"/>
      <c r="S34" s="1"/>
      <c r="T34" s="1"/>
      <c r="U34" s="1"/>
      <c r="V34" s="1"/>
      <c r="W34" s="1"/>
      <c r="X34" s="1"/>
      <c r="Y34" s="1"/>
      <c r="Z34" s="1"/>
    </row>
    <row r="35" spans="1:26" s="207" customFormat="1" x14ac:dyDescent="0.35">
      <c r="B35" s="244"/>
      <c r="C35" s="139"/>
      <c r="D35" s="139"/>
      <c r="E35" s="139"/>
      <c r="F35" s="139"/>
      <c r="K35" s="139"/>
      <c r="L35" s="139"/>
      <c r="M35" s="28"/>
      <c r="N35" s="58"/>
      <c r="O35" s="75"/>
      <c r="P35" s="456"/>
      <c r="Q35" s="457"/>
      <c r="R35" s="1"/>
      <c r="S35" s="1"/>
      <c r="T35" s="1"/>
      <c r="U35" s="1"/>
      <c r="V35" s="1"/>
      <c r="W35" s="1"/>
      <c r="X35" s="1"/>
      <c r="Y35" s="1"/>
      <c r="Z35" s="1"/>
    </row>
    <row r="36" spans="1:26" s="207" customFormat="1" x14ac:dyDescent="0.35">
      <c r="A36" s="241"/>
      <c r="B36" s="13" t="s">
        <v>20</v>
      </c>
      <c r="C36" s="164"/>
      <c r="D36" s="164"/>
      <c r="E36" s="164"/>
      <c r="F36" s="164"/>
      <c r="G36" s="378"/>
      <c r="H36" s="378"/>
      <c r="I36" s="378"/>
      <c r="J36" s="378"/>
      <c r="K36" s="164"/>
      <c r="L36" s="164"/>
      <c r="M36" s="208"/>
      <c r="O36" s="1"/>
      <c r="P36" s="460"/>
      <c r="Q36" s="459"/>
      <c r="R36" s="1"/>
      <c r="S36" s="1"/>
      <c r="T36" s="1"/>
      <c r="U36" s="1"/>
      <c r="V36" s="1"/>
      <c r="W36" s="1"/>
      <c r="X36" s="1"/>
      <c r="Y36" s="1"/>
      <c r="Z36" s="1"/>
    </row>
    <row r="37" spans="1:26" s="461" customFormat="1" x14ac:dyDescent="0.35">
      <c r="A37" s="361"/>
      <c r="B37" s="244" t="s">
        <v>239</v>
      </c>
      <c r="C37" s="244"/>
      <c r="D37" s="244"/>
      <c r="E37" s="244"/>
      <c r="F37" s="244"/>
      <c r="G37" s="244"/>
      <c r="H37" s="244"/>
      <c r="I37" s="244"/>
      <c r="J37" s="244"/>
      <c r="K37" s="244"/>
      <c r="L37" s="244"/>
      <c r="M37" s="360"/>
    </row>
    <row r="38" spans="1:26" s="207" customFormat="1" ht="15" customHeight="1" x14ac:dyDescent="0.35">
      <c r="A38" s="241"/>
      <c r="B38" s="208"/>
      <c r="C38" s="208"/>
      <c r="D38" s="208"/>
      <c r="E38" s="208"/>
      <c r="F38" s="208"/>
      <c r="G38" s="164"/>
      <c r="H38" s="164"/>
      <c r="I38" s="164"/>
      <c r="J38" s="164"/>
      <c r="K38" s="208"/>
      <c r="L38" s="208"/>
      <c r="M38" s="208"/>
    </row>
    <row r="39" spans="1:26" s="207" customFormat="1" x14ac:dyDescent="0.35">
      <c r="A39" s="241"/>
      <c r="C39" s="208"/>
      <c r="D39" s="208"/>
      <c r="E39" s="208"/>
      <c r="F39" s="208"/>
      <c r="G39" s="164"/>
      <c r="H39" s="164"/>
      <c r="I39" s="164"/>
      <c r="J39" s="164"/>
      <c r="K39" s="208"/>
      <c r="L39" s="208"/>
      <c r="M39" s="208"/>
    </row>
    <row r="40" spans="1:26" s="207" customFormat="1" ht="15" customHeight="1" x14ac:dyDescent="0.35">
      <c r="A40" s="241"/>
      <c r="B40" s="208"/>
      <c r="C40" s="208"/>
      <c r="D40" s="208"/>
      <c r="E40" s="208"/>
      <c r="F40" s="208"/>
      <c r="G40" s="118"/>
      <c r="H40" s="118"/>
      <c r="I40" s="118"/>
      <c r="J40" s="118"/>
      <c r="K40" s="208"/>
      <c r="L40" s="208"/>
      <c r="M40" s="208"/>
    </row>
    <row r="41" spans="1:26" s="207" customFormat="1" ht="15" customHeight="1" x14ac:dyDescent="0.35">
      <c r="A41" s="241"/>
      <c r="B41" s="208"/>
      <c r="C41" s="208"/>
      <c r="D41" s="208"/>
      <c r="E41" s="208"/>
      <c r="F41" s="208"/>
      <c r="G41" s="208"/>
      <c r="H41" s="208"/>
      <c r="I41" s="208"/>
      <c r="J41" s="208"/>
      <c r="K41" s="208"/>
      <c r="L41" s="208"/>
      <c r="M41" s="208"/>
    </row>
    <row r="42" spans="1:26" s="207" customFormat="1" x14ac:dyDescent="0.35">
      <c r="A42" s="241"/>
      <c r="B42" s="208"/>
      <c r="C42" s="208"/>
      <c r="D42" s="208"/>
      <c r="E42" s="208"/>
      <c r="F42" s="208"/>
      <c r="G42" s="10"/>
      <c r="H42" s="10"/>
      <c r="I42" s="10"/>
      <c r="J42" s="10"/>
      <c r="K42" s="208"/>
      <c r="L42" s="208"/>
      <c r="M42" s="208"/>
    </row>
    <row r="43" spans="1:26" s="207" customFormat="1" ht="37.5" customHeight="1" x14ac:dyDescent="0.35">
      <c r="A43" s="241"/>
      <c r="B43" s="730"/>
      <c r="C43" s="730"/>
      <c r="D43" s="730"/>
      <c r="E43" s="730"/>
      <c r="F43" s="730"/>
      <c r="G43" s="730"/>
      <c r="H43" s="730"/>
      <c r="I43" s="730"/>
      <c r="J43" s="730"/>
      <c r="K43" s="730"/>
      <c r="L43" s="730"/>
      <c r="M43" s="208"/>
    </row>
    <row r="44" spans="1:26" s="207" customFormat="1" x14ac:dyDescent="0.35">
      <c r="A44" s="241"/>
      <c r="B44" s="208"/>
      <c r="C44" s="208"/>
      <c r="D44" s="208"/>
      <c r="E44" s="208"/>
      <c r="F44" s="208"/>
      <c r="G44" s="208"/>
      <c r="H44" s="208"/>
      <c r="I44" s="208"/>
      <c r="J44" s="208"/>
      <c r="K44" s="208"/>
      <c r="L44" s="208"/>
      <c r="M44" s="208"/>
    </row>
    <row r="45" spans="1:26" s="207" customFormat="1" ht="29.25" customHeight="1" x14ac:dyDescent="0.35">
      <c r="A45" s="241"/>
      <c r="B45" s="730"/>
      <c r="C45" s="730"/>
      <c r="D45" s="730"/>
      <c r="E45" s="730"/>
      <c r="F45" s="730"/>
      <c r="G45" s="730"/>
      <c r="H45" s="730"/>
      <c r="I45" s="730"/>
      <c r="J45" s="730"/>
      <c r="K45" s="730"/>
      <c r="L45" s="730"/>
      <c r="M45" s="208"/>
    </row>
    <row r="46" spans="1:26" s="207" customFormat="1" x14ac:dyDescent="0.35">
      <c r="A46" s="241"/>
      <c r="B46" s="208"/>
      <c r="C46" s="208"/>
      <c r="D46" s="208"/>
      <c r="E46" s="208"/>
      <c r="F46" s="208"/>
      <c r="G46" s="378"/>
      <c r="H46" s="378"/>
      <c r="I46" s="378"/>
      <c r="J46" s="378"/>
      <c r="K46" s="208"/>
      <c r="L46" s="208"/>
      <c r="M46" s="208"/>
    </row>
    <row r="47" spans="1:26" s="207" customFormat="1" x14ac:dyDescent="0.35">
      <c r="A47" s="241"/>
      <c r="B47" s="208"/>
      <c r="C47" s="208"/>
      <c r="D47" s="208"/>
      <c r="E47" s="208"/>
      <c r="F47" s="208"/>
      <c r="G47" s="208"/>
      <c r="H47" s="208"/>
      <c r="I47" s="208"/>
      <c r="J47" s="208"/>
      <c r="K47" s="208"/>
      <c r="L47" s="208"/>
      <c r="M47" s="208"/>
    </row>
    <row r="48" spans="1:26" s="207" customFormat="1" x14ac:dyDescent="0.35">
      <c r="A48" s="241"/>
      <c r="B48" s="208"/>
      <c r="C48" s="208"/>
      <c r="D48" s="208"/>
      <c r="E48" s="208"/>
      <c r="F48" s="208"/>
      <c r="G48" s="378"/>
      <c r="H48" s="378"/>
      <c r="I48" s="378"/>
      <c r="J48" s="378"/>
      <c r="K48" s="208"/>
      <c r="L48" s="208"/>
      <c r="M48" s="208"/>
    </row>
    <row r="49" spans="1:13" s="207" customFormat="1" x14ac:dyDescent="0.35">
      <c r="B49" s="49"/>
      <c r="C49" s="49"/>
      <c r="D49" s="49"/>
      <c r="E49" s="49"/>
      <c r="F49" s="49"/>
      <c r="G49" s="208"/>
      <c r="H49" s="208"/>
      <c r="I49" s="208"/>
      <c r="J49" s="208"/>
      <c r="K49" s="49"/>
      <c r="L49" s="49"/>
      <c r="M49" s="208"/>
    </row>
    <row r="50" spans="1:13" s="207" customFormat="1" ht="29.25" customHeight="1" x14ac:dyDescent="0.35">
      <c r="A50" s="35"/>
      <c r="B50" s="378"/>
      <c r="C50" s="378"/>
      <c r="D50" s="378"/>
      <c r="E50" s="378"/>
      <c r="F50" s="378"/>
      <c r="G50" s="241"/>
      <c r="H50" s="241"/>
      <c r="I50" s="241"/>
      <c r="J50" s="241"/>
      <c r="K50" s="378"/>
      <c r="L50" s="378"/>
      <c r="M50" s="208"/>
    </row>
    <row r="51" spans="1:13" s="207" customFormat="1" x14ac:dyDescent="0.35">
      <c r="A51" s="35"/>
      <c r="B51" s="241"/>
      <c r="C51" s="241"/>
      <c r="D51" s="241"/>
      <c r="E51" s="241"/>
      <c r="F51" s="241"/>
      <c r="G51" s="208"/>
      <c r="H51" s="208"/>
      <c r="I51" s="208"/>
      <c r="J51" s="208"/>
      <c r="K51" s="241"/>
      <c r="L51" s="241"/>
      <c r="M51" s="208"/>
    </row>
    <row r="52" spans="1:13" s="207" customFormat="1" x14ac:dyDescent="0.35">
      <c r="A52" s="35"/>
      <c r="B52" s="241"/>
      <c r="C52" s="241"/>
      <c r="D52" s="241"/>
      <c r="E52" s="241"/>
      <c r="F52" s="241"/>
      <c r="G52" s="49"/>
      <c r="H52" s="49"/>
      <c r="I52" s="49"/>
      <c r="J52" s="49"/>
      <c r="K52" s="241"/>
      <c r="L52" s="241"/>
      <c r="M52" s="208"/>
    </row>
    <row r="53" spans="1:13" s="207" customFormat="1" x14ac:dyDescent="0.35">
      <c r="A53" s="35"/>
      <c r="B53" s="241"/>
      <c r="C53" s="241"/>
      <c r="D53" s="241"/>
      <c r="E53" s="241"/>
      <c r="F53" s="241"/>
      <c r="G53" s="378"/>
      <c r="H53" s="378"/>
      <c r="I53" s="378"/>
      <c r="J53" s="378"/>
      <c r="K53" s="241"/>
      <c r="L53" s="241"/>
      <c r="M53" s="208"/>
    </row>
    <row r="54" spans="1:13" s="207" customFormat="1" ht="25.5" customHeight="1" x14ac:dyDescent="0.35">
      <c r="A54" s="35"/>
      <c r="B54" s="378"/>
      <c r="C54" s="378"/>
      <c r="D54" s="378"/>
      <c r="E54" s="378"/>
      <c r="F54" s="378"/>
      <c r="G54" s="241"/>
      <c r="H54" s="241"/>
      <c r="I54" s="241"/>
      <c r="J54" s="241"/>
      <c r="K54" s="378"/>
      <c r="L54" s="378"/>
      <c r="M54" s="208"/>
    </row>
    <row r="55" spans="1:13" s="207" customFormat="1" x14ac:dyDescent="0.35">
      <c r="A55" s="377"/>
      <c r="B55" s="49"/>
      <c r="C55" s="49"/>
      <c r="D55" s="49"/>
      <c r="E55" s="49"/>
      <c r="F55" s="49"/>
      <c r="G55" s="241"/>
      <c r="H55" s="241"/>
      <c r="I55" s="241"/>
      <c r="J55" s="241"/>
      <c r="K55" s="49"/>
      <c r="L55" s="49"/>
      <c r="M55" s="208"/>
    </row>
    <row r="56" spans="1:13" s="207" customFormat="1" x14ac:dyDescent="0.35">
      <c r="A56" s="49"/>
      <c r="B56" s="49"/>
      <c r="C56" s="49"/>
      <c r="D56" s="49"/>
      <c r="E56" s="49"/>
      <c r="F56" s="49"/>
      <c r="G56" s="208"/>
      <c r="H56" s="208"/>
      <c r="I56" s="208"/>
      <c r="J56" s="208"/>
      <c r="K56" s="49"/>
      <c r="L56" s="49"/>
      <c r="M56" s="208"/>
    </row>
    <row r="57" spans="1:13" s="207" customFormat="1" x14ac:dyDescent="0.35">
      <c r="A57" s="49"/>
      <c r="B57" s="49"/>
      <c r="C57" s="49"/>
      <c r="D57" s="49"/>
      <c r="E57" s="49"/>
      <c r="F57" s="49"/>
      <c r="G57" s="208"/>
      <c r="H57" s="208"/>
      <c r="I57" s="208"/>
      <c r="J57" s="208"/>
      <c r="K57" s="49"/>
      <c r="L57" s="49"/>
      <c r="M57" s="208"/>
    </row>
    <row r="58" spans="1:13" s="207" customFormat="1" x14ac:dyDescent="0.35">
      <c r="A58" s="208"/>
      <c r="B58" s="205"/>
      <c r="C58" s="208"/>
      <c r="D58" s="208"/>
      <c r="E58" s="208"/>
      <c r="F58" s="208"/>
      <c r="G58" s="208"/>
      <c r="H58" s="208"/>
      <c r="I58" s="208"/>
      <c r="J58" s="208"/>
      <c r="K58" s="208"/>
      <c r="L58" s="208"/>
      <c r="M58" s="208"/>
    </row>
    <row r="59" spans="1:13" s="207" customFormat="1" x14ac:dyDescent="0.35">
      <c r="A59" s="208"/>
      <c r="B59" s="208"/>
      <c r="C59" s="208"/>
      <c r="D59" s="208"/>
      <c r="E59" s="208"/>
      <c r="F59" s="208"/>
      <c r="G59" s="208"/>
      <c r="H59" s="208"/>
      <c r="I59" s="208"/>
      <c r="J59" s="208"/>
      <c r="K59" s="208"/>
      <c r="L59" s="208"/>
      <c r="M59" s="208"/>
    </row>
    <row r="60" spans="1:13" s="207" customFormat="1" x14ac:dyDescent="0.35">
      <c r="A60" s="208"/>
      <c r="B60" s="208"/>
      <c r="C60" s="208"/>
      <c r="D60" s="208"/>
      <c r="E60" s="208"/>
      <c r="F60" s="208"/>
      <c r="G60" s="208"/>
      <c r="H60" s="208"/>
      <c r="I60" s="208"/>
      <c r="J60" s="208"/>
      <c r="K60" s="208"/>
      <c r="L60" s="208"/>
      <c r="M60" s="208"/>
    </row>
    <row r="61" spans="1:13" s="207" customFormat="1" x14ac:dyDescent="0.35">
      <c r="A61" s="208"/>
      <c r="B61" s="208"/>
      <c r="C61" s="208"/>
      <c r="D61" s="208"/>
      <c r="E61" s="208"/>
      <c r="F61" s="208"/>
      <c r="G61" s="208"/>
      <c r="H61" s="208"/>
      <c r="I61" s="208"/>
      <c r="J61" s="208"/>
      <c r="K61" s="208"/>
      <c r="L61" s="208"/>
      <c r="M61" s="208"/>
    </row>
    <row r="62" spans="1:13" s="207" customFormat="1" x14ac:dyDescent="0.35">
      <c r="A62" s="208"/>
      <c r="B62" s="734"/>
      <c r="C62" s="735"/>
      <c r="D62" s="735"/>
      <c r="E62" s="735"/>
      <c r="F62" s="735"/>
      <c r="G62" s="735"/>
      <c r="H62" s="735"/>
      <c r="I62" s="735"/>
      <c r="J62" s="735"/>
      <c r="K62" s="735"/>
      <c r="L62" s="735"/>
      <c r="M62" s="208"/>
    </row>
    <row r="63" spans="1:13" s="207" customFormat="1" x14ac:dyDescent="0.35">
      <c r="A63" s="208"/>
      <c r="B63" s="208"/>
      <c r="C63" s="208"/>
      <c r="D63" s="208"/>
      <c r="E63" s="208"/>
      <c r="F63" s="208"/>
      <c r="G63" s="208"/>
      <c r="H63" s="208"/>
      <c r="I63" s="208"/>
      <c r="J63" s="208"/>
      <c r="K63" s="208"/>
      <c r="L63" s="208"/>
      <c r="M63" s="208"/>
    </row>
    <row r="64" spans="1:13" s="207" customFormat="1" x14ac:dyDescent="0.35">
      <c r="A64" s="208"/>
      <c r="B64" s="208"/>
      <c r="C64" s="208"/>
      <c r="D64" s="208"/>
      <c r="E64" s="208"/>
      <c r="F64" s="208"/>
      <c r="G64" s="208"/>
      <c r="H64" s="208"/>
      <c r="I64" s="208"/>
      <c r="J64" s="208"/>
      <c r="K64" s="208"/>
      <c r="L64" s="208"/>
      <c r="M64" s="208"/>
    </row>
    <row r="65" spans="1:26" s="208" customFormat="1" x14ac:dyDescent="0.35">
      <c r="C65" s="466"/>
      <c r="N65" s="207"/>
      <c r="O65" s="207"/>
      <c r="P65" s="207"/>
      <c r="Q65" s="207"/>
      <c r="R65" s="207"/>
      <c r="S65" s="207"/>
      <c r="T65" s="207"/>
      <c r="U65" s="207"/>
      <c r="V65" s="207"/>
      <c r="W65" s="207"/>
      <c r="X65" s="207"/>
      <c r="Y65" s="207"/>
      <c r="Z65" s="207"/>
    </row>
    <row r="66" spans="1:26" s="208" customFormat="1" x14ac:dyDescent="0.35">
      <c r="C66" s="256"/>
      <c r="D66" s="256"/>
      <c r="E66" s="256"/>
      <c r="N66" s="207"/>
      <c r="O66" s="207"/>
      <c r="P66" s="207"/>
      <c r="Q66" s="207"/>
      <c r="R66" s="207"/>
      <c r="S66" s="207"/>
      <c r="T66" s="207"/>
      <c r="U66" s="207"/>
      <c r="V66" s="207"/>
      <c r="W66" s="207"/>
      <c r="X66" s="207"/>
      <c r="Y66" s="207"/>
      <c r="Z66" s="207"/>
    </row>
    <row r="67" spans="1:26" s="207" customFormat="1" x14ac:dyDescent="0.35">
      <c r="A67" s="208"/>
      <c r="B67" s="208"/>
      <c r="C67" s="208"/>
      <c r="D67" s="208"/>
      <c r="E67" s="208"/>
      <c r="F67" s="208"/>
      <c r="G67" s="208"/>
      <c r="H67" s="208"/>
      <c r="I67" s="208"/>
      <c r="J67" s="208"/>
      <c r="K67" s="208"/>
      <c r="L67" s="208"/>
      <c r="M67" s="208"/>
    </row>
    <row r="68" spans="1:26" s="207" customFormat="1" x14ac:dyDescent="0.35">
      <c r="A68" s="208"/>
      <c r="B68" s="208"/>
      <c r="C68" s="208"/>
      <c r="D68" s="208"/>
      <c r="E68" s="208"/>
      <c r="F68" s="208"/>
      <c r="G68" s="208"/>
      <c r="H68" s="208"/>
      <c r="I68" s="208"/>
      <c r="J68" s="208"/>
      <c r="K68" s="208"/>
      <c r="L68" s="208"/>
      <c r="M68" s="208"/>
    </row>
    <row r="70" spans="1:26" x14ac:dyDescent="0.35">
      <c r="G70" s="15"/>
      <c r="H70" s="15"/>
      <c r="I70" s="15"/>
      <c r="J70" s="15"/>
    </row>
  </sheetData>
  <mergeCells count="8">
    <mergeCell ref="B43:L43"/>
    <mergeCell ref="B45:L45"/>
    <mergeCell ref="B62:L62"/>
    <mergeCell ref="C3:L3"/>
    <mergeCell ref="G4:H4"/>
    <mergeCell ref="I4:J4"/>
    <mergeCell ref="B16:L16"/>
    <mergeCell ref="C22:L2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82"/>
  <sheetViews>
    <sheetView workbookViewId="0">
      <selection activeCell="J19" sqref="J19"/>
    </sheetView>
  </sheetViews>
  <sheetFormatPr defaultColWidth="9.1796875" defaultRowHeight="14.5" x14ac:dyDescent="0.35"/>
  <cols>
    <col min="1" max="1" width="2.81640625" style="15" customWidth="1"/>
    <col min="2" max="2" width="41.1796875" style="15" customWidth="1"/>
    <col min="3" max="3" width="8.81640625" style="282" bestFit="1" customWidth="1"/>
    <col min="4" max="6" width="9.81640625" style="15" customWidth="1"/>
    <col min="7" max="7" width="6.81640625" style="208" customWidth="1"/>
    <col min="8" max="8" width="7.1796875" style="208" customWidth="1"/>
    <col min="9" max="9" width="8.453125" style="208" customWidth="1"/>
    <col min="10" max="10" width="8.1796875" style="208" customWidth="1"/>
    <col min="11" max="11" width="9.81640625" style="15" customWidth="1"/>
    <col min="12" max="12" width="15.1796875" style="282" bestFit="1" customWidth="1"/>
    <col min="13" max="13" width="4.453125" style="208" customWidth="1"/>
    <col min="14" max="14" width="9.1796875" style="207"/>
    <col min="15" max="15" width="17.1796875" style="207" customWidth="1"/>
    <col min="16" max="16" width="9" style="207" bestFit="1" customWidth="1"/>
    <col min="17" max="18" width="9.81640625" style="207" bestFit="1" customWidth="1"/>
    <col min="19" max="21" width="9.1796875" style="207"/>
    <col min="22" max="22" width="10.81640625" style="207" customWidth="1"/>
    <col min="23" max="25" width="9.1796875" style="207"/>
    <col min="26" max="16384" width="9.1796875" style="206"/>
  </cols>
  <sheetData>
    <row r="1" spans="1:16" s="207" customFormat="1" ht="14.25" customHeight="1" x14ac:dyDescent="0.4">
      <c r="A1" s="208"/>
      <c r="B1" s="439"/>
      <c r="C1" s="281"/>
      <c r="D1" s="208"/>
      <c r="E1" s="208"/>
      <c r="F1" s="208"/>
      <c r="G1" s="50"/>
      <c r="H1" s="50"/>
      <c r="I1" s="51"/>
      <c r="J1" s="51"/>
      <c r="K1" s="208"/>
      <c r="L1" s="295"/>
      <c r="M1" s="208"/>
    </row>
    <row r="2" spans="1:16" s="207" customFormat="1" ht="14.25" customHeight="1" x14ac:dyDescent="0.35">
      <c r="A2" s="208"/>
      <c r="B2" s="440"/>
      <c r="C2" s="281"/>
      <c r="D2" s="208"/>
      <c r="E2" s="208"/>
      <c r="F2" s="208"/>
      <c r="G2" s="208"/>
      <c r="H2" s="208"/>
      <c r="I2" s="208"/>
      <c r="J2" s="208"/>
      <c r="K2" s="208"/>
      <c r="L2" s="281"/>
      <c r="M2" s="208"/>
    </row>
    <row r="3" spans="1:16" x14ac:dyDescent="0.35">
      <c r="A3" s="208"/>
      <c r="B3" s="188" t="s">
        <v>0</v>
      </c>
      <c r="C3" s="704" t="s">
        <v>241</v>
      </c>
      <c r="D3" s="705"/>
      <c r="E3" s="705"/>
      <c r="F3" s="705"/>
      <c r="G3" s="705"/>
      <c r="H3" s="705"/>
      <c r="I3" s="705"/>
      <c r="J3" s="705"/>
      <c r="K3" s="705"/>
      <c r="L3" s="706"/>
      <c r="M3" s="28"/>
      <c r="N3" s="58"/>
      <c r="O3" s="58"/>
      <c r="P3" s="58"/>
    </row>
    <row r="4" spans="1:16" ht="24.75" customHeight="1" x14ac:dyDescent="0.35">
      <c r="A4" s="208"/>
      <c r="B4" s="31"/>
      <c r="C4" s="211">
        <v>2020</v>
      </c>
      <c r="D4" s="211">
        <v>2030</v>
      </c>
      <c r="E4" s="211">
        <v>2040</v>
      </c>
      <c r="F4" s="211">
        <v>2050</v>
      </c>
      <c r="G4" s="699" t="s">
        <v>2</v>
      </c>
      <c r="H4" s="700"/>
      <c r="I4" s="699" t="s">
        <v>3</v>
      </c>
      <c r="J4" s="700"/>
      <c r="K4" s="211" t="s">
        <v>4</v>
      </c>
      <c r="L4" s="211" t="s">
        <v>5</v>
      </c>
      <c r="M4" s="28"/>
      <c r="N4" s="441"/>
      <c r="O4" s="441"/>
      <c r="P4" s="441"/>
    </row>
    <row r="5" spans="1:16" x14ac:dyDescent="0.35">
      <c r="A5" s="208"/>
      <c r="B5" s="527" t="s">
        <v>6</v>
      </c>
      <c r="C5" s="523"/>
      <c r="D5" s="528"/>
      <c r="E5" s="528"/>
      <c r="F5" s="528"/>
      <c r="G5" s="523" t="s">
        <v>7</v>
      </c>
      <c r="H5" s="523" t="s">
        <v>8</v>
      </c>
      <c r="I5" s="523" t="s">
        <v>7</v>
      </c>
      <c r="J5" s="523" t="s">
        <v>8</v>
      </c>
      <c r="K5" s="528"/>
      <c r="L5" s="522"/>
      <c r="M5" s="28"/>
      <c r="N5" s="58"/>
      <c r="O5" s="58"/>
      <c r="P5" s="58"/>
    </row>
    <row r="6" spans="1:16" x14ac:dyDescent="0.35">
      <c r="A6" s="208"/>
      <c r="B6" s="190" t="s">
        <v>9</v>
      </c>
      <c r="C6" s="191">
        <v>460</v>
      </c>
      <c r="D6" s="568"/>
      <c r="E6" s="568"/>
      <c r="F6" s="568"/>
      <c r="G6" s="194">
        <v>220</v>
      </c>
      <c r="H6" s="194">
        <v>700</v>
      </c>
      <c r="I6" s="194"/>
      <c r="J6" s="194"/>
      <c r="K6" s="194"/>
      <c r="L6" s="194">
        <v>1</v>
      </c>
      <c r="M6" s="28"/>
      <c r="N6" s="58"/>
      <c r="O6" s="58"/>
      <c r="P6" s="58"/>
    </row>
    <row r="7" spans="1:16" ht="16" customHeight="1" x14ac:dyDescent="0.35">
      <c r="A7" s="208"/>
      <c r="B7" s="475" t="s">
        <v>82</v>
      </c>
      <c r="C7" s="187">
        <v>31</v>
      </c>
      <c r="D7" s="187"/>
      <c r="E7" s="192"/>
      <c r="F7" s="192"/>
      <c r="G7" s="571"/>
      <c r="H7" s="571"/>
      <c r="I7" s="476"/>
      <c r="J7" s="192"/>
      <c r="K7" s="192" t="s">
        <v>132</v>
      </c>
      <c r="L7" s="192">
        <v>2</v>
      </c>
      <c r="M7" s="28"/>
      <c r="N7" s="58"/>
      <c r="O7" s="58"/>
      <c r="P7" s="58"/>
    </row>
    <row r="8" spans="1:16" x14ac:dyDescent="0.35">
      <c r="A8" s="208"/>
      <c r="B8" s="190" t="s">
        <v>83</v>
      </c>
      <c r="C8" s="191"/>
      <c r="D8" s="190"/>
      <c r="E8" s="190"/>
      <c r="F8" s="190"/>
      <c r="G8" s="190"/>
      <c r="H8" s="190"/>
      <c r="I8" s="190"/>
      <c r="J8" s="190"/>
      <c r="K8" s="190"/>
      <c r="L8" s="191"/>
      <c r="M8" s="489"/>
      <c r="N8" s="58"/>
      <c r="O8" s="58"/>
      <c r="P8" s="58"/>
    </row>
    <row r="9" spans="1:16" x14ac:dyDescent="0.35">
      <c r="A9" s="208"/>
      <c r="B9" s="475" t="s">
        <v>84</v>
      </c>
      <c r="C9" s="187"/>
      <c r="D9" s="475"/>
      <c r="E9" s="475"/>
      <c r="F9" s="475"/>
      <c r="G9" s="475"/>
      <c r="H9" s="475"/>
      <c r="I9" s="475"/>
      <c r="J9" s="475"/>
      <c r="K9" s="475"/>
      <c r="L9" s="187"/>
      <c r="M9" s="28"/>
      <c r="N9" s="58"/>
      <c r="O9" s="58"/>
      <c r="P9" s="58"/>
    </row>
    <row r="10" spans="1:16" x14ac:dyDescent="0.35">
      <c r="A10" s="208"/>
      <c r="B10" s="190" t="s">
        <v>85</v>
      </c>
      <c r="C10" s="191"/>
      <c r="D10" s="190"/>
      <c r="E10" s="190"/>
      <c r="F10" s="190"/>
      <c r="G10" s="190"/>
      <c r="H10" s="190"/>
      <c r="I10" s="190"/>
      <c r="J10" s="190"/>
      <c r="K10" s="190"/>
      <c r="L10" s="191"/>
      <c r="M10" s="28"/>
      <c r="N10" s="58"/>
      <c r="O10" s="58"/>
      <c r="P10" s="58"/>
    </row>
    <row r="11" spans="1:16" x14ac:dyDescent="0.35">
      <c r="A11" s="208"/>
      <c r="B11" s="475" t="s">
        <v>86</v>
      </c>
      <c r="C11" s="187">
        <v>2777</v>
      </c>
      <c r="D11" s="475"/>
      <c r="E11" s="475"/>
      <c r="F11" s="475"/>
      <c r="G11" s="475"/>
      <c r="H11" s="475"/>
      <c r="I11" s="475"/>
      <c r="J11" s="475"/>
      <c r="K11" s="475"/>
      <c r="L11" s="187">
        <v>3</v>
      </c>
      <c r="M11" s="28"/>
      <c r="N11" s="58"/>
      <c r="O11" s="58"/>
      <c r="P11" s="58"/>
    </row>
    <row r="12" spans="1:16" x14ac:dyDescent="0.35">
      <c r="A12" s="208"/>
      <c r="B12" s="190" t="s">
        <v>87</v>
      </c>
      <c r="C12" s="191">
        <v>10.78</v>
      </c>
      <c r="D12" s="190"/>
      <c r="E12" s="190"/>
      <c r="F12" s="190"/>
      <c r="G12" s="191">
        <v>10.199999999999999</v>
      </c>
      <c r="H12" s="191">
        <v>11.75</v>
      </c>
      <c r="I12" s="190"/>
      <c r="J12" s="190"/>
      <c r="K12" s="190"/>
      <c r="L12" s="191">
        <v>1</v>
      </c>
      <c r="M12" s="28"/>
      <c r="N12" s="58"/>
      <c r="O12" s="58"/>
      <c r="P12" s="58"/>
    </row>
    <row r="13" spans="1:16" x14ac:dyDescent="0.35">
      <c r="A13" s="208"/>
      <c r="B13" s="475" t="s">
        <v>10</v>
      </c>
      <c r="C13" s="187"/>
      <c r="D13" s="475"/>
      <c r="E13" s="475"/>
      <c r="F13" s="475"/>
      <c r="G13" s="475"/>
      <c r="H13" s="475"/>
      <c r="I13" s="475"/>
      <c r="J13" s="475"/>
      <c r="K13" s="190"/>
      <c r="L13" s="187"/>
      <c r="M13" s="28"/>
      <c r="N13" s="58"/>
      <c r="O13" s="58"/>
      <c r="P13" s="58"/>
    </row>
    <row r="14" spans="1:16" x14ac:dyDescent="0.35">
      <c r="A14" s="208"/>
      <c r="B14" s="190" t="s">
        <v>23</v>
      </c>
      <c r="C14" s="554">
        <v>1.196</v>
      </c>
      <c r="D14" s="190"/>
      <c r="E14" s="190"/>
      <c r="F14" s="190"/>
      <c r="G14" s="190"/>
      <c r="H14" s="190"/>
      <c r="I14" s="190"/>
      <c r="J14" s="190"/>
      <c r="K14" s="191" t="s">
        <v>132</v>
      </c>
      <c r="L14" s="191">
        <v>4</v>
      </c>
      <c r="M14" s="28"/>
      <c r="N14" s="58"/>
      <c r="O14" s="58"/>
      <c r="P14" s="58"/>
    </row>
    <row r="15" spans="1:16" x14ac:dyDescent="0.35">
      <c r="A15" s="208"/>
      <c r="B15" s="475" t="s">
        <v>11</v>
      </c>
      <c r="C15" s="187">
        <v>30</v>
      </c>
      <c r="D15" s="475"/>
      <c r="E15" s="475"/>
      <c r="F15" s="475"/>
      <c r="G15" s="475"/>
      <c r="H15" s="475"/>
      <c r="I15" s="475"/>
      <c r="J15" s="475"/>
      <c r="K15" s="187" t="s">
        <v>130</v>
      </c>
      <c r="L15" s="187">
        <v>3</v>
      </c>
      <c r="M15" s="28"/>
      <c r="N15" s="58"/>
      <c r="O15" s="58"/>
      <c r="P15" s="58"/>
    </row>
    <row r="16" spans="1:16" x14ac:dyDescent="0.35">
      <c r="A16" s="208"/>
      <c r="B16" s="190" t="s">
        <v>12</v>
      </c>
      <c r="C16" s="191">
        <v>6</v>
      </c>
      <c r="D16" s="190"/>
      <c r="E16" s="190"/>
      <c r="F16" s="190"/>
      <c r="G16" s="190">
        <v>5</v>
      </c>
      <c r="H16" s="190">
        <v>11</v>
      </c>
      <c r="I16" s="190"/>
      <c r="J16" s="190"/>
      <c r="K16" s="190"/>
      <c r="L16" s="191" t="s">
        <v>329</v>
      </c>
      <c r="M16" s="28"/>
      <c r="N16" s="58"/>
      <c r="O16" s="58"/>
      <c r="P16" s="58"/>
    </row>
    <row r="17" spans="1:26" x14ac:dyDescent="0.35">
      <c r="A17" s="208"/>
      <c r="B17" s="572" t="s">
        <v>14</v>
      </c>
      <c r="C17" s="736"/>
      <c r="D17" s="737"/>
      <c r="E17" s="737"/>
      <c r="F17" s="737"/>
      <c r="G17" s="737"/>
      <c r="H17" s="737"/>
      <c r="I17" s="737"/>
      <c r="J17" s="737"/>
      <c r="K17" s="737"/>
      <c r="L17" s="738"/>
      <c r="M17" s="28"/>
      <c r="N17" s="58"/>
      <c r="O17" s="58"/>
      <c r="P17" s="58"/>
    </row>
    <row r="18" spans="1:26" x14ac:dyDescent="0.35">
      <c r="A18" s="208"/>
      <c r="B18" s="190" t="s">
        <v>15</v>
      </c>
      <c r="C18" s="191"/>
      <c r="D18" s="190"/>
      <c r="E18" s="190"/>
      <c r="F18" s="190"/>
      <c r="G18" s="190"/>
      <c r="H18" s="190"/>
      <c r="I18" s="190"/>
      <c r="J18" s="190"/>
      <c r="K18" s="190"/>
      <c r="L18" s="191"/>
      <c r="M18" s="28"/>
      <c r="N18" s="58"/>
      <c r="O18" s="58"/>
      <c r="P18" s="58"/>
    </row>
    <row r="19" spans="1:26" x14ac:dyDescent="0.35">
      <c r="A19" s="208"/>
      <c r="B19" s="475" t="s">
        <v>16</v>
      </c>
      <c r="C19" s="187"/>
      <c r="D19" s="475"/>
      <c r="E19" s="475"/>
      <c r="F19" s="475"/>
      <c r="G19" s="475"/>
      <c r="H19" s="475"/>
      <c r="I19" s="475"/>
      <c r="J19" s="475"/>
      <c r="K19" s="475"/>
      <c r="L19" s="187"/>
      <c r="M19" s="28"/>
      <c r="N19" s="58"/>
      <c r="O19" s="58"/>
      <c r="P19" s="58"/>
    </row>
    <row r="20" spans="1:26" x14ac:dyDescent="0.35">
      <c r="A20" s="208"/>
      <c r="B20" s="190" t="s">
        <v>88</v>
      </c>
      <c r="C20" s="636"/>
      <c r="D20" s="190"/>
      <c r="E20" s="190"/>
      <c r="F20" s="190"/>
      <c r="G20" s="190"/>
      <c r="H20" s="190"/>
      <c r="I20" s="190"/>
      <c r="J20" s="190"/>
      <c r="K20" s="190"/>
      <c r="L20" s="191"/>
      <c r="M20" s="28"/>
      <c r="N20" s="58"/>
      <c r="O20" s="58"/>
      <c r="P20" s="58"/>
    </row>
    <row r="21" spans="1:26" x14ac:dyDescent="0.35">
      <c r="A21" s="208"/>
      <c r="B21" s="475" t="s">
        <v>89</v>
      </c>
      <c r="C21" s="187"/>
      <c r="D21" s="475"/>
      <c r="E21" s="475"/>
      <c r="F21" s="475"/>
      <c r="G21" s="475"/>
      <c r="H21" s="475"/>
      <c r="I21" s="475"/>
      <c r="J21" s="475"/>
      <c r="K21" s="475"/>
      <c r="L21" s="187"/>
      <c r="M21" s="28"/>
      <c r="N21" s="58"/>
      <c r="O21" s="58"/>
      <c r="P21" s="58"/>
    </row>
    <row r="22" spans="1:26" x14ac:dyDescent="0.35">
      <c r="A22" s="208"/>
      <c r="B22" s="190" t="s">
        <v>90</v>
      </c>
      <c r="C22" s="191"/>
      <c r="D22" s="190"/>
      <c r="E22" s="190"/>
      <c r="F22" s="190"/>
      <c r="G22" s="190"/>
      <c r="H22" s="190"/>
      <c r="I22" s="190"/>
      <c r="J22" s="190"/>
      <c r="K22" s="190"/>
      <c r="L22" s="191"/>
      <c r="M22" s="28"/>
      <c r="N22" s="58"/>
      <c r="O22" s="58"/>
      <c r="P22" s="58"/>
    </row>
    <row r="23" spans="1:26" x14ac:dyDescent="0.35">
      <c r="A23" s="208"/>
      <c r="B23" s="475" t="s">
        <v>91</v>
      </c>
      <c r="C23" s="187">
        <v>6</v>
      </c>
      <c r="D23" s="475"/>
      <c r="E23" s="475"/>
      <c r="F23" s="475"/>
      <c r="G23" s="475"/>
      <c r="H23" s="475"/>
      <c r="I23" s="475"/>
      <c r="J23" s="475"/>
      <c r="K23" s="475"/>
      <c r="L23" s="187">
        <v>3</v>
      </c>
      <c r="M23" s="28"/>
      <c r="N23" s="58"/>
      <c r="O23" s="58"/>
      <c r="P23" s="58"/>
    </row>
    <row r="24" spans="1:26" x14ac:dyDescent="0.35">
      <c r="A24" s="208"/>
      <c r="B24" s="190" t="s">
        <v>92</v>
      </c>
      <c r="C24" s="191">
        <v>4</v>
      </c>
      <c r="D24" s="190"/>
      <c r="E24" s="190"/>
      <c r="F24" s="190"/>
      <c r="G24" s="190"/>
      <c r="H24" s="190"/>
      <c r="I24" s="190"/>
      <c r="J24" s="190"/>
      <c r="K24" s="190"/>
      <c r="L24" s="191">
        <v>3</v>
      </c>
      <c r="M24" s="28"/>
      <c r="N24" s="58"/>
      <c r="O24" s="58"/>
      <c r="P24" s="58"/>
    </row>
    <row r="25" spans="1:26" x14ac:dyDescent="0.35">
      <c r="A25" s="208"/>
      <c r="B25" s="475" t="s">
        <v>93</v>
      </c>
      <c r="C25" s="187"/>
      <c r="D25" s="475"/>
      <c r="E25" s="475"/>
      <c r="F25" s="475"/>
      <c r="G25" s="475"/>
      <c r="H25" s="475"/>
      <c r="I25" s="475"/>
      <c r="J25" s="475"/>
      <c r="K25" s="475"/>
      <c r="L25" s="187"/>
      <c r="M25" s="28"/>
      <c r="N25" s="58"/>
      <c r="O25" s="58"/>
      <c r="P25" s="58"/>
    </row>
    <row r="26" spans="1:26" x14ac:dyDescent="0.35">
      <c r="A26" s="208"/>
      <c r="B26" s="190" t="s">
        <v>25</v>
      </c>
      <c r="C26" s="191"/>
      <c r="D26" s="190"/>
      <c r="E26" s="190"/>
      <c r="F26" s="190"/>
      <c r="G26" s="190"/>
      <c r="H26" s="190"/>
      <c r="I26" s="190"/>
      <c r="J26" s="190"/>
      <c r="K26" s="190"/>
      <c r="L26" s="191"/>
      <c r="M26" s="28"/>
      <c r="N26" s="58"/>
      <c r="O26" s="58"/>
      <c r="P26" s="58"/>
    </row>
    <row r="27" spans="1:26" x14ac:dyDescent="0.35">
      <c r="A27" s="208"/>
      <c r="B27" s="475" t="s">
        <v>26</v>
      </c>
      <c r="C27" s="187"/>
      <c r="D27" s="475"/>
      <c r="E27" s="475"/>
      <c r="F27" s="475"/>
      <c r="G27" s="475"/>
      <c r="H27" s="475"/>
      <c r="I27" s="475"/>
      <c r="J27" s="475"/>
      <c r="K27" s="475"/>
      <c r="L27" s="187"/>
      <c r="M27" s="28"/>
      <c r="N27" s="58"/>
      <c r="O27" s="58"/>
      <c r="P27" s="58"/>
    </row>
    <row r="28" spans="1:26" x14ac:dyDescent="0.35">
      <c r="A28" s="208"/>
      <c r="B28" s="190" t="s">
        <v>94</v>
      </c>
      <c r="C28" s="191"/>
      <c r="D28" s="190"/>
      <c r="E28" s="190"/>
      <c r="F28" s="190"/>
      <c r="G28" s="190"/>
      <c r="H28" s="190"/>
      <c r="I28" s="190"/>
      <c r="J28" s="190"/>
      <c r="K28" s="190"/>
      <c r="L28" s="191"/>
      <c r="M28" s="28"/>
      <c r="N28" s="58"/>
      <c r="O28" s="58"/>
      <c r="P28" s="58"/>
    </row>
    <row r="29" spans="1:26" x14ac:dyDescent="0.35">
      <c r="A29" s="208"/>
      <c r="B29" s="475" t="s">
        <v>95</v>
      </c>
      <c r="C29" s="187"/>
      <c r="D29" s="475"/>
      <c r="E29" s="475"/>
      <c r="F29" s="475"/>
      <c r="G29" s="475"/>
      <c r="H29" s="475"/>
      <c r="I29" s="475"/>
      <c r="J29" s="475"/>
      <c r="K29" s="475"/>
      <c r="L29" s="187"/>
      <c r="M29" s="28"/>
      <c r="N29" s="58"/>
      <c r="O29" s="58"/>
      <c r="P29" s="58"/>
    </row>
    <row r="30" spans="1:26" x14ac:dyDescent="0.35">
      <c r="A30" s="208"/>
      <c r="B30" s="190" t="s">
        <v>96</v>
      </c>
      <c r="C30" s="191"/>
      <c r="D30" s="190"/>
      <c r="E30" s="190"/>
      <c r="F30" s="190"/>
      <c r="G30" s="190"/>
      <c r="H30" s="190"/>
      <c r="I30" s="190"/>
      <c r="J30" s="190"/>
      <c r="K30" s="190"/>
      <c r="L30" s="191"/>
      <c r="M30" s="28"/>
      <c r="N30" s="58"/>
      <c r="O30" s="58"/>
      <c r="P30" s="58"/>
    </row>
    <row r="31" spans="1:26" x14ac:dyDescent="0.35">
      <c r="A31" s="208"/>
      <c r="B31" s="188" t="s">
        <v>53</v>
      </c>
      <c r="C31" s="736"/>
      <c r="D31" s="737"/>
      <c r="E31" s="737"/>
      <c r="F31" s="737"/>
      <c r="G31" s="737"/>
      <c r="H31" s="737"/>
      <c r="I31" s="737"/>
      <c r="J31" s="737"/>
      <c r="K31" s="737"/>
      <c r="L31" s="738"/>
      <c r="M31" s="28"/>
      <c r="N31" s="58"/>
      <c r="O31" s="75"/>
      <c r="P31" s="75"/>
      <c r="Q31" s="1"/>
      <c r="R31" s="1"/>
      <c r="S31" s="1"/>
      <c r="T31" s="1"/>
      <c r="U31" s="1"/>
      <c r="V31" s="467"/>
      <c r="W31" s="467"/>
      <c r="X31" s="467"/>
      <c r="Y31" s="467"/>
      <c r="Z31" s="14"/>
    </row>
    <row r="32" spans="1:26" ht="16.5" customHeight="1" x14ac:dyDescent="0.35">
      <c r="A32" s="208"/>
      <c r="B32" s="475" t="s">
        <v>220</v>
      </c>
      <c r="C32" s="573">
        <v>11.7</v>
      </c>
      <c r="D32" s="573">
        <v>11.593134186662819</v>
      </c>
      <c r="E32" s="573">
        <v>11.504777288794143</v>
      </c>
      <c r="F32" s="573">
        <v>11.447603041851767</v>
      </c>
      <c r="G32" s="475"/>
      <c r="H32" s="475"/>
      <c r="I32" s="475"/>
      <c r="J32" s="475"/>
      <c r="K32" s="475"/>
      <c r="L32" s="187">
        <v>6</v>
      </c>
      <c r="M32" s="28"/>
      <c r="N32" s="58"/>
      <c r="O32" s="453"/>
      <c r="P32" s="453"/>
      <c r="Q32" s="1"/>
      <c r="R32" s="1"/>
      <c r="S32" s="454"/>
      <c r="T32" s="454"/>
      <c r="U32" s="1"/>
      <c r="V32" s="1"/>
      <c r="W32" s="442"/>
      <c r="X32" s="442"/>
      <c r="Y32" s="442"/>
      <c r="Z32" s="14"/>
    </row>
    <row r="33" spans="1:26" ht="16.5" customHeight="1" x14ac:dyDescent="0.35">
      <c r="A33" s="208"/>
      <c r="B33" s="190" t="s">
        <v>97</v>
      </c>
      <c r="C33" s="191"/>
      <c r="D33" s="190"/>
      <c r="E33" s="190"/>
      <c r="F33" s="190"/>
      <c r="G33" s="190"/>
      <c r="H33" s="190"/>
      <c r="I33" s="190"/>
      <c r="J33" s="190"/>
      <c r="K33" s="190"/>
      <c r="L33" s="191"/>
      <c r="M33" s="28"/>
      <c r="N33" s="58"/>
      <c r="O33" s="453"/>
      <c r="P33" s="453"/>
      <c r="Q33" s="1"/>
      <c r="R33" s="1"/>
      <c r="S33" s="454"/>
      <c r="T33" s="454"/>
      <c r="U33" s="1"/>
      <c r="V33" s="1"/>
      <c r="W33" s="442"/>
      <c r="X33" s="442"/>
      <c r="Y33" s="442"/>
      <c r="Z33" s="14"/>
    </row>
    <row r="34" spans="1:26" ht="16.5" customHeight="1" x14ac:dyDescent="0.35">
      <c r="A34" s="208"/>
      <c r="B34" s="475" t="s">
        <v>98</v>
      </c>
      <c r="C34" s="187"/>
      <c r="D34" s="475"/>
      <c r="E34" s="475"/>
      <c r="F34" s="475"/>
      <c r="G34" s="475"/>
      <c r="H34" s="475"/>
      <c r="I34" s="475"/>
      <c r="J34" s="475"/>
      <c r="K34" s="475"/>
      <c r="L34" s="187"/>
      <c r="M34" s="28"/>
      <c r="N34" s="58"/>
      <c r="O34" s="453"/>
      <c r="P34" s="453"/>
      <c r="Q34" s="1"/>
      <c r="R34" s="1"/>
      <c r="S34" s="454"/>
      <c r="T34" s="454"/>
      <c r="U34" s="1"/>
      <c r="V34" s="1"/>
      <c r="W34" s="442"/>
      <c r="X34" s="442"/>
      <c r="Y34" s="442"/>
      <c r="Z34" s="14"/>
    </row>
    <row r="35" spans="1:26" x14ac:dyDescent="0.35">
      <c r="A35" s="208"/>
      <c r="B35" s="190" t="s">
        <v>225</v>
      </c>
      <c r="C35" s="554">
        <v>0.43119900568800001</v>
      </c>
      <c r="D35" s="554">
        <v>0.42726050718774089</v>
      </c>
      <c r="E35" s="554">
        <v>0.41969539898029939</v>
      </c>
      <c r="F35" s="554">
        <v>0.40774411097383206</v>
      </c>
      <c r="G35" s="554">
        <v>0.26310019846400001</v>
      </c>
      <c r="H35" s="554">
        <v>0.59929781291200002</v>
      </c>
      <c r="I35" s="190"/>
      <c r="J35" s="190"/>
      <c r="K35" s="190"/>
      <c r="L35" s="191">
        <v>5</v>
      </c>
      <c r="M35" s="28"/>
      <c r="N35" s="58"/>
      <c r="O35" s="75"/>
      <c r="P35" s="75"/>
      <c r="Q35" s="1"/>
      <c r="R35" s="1"/>
      <c r="S35" s="1"/>
      <c r="T35" s="1"/>
      <c r="U35" s="1"/>
      <c r="V35" s="1"/>
      <c r="W35" s="442"/>
      <c r="X35" s="442"/>
      <c r="Y35" s="442"/>
      <c r="Z35" s="14"/>
    </row>
    <row r="36" spans="1:26" x14ac:dyDescent="0.35">
      <c r="A36" s="208"/>
      <c r="B36" s="475" t="s">
        <v>45</v>
      </c>
      <c r="C36" s="187"/>
      <c r="D36" s="475"/>
      <c r="E36" s="475"/>
      <c r="F36" s="475"/>
      <c r="G36" s="475"/>
      <c r="H36" s="475"/>
      <c r="I36" s="475"/>
      <c r="J36" s="475"/>
      <c r="K36" s="475"/>
      <c r="L36" s="187"/>
      <c r="M36" s="28"/>
      <c r="N36" s="58"/>
      <c r="O36" s="458"/>
      <c r="P36" s="75"/>
      <c r="Q36" s="1"/>
      <c r="R36" s="1"/>
      <c r="S36" s="455"/>
      <c r="T36" s="1"/>
      <c r="U36" s="1"/>
      <c r="V36" s="1"/>
      <c r="W36" s="442"/>
      <c r="X36" s="442"/>
      <c r="Y36" s="442"/>
      <c r="Z36" s="14"/>
    </row>
    <row r="37" spans="1:26" x14ac:dyDescent="0.35">
      <c r="A37" s="208"/>
      <c r="B37" s="190" t="s">
        <v>99</v>
      </c>
      <c r="C37" s="191"/>
      <c r="D37" s="190"/>
      <c r="E37" s="190"/>
      <c r="F37" s="190"/>
      <c r="G37" s="190"/>
      <c r="H37" s="190"/>
      <c r="I37" s="190"/>
      <c r="J37" s="190"/>
      <c r="K37" s="190"/>
      <c r="L37" s="191"/>
      <c r="M37" s="28"/>
      <c r="N37" s="58"/>
      <c r="O37" s="75"/>
      <c r="P37" s="75"/>
      <c r="Q37" s="1"/>
      <c r="R37" s="1"/>
      <c r="S37" s="1"/>
      <c r="T37" s="1"/>
      <c r="U37" s="1"/>
      <c r="V37" s="1"/>
      <c r="W37" s="1"/>
      <c r="X37" s="1"/>
      <c r="Y37" s="1"/>
      <c r="Z37" s="14"/>
    </row>
    <row r="38" spans="1:26" x14ac:dyDescent="0.35">
      <c r="A38" s="208"/>
      <c r="B38" s="190" t="s">
        <v>100</v>
      </c>
      <c r="C38" s="191"/>
      <c r="D38" s="190"/>
      <c r="E38" s="190"/>
      <c r="F38" s="190"/>
      <c r="G38" s="190"/>
      <c r="H38" s="190"/>
      <c r="I38" s="190"/>
      <c r="J38" s="190"/>
      <c r="K38" s="190"/>
      <c r="L38" s="191"/>
      <c r="M38" s="28"/>
      <c r="N38" s="58"/>
      <c r="O38" s="75"/>
      <c r="P38" s="75"/>
      <c r="Q38" s="1"/>
      <c r="R38" s="1"/>
      <c r="S38" s="1"/>
      <c r="T38" s="1"/>
      <c r="U38" s="1"/>
      <c r="V38" s="1"/>
      <c r="W38" s="1"/>
      <c r="X38" s="1"/>
      <c r="Y38" s="1"/>
      <c r="Z38" s="14"/>
    </row>
    <row r="39" spans="1:26" x14ac:dyDescent="0.35">
      <c r="A39" s="208"/>
      <c r="B39" s="190" t="s">
        <v>101</v>
      </c>
      <c r="C39" s="191"/>
      <c r="D39" s="190"/>
      <c r="E39" s="190"/>
      <c r="F39" s="190"/>
      <c r="G39" s="190"/>
      <c r="H39" s="190"/>
      <c r="I39" s="190"/>
      <c r="J39" s="190"/>
      <c r="K39" s="190"/>
      <c r="L39" s="191"/>
      <c r="M39" s="28"/>
      <c r="N39" s="58"/>
      <c r="O39" s="75"/>
      <c r="P39" s="75"/>
      <c r="Q39" s="1"/>
      <c r="R39" s="1"/>
      <c r="S39" s="1"/>
      <c r="T39" s="1"/>
      <c r="U39" s="1"/>
      <c r="V39" s="1"/>
      <c r="W39" s="442"/>
      <c r="X39" s="1"/>
      <c r="Y39" s="1"/>
      <c r="Z39" s="14"/>
    </row>
    <row r="40" spans="1:26" s="207" customFormat="1" x14ac:dyDescent="0.35">
      <c r="A40" s="208"/>
      <c r="B40" s="28"/>
      <c r="C40" s="556"/>
      <c r="D40" s="555"/>
      <c r="E40" s="555"/>
      <c r="F40" s="555"/>
      <c r="K40" s="28"/>
      <c r="L40" s="284"/>
      <c r="M40" s="28"/>
      <c r="N40" s="58"/>
      <c r="O40" s="446"/>
      <c r="P40" s="447"/>
      <c r="Q40" s="448"/>
      <c r="R40" s="449"/>
      <c r="S40" s="449"/>
      <c r="T40" s="1"/>
      <c r="U40" s="1"/>
      <c r="V40" s="1"/>
      <c r="W40" s="1"/>
      <c r="X40" s="1"/>
      <c r="Y40" s="1"/>
      <c r="Z40" s="1"/>
    </row>
    <row r="41" spans="1:26" s="207" customFormat="1" x14ac:dyDescent="0.35">
      <c r="B41" s="33" t="s">
        <v>28</v>
      </c>
      <c r="C41" s="284"/>
      <c r="D41" s="28"/>
      <c r="E41" s="28"/>
      <c r="F41" s="28"/>
      <c r="K41" s="28"/>
      <c r="L41" s="284"/>
      <c r="M41" s="28"/>
      <c r="N41" s="58"/>
      <c r="O41" s="446"/>
      <c r="P41" s="450"/>
      <c r="Q41" s="451"/>
      <c r="R41" s="452"/>
      <c r="S41" s="452"/>
      <c r="T41" s="1"/>
      <c r="U41" s="1"/>
      <c r="V41" s="1"/>
      <c r="W41" s="1"/>
      <c r="X41" s="1"/>
      <c r="Y41" s="1"/>
      <c r="Z41" s="1"/>
    </row>
    <row r="42" spans="1:26" s="207" customFormat="1" x14ac:dyDescent="0.35">
      <c r="B42" s="244" t="s">
        <v>243</v>
      </c>
      <c r="C42" s="284"/>
      <c r="D42" s="28"/>
      <c r="E42" s="28"/>
      <c r="F42" s="28"/>
      <c r="K42" s="28"/>
      <c r="L42" s="284"/>
      <c r="M42" s="28"/>
      <c r="N42" s="58"/>
      <c r="O42" s="446"/>
      <c r="P42" s="450"/>
      <c r="Q42" s="451"/>
      <c r="R42" s="452"/>
      <c r="S42" s="452"/>
      <c r="T42" s="1"/>
      <c r="U42" s="1"/>
      <c r="V42" s="1"/>
      <c r="W42" s="1"/>
      <c r="X42" s="1"/>
      <c r="Y42" s="1"/>
      <c r="Z42" s="1"/>
    </row>
    <row r="43" spans="1:26" s="207" customFormat="1" x14ac:dyDescent="0.35">
      <c r="A43" s="208"/>
      <c r="B43" s="244" t="s">
        <v>244</v>
      </c>
      <c r="C43" s="284"/>
      <c r="D43" s="28"/>
      <c r="E43" s="28"/>
      <c r="F43" s="28"/>
      <c r="K43" s="28"/>
      <c r="L43" s="284"/>
      <c r="M43" s="28"/>
      <c r="N43" s="58"/>
      <c r="O43" s="446"/>
      <c r="P43" s="453"/>
      <c r="Q43" s="448"/>
      <c r="R43" s="454"/>
      <c r="S43" s="454"/>
      <c r="T43" s="1"/>
      <c r="U43" s="1"/>
      <c r="V43" s="1"/>
      <c r="W43" s="1"/>
      <c r="X43" s="1"/>
      <c r="Y43" s="1"/>
      <c r="Z43" s="1"/>
    </row>
    <row r="44" spans="1:26" s="207" customFormat="1" x14ac:dyDescent="0.35">
      <c r="A44" s="241"/>
      <c r="B44" s="244" t="s">
        <v>245</v>
      </c>
      <c r="C44" s="284"/>
      <c r="D44" s="244"/>
      <c r="E44" s="244"/>
      <c r="F44" s="244"/>
      <c r="K44" s="244"/>
      <c r="L44" s="284"/>
      <c r="M44" s="28"/>
      <c r="N44" s="58"/>
      <c r="O44" s="75"/>
      <c r="P44" s="75"/>
      <c r="Q44" s="1"/>
      <c r="R44" s="1"/>
      <c r="S44" s="1"/>
      <c r="T44" s="1"/>
      <c r="U44" s="1"/>
      <c r="V44" s="1"/>
      <c r="W44" s="1"/>
      <c r="X44" s="1"/>
      <c r="Y44" s="1"/>
      <c r="Z44" s="1"/>
    </row>
    <row r="45" spans="1:26" s="207" customFormat="1" x14ac:dyDescent="0.35">
      <c r="A45" s="241"/>
      <c r="B45" s="244" t="s">
        <v>246</v>
      </c>
      <c r="C45" s="285"/>
      <c r="D45" s="82"/>
      <c r="E45" s="82"/>
      <c r="F45" s="82"/>
      <c r="K45" s="82"/>
      <c r="L45" s="285"/>
      <c r="M45" s="28"/>
      <c r="N45" s="58"/>
      <c r="O45" s="75"/>
      <c r="P45" s="75"/>
      <c r="Q45" s="1"/>
      <c r="R45" s="455"/>
      <c r="S45" s="1"/>
      <c r="T45" s="1"/>
      <c r="U45" s="1"/>
      <c r="V45" s="1"/>
      <c r="W45" s="1"/>
      <c r="X45" s="1"/>
      <c r="Y45" s="1"/>
      <c r="Z45" s="1"/>
    </row>
    <row r="46" spans="1:26" s="207" customFormat="1" x14ac:dyDescent="0.35">
      <c r="B46" s="244" t="s">
        <v>247</v>
      </c>
      <c r="C46" s="285"/>
      <c r="D46" s="82"/>
      <c r="E46" s="82"/>
      <c r="F46" s="82"/>
      <c r="K46" s="82"/>
      <c r="L46" s="285"/>
      <c r="M46" s="28"/>
      <c r="N46" s="58"/>
      <c r="O46" s="75"/>
      <c r="P46" s="75"/>
      <c r="Q46" s="1"/>
      <c r="R46" s="1"/>
      <c r="S46" s="1"/>
      <c r="T46" s="1"/>
      <c r="U46" s="1"/>
      <c r="V46" s="1"/>
      <c r="W46" s="1"/>
      <c r="X46" s="1"/>
      <c r="Y46" s="1"/>
      <c r="Z46" s="1"/>
    </row>
    <row r="47" spans="1:26" s="207" customFormat="1" x14ac:dyDescent="0.35">
      <c r="B47" s="244" t="s">
        <v>360</v>
      </c>
      <c r="C47" s="285"/>
      <c r="D47" s="82"/>
      <c r="E47" s="82"/>
      <c r="F47" s="82"/>
      <c r="K47" s="82"/>
      <c r="L47" s="285"/>
      <c r="M47" s="28"/>
      <c r="N47" s="58"/>
      <c r="O47" s="75"/>
      <c r="P47" s="75"/>
      <c r="Q47" s="1"/>
      <c r="R47" s="1"/>
      <c r="S47" s="1"/>
      <c r="T47" s="1"/>
      <c r="U47" s="1"/>
      <c r="V47" s="1"/>
      <c r="W47" s="1"/>
      <c r="X47" s="1"/>
      <c r="Y47" s="1"/>
      <c r="Z47" s="1"/>
    </row>
    <row r="48" spans="1:26" s="207" customFormat="1" x14ac:dyDescent="0.35">
      <c r="C48" s="285"/>
      <c r="D48" s="82"/>
      <c r="E48" s="82"/>
      <c r="F48" s="82"/>
      <c r="K48" s="82"/>
      <c r="L48" s="285"/>
      <c r="M48" s="28"/>
      <c r="N48" s="58"/>
      <c r="O48" s="75"/>
      <c r="P48" s="75"/>
      <c r="Q48" s="1"/>
      <c r="R48" s="1"/>
      <c r="S48" s="1"/>
      <c r="T48" s="1"/>
      <c r="U48" s="1"/>
      <c r="V48" s="1"/>
      <c r="W48" s="1"/>
      <c r="X48" s="1"/>
      <c r="Y48" s="1"/>
      <c r="Z48" s="1"/>
    </row>
    <row r="49" spans="1:13" s="207" customFormat="1" x14ac:dyDescent="0.35">
      <c r="A49" s="208"/>
      <c r="B49" s="13" t="s">
        <v>20</v>
      </c>
      <c r="C49" s="281"/>
      <c r="D49" s="208"/>
      <c r="E49" s="208"/>
      <c r="F49" s="208"/>
      <c r="G49" s="378"/>
      <c r="H49" s="378"/>
      <c r="I49" s="378"/>
      <c r="J49" s="378"/>
      <c r="K49" s="208"/>
      <c r="L49" s="281"/>
      <c r="M49" s="208"/>
    </row>
    <row r="50" spans="1:13" s="207" customFormat="1" x14ac:dyDescent="0.35">
      <c r="A50" s="208"/>
      <c r="B50" s="244" t="s">
        <v>308</v>
      </c>
      <c r="C50" s="281"/>
      <c r="D50" s="208"/>
      <c r="E50" s="208"/>
      <c r="F50" s="208"/>
      <c r="G50" s="241"/>
      <c r="H50" s="241"/>
      <c r="I50" s="241"/>
      <c r="J50" s="241"/>
      <c r="K50" s="208"/>
      <c r="L50" s="281"/>
      <c r="M50" s="208"/>
    </row>
    <row r="51" spans="1:13" s="207" customFormat="1" x14ac:dyDescent="0.35">
      <c r="A51" s="208"/>
      <c r="B51" s="204" t="s">
        <v>330</v>
      </c>
      <c r="C51" s="281"/>
      <c r="D51" s="208"/>
      <c r="E51" s="208"/>
      <c r="F51" s="208"/>
      <c r="G51" s="241"/>
      <c r="H51" s="241"/>
      <c r="I51" s="241"/>
      <c r="J51" s="241"/>
      <c r="K51" s="208"/>
      <c r="L51" s="281"/>
      <c r="M51" s="208"/>
    </row>
    <row r="52" spans="1:13" s="207" customFormat="1" x14ac:dyDescent="0.35">
      <c r="A52" s="208"/>
      <c r="B52" s="208"/>
      <c r="C52" s="281"/>
      <c r="D52" s="208"/>
      <c r="E52" s="208"/>
      <c r="F52" s="208"/>
      <c r="G52" s="208"/>
      <c r="H52" s="208"/>
      <c r="I52" s="208"/>
      <c r="J52" s="208"/>
      <c r="K52" s="208"/>
      <c r="L52" s="281"/>
      <c r="M52" s="208"/>
    </row>
    <row r="53" spans="1:13" s="207" customFormat="1" x14ac:dyDescent="0.35">
      <c r="A53" s="208"/>
      <c r="B53" s="208"/>
      <c r="C53" s="281"/>
      <c r="D53" s="208"/>
      <c r="E53" s="208"/>
      <c r="F53" s="208"/>
      <c r="G53" s="208"/>
      <c r="H53" s="208"/>
      <c r="I53" s="208"/>
      <c r="J53" s="208"/>
      <c r="K53" s="208"/>
      <c r="L53" s="281"/>
      <c r="M53" s="208"/>
    </row>
    <row r="54" spans="1:13" s="207" customFormat="1" x14ac:dyDescent="0.35">
      <c r="A54" s="208"/>
      <c r="B54" s="208"/>
      <c r="C54" s="281"/>
      <c r="D54" s="208"/>
      <c r="E54" s="208"/>
      <c r="F54" s="208"/>
      <c r="G54" s="208"/>
      <c r="H54" s="208"/>
      <c r="I54" s="208"/>
      <c r="J54" s="208"/>
      <c r="K54" s="208"/>
      <c r="L54" s="281"/>
      <c r="M54" s="208"/>
    </row>
    <row r="55" spans="1:13" s="207" customFormat="1" x14ac:dyDescent="0.35">
      <c r="A55" s="208"/>
      <c r="B55" s="208"/>
      <c r="C55" s="281"/>
      <c r="D55" s="208"/>
      <c r="E55" s="208"/>
      <c r="F55" s="208"/>
      <c r="G55" s="208"/>
      <c r="H55" s="208"/>
      <c r="I55" s="208"/>
      <c r="J55" s="208"/>
      <c r="K55" s="208"/>
      <c r="L55" s="281"/>
      <c r="M55" s="208"/>
    </row>
    <row r="56" spans="1:13" s="207" customFormat="1" x14ac:dyDescent="0.35">
      <c r="A56" s="208"/>
      <c r="B56" s="208"/>
      <c r="C56" s="281"/>
      <c r="D56" s="208"/>
      <c r="E56" s="208"/>
      <c r="F56" s="208"/>
      <c r="G56" s="208"/>
      <c r="H56" s="208"/>
      <c r="I56" s="208"/>
      <c r="J56" s="208"/>
      <c r="K56" s="208"/>
      <c r="L56" s="281"/>
      <c r="M56" s="208"/>
    </row>
    <row r="57" spans="1:13" s="207" customFormat="1" x14ac:dyDescent="0.35">
      <c r="A57" s="208"/>
      <c r="B57" s="208"/>
      <c r="C57" s="281"/>
      <c r="D57" s="208"/>
      <c r="E57" s="208"/>
      <c r="F57" s="208"/>
      <c r="G57" s="208"/>
      <c r="H57" s="208"/>
      <c r="I57" s="208"/>
      <c r="J57" s="208"/>
      <c r="K57" s="208"/>
      <c r="L57" s="281"/>
      <c r="M57" s="208"/>
    </row>
    <row r="58" spans="1:13" s="207" customFormat="1" x14ac:dyDescent="0.35">
      <c r="A58" s="208"/>
      <c r="B58" s="208"/>
      <c r="C58" s="281"/>
      <c r="D58" s="208"/>
      <c r="E58" s="208"/>
      <c r="F58" s="208"/>
      <c r="G58" s="208"/>
      <c r="H58" s="208"/>
      <c r="I58" s="208"/>
      <c r="J58" s="208"/>
      <c r="K58" s="208"/>
      <c r="L58" s="281"/>
      <c r="M58" s="208"/>
    </row>
    <row r="59" spans="1:13" s="207" customFormat="1" x14ac:dyDescent="0.35">
      <c r="A59" s="208"/>
      <c r="B59" s="208"/>
      <c r="C59" s="281"/>
      <c r="D59" s="208"/>
      <c r="E59" s="208"/>
      <c r="F59" s="208"/>
      <c r="G59" s="208"/>
      <c r="H59" s="208"/>
      <c r="I59" s="208"/>
      <c r="J59" s="208"/>
      <c r="K59" s="208"/>
      <c r="L59" s="281"/>
      <c r="M59" s="208"/>
    </row>
    <row r="60" spans="1:13" s="207" customFormat="1" x14ac:dyDescent="0.35">
      <c r="A60" s="208"/>
      <c r="B60" s="208"/>
      <c r="C60" s="281"/>
      <c r="D60" s="208"/>
      <c r="E60" s="208"/>
      <c r="F60" s="208"/>
      <c r="G60" s="208"/>
      <c r="H60" s="208"/>
      <c r="I60" s="208"/>
      <c r="J60" s="208"/>
      <c r="K60" s="208"/>
      <c r="L60" s="281"/>
      <c r="M60" s="208"/>
    </row>
    <row r="61" spans="1:13" s="207" customFormat="1" x14ac:dyDescent="0.35">
      <c r="A61" s="208"/>
      <c r="B61" s="208"/>
      <c r="C61" s="281"/>
      <c r="D61" s="208"/>
      <c r="E61" s="208"/>
      <c r="F61" s="208"/>
      <c r="G61" s="208"/>
      <c r="H61" s="208"/>
      <c r="I61" s="208"/>
      <c r="J61" s="208"/>
      <c r="K61" s="208"/>
      <c r="L61" s="281"/>
      <c r="M61" s="208"/>
    </row>
    <row r="62" spans="1:13" s="207" customFormat="1" x14ac:dyDescent="0.35">
      <c r="A62" s="208"/>
      <c r="B62" s="208"/>
      <c r="C62" s="281"/>
      <c r="D62" s="208"/>
      <c r="E62" s="208"/>
      <c r="F62" s="208"/>
      <c r="G62" s="208"/>
      <c r="H62" s="208"/>
      <c r="I62" s="208"/>
      <c r="J62" s="208"/>
      <c r="K62" s="208"/>
      <c r="L62" s="281"/>
      <c r="M62" s="208"/>
    </row>
    <row r="63" spans="1:13" s="207" customFormat="1" x14ac:dyDescent="0.35">
      <c r="A63" s="208"/>
      <c r="B63" s="208"/>
      <c r="C63" s="281"/>
      <c r="D63" s="208"/>
      <c r="E63" s="208"/>
      <c r="F63" s="208"/>
      <c r="G63" s="208"/>
      <c r="H63" s="208"/>
      <c r="I63" s="208"/>
      <c r="J63" s="208"/>
      <c r="K63" s="208"/>
      <c r="L63" s="281"/>
      <c r="M63" s="208"/>
    </row>
    <row r="64" spans="1:13" s="207" customFormat="1" x14ac:dyDescent="0.35">
      <c r="A64" s="208"/>
      <c r="B64" s="208"/>
      <c r="C64" s="281"/>
      <c r="D64" s="208"/>
      <c r="E64" s="208"/>
      <c r="F64" s="208"/>
      <c r="G64" s="208"/>
      <c r="H64" s="208"/>
      <c r="I64" s="208"/>
      <c r="J64" s="208"/>
      <c r="K64" s="208"/>
      <c r="L64" s="281"/>
      <c r="M64" s="208"/>
    </row>
    <row r="65" spans="1:13" s="207" customFormat="1" x14ac:dyDescent="0.35">
      <c r="A65" s="208"/>
      <c r="B65" s="208"/>
      <c r="C65" s="281"/>
      <c r="D65" s="208"/>
      <c r="E65" s="208"/>
      <c r="F65" s="208"/>
      <c r="G65" s="208"/>
      <c r="H65" s="208"/>
      <c r="I65" s="208"/>
      <c r="J65" s="208"/>
      <c r="K65" s="208"/>
      <c r="L65" s="281"/>
      <c r="M65" s="208"/>
    </row>
    <row r="66" spans="1:13" s="207" customFormat="1" x14ac:dyDescent="0.35">
      <c r="A66" s="208"/>
      <c r="B66" s="208"/>
      <c r="C66" s="281"/>
      <c r="D66" s="208"/>
      <c r="E66" s="208"/>
      <c r="F66" s="208"/>
      <c r="G66" s="208"/>
      <c r="H66" s="208"/>
      <c r="I66" s="208"/>
      <c r="J66" s="208"/>
      <c r="K66" s="208"/>
      <c r="L66" s="281"/>
      <c r="M66" s="208"/>
    </row>
    <row r="67" spans="1:13" s="207" customFormat="1" x14ac:dyDescent="0.35">
      <c r="A67" s="208"/>
      <c r="B67" s="208"/>
      <c r="C67" s="281"/>
      <c r="D67" s="208"/>
      <c r="E67" s="208"/>
      <c r="F67" s="208"/>
      <c r="G67" s="208"/>
      <c r="H67" s="208"/>
      <c r="I67" s="208"/>
      <c r="J67" s="208"/>
      <c r="K67" s="208"/>
      <c r="L67" s="281"/>
      <c r="M67" s="208"/>
    </row>
    <row r="68" spans="1:13" s="207" customFormat="1" x14ac:dyDescent="0.35">
      <c r="A68" s="208"/>
      <c r="B68" s="208"/>
      <c r="C68" s="281"/>
      <c r="D68" s="208"/>
      <c r="E68" s="208"/>
      <c r="F68" s="208"/>
      <c r="G68" s="208"/>
      <c r="H68" s="208"/>
      <c r="I68" s="208"/>
      <c r="J68" s="208"/>
      <c r="K68" s="208"/>
      <c r="L68" s="281"/>
      <c r="M68" s="208"/>
    </row>
    <row r="69" spans="1:13" s="207" customFormat="1" x14ac:dyDescent="0.35">
      <c r="A69" s="208"/>
      <c r="B69" s="208"/>
      <c r="C69" s="281"/>
      <c r="D69" s="208"/>
      <c r="E69" s="208"/>
      <c r="F69" s="208"/>
      <c r="G69" s="208"/>
      <c r="H69" s="208"/>
      <c r="I69" s="208"/>
      <c r="J69" s="208"/>
      <c r="K69" s="208"/>
      <c r="L69" s="281"/>
      <c r="M69" s="208"/>
    </row>
    <row r="70" spans="1:13" s="207" customFormat="1" x14ac:dyDescent="0.35">
      <c r="A70" s="208"/>
      <c r="B70" s="208"/>
      <c r="C70" s="281"/>
      <c r="D70" s="208"/>
      <c r="E70" s="208"/>
      <c r="F70" s="208"/>
      <c r="G70" s="208"/>
      <c r="H70" s="208"/>
      <c r="I70" s="208"/>
      <c r="J70" s="208"/>
      <c r="K70" s="208"/>
      <c r="L70" s="281"/>
      <c r="M70" s="208"/>
    </row>
    <row r="71" spans="1:13" s="207" customFormat="1" x14ac:dyDescent="0.35">
      <c r="A71" s="208"/>
      <c r="B71" s="208"/>
      <c r="C71" s="281"/>
      <c r="D71" s="208"/>
      <c r="E71" s="208"/>
      <c r="F71" s="208"/>
      <c r="G71" s="208"/>
      <c r="H71" s="208"/>
      <c r="I71" s="208"/>
      <c r="J71" s="208"/>
      <c r="K71" s="208"/>
      <c r="L71" s="281"/>
      <c r="M71" s="208"/>
    </row>
    <row r="72" spans="1:13" s="207" customFormat="1" x14ac:dyDescent="0.35">
      <c r="A72" s="208"/>
      <c r="B72" s="208"/>
      <c r="C72" s="281"/>
      <c r="D72" s="208"/>
      <c r="E72" s="208"/>
      <c r="F72" s="208"/>
      <c r="G72" s="208"/>
      <c r="H72" s="208"/>
      <c r="I72" s="208"/>
      <c r="J72" s="208"/>
      <c r="K72" s="208"/>
      <c r="L72" s="281"/>
      <c r="M72" s="208"/>
    </row>
    <row r="73" spans="1:13" s="207" customFormat="1" x14ac:dyDescent="0.35">
      <c r="A73" s="208"/>
      <c r="B73" s="208"/>
      <c r="C73" s="281"/>
      <c r="D73" s="208"/>
      <c r="E73" s="208"/>
      <c r="F73" s="208"/>
      <c r="G73" s="208"/>
      <c r="H73" s="208"/>
      <c r="I73" s="208"/>
      <c r="J73" s="208"/>
      <c r="K73" s="208"/>
      <c r="L73" s="281"/>
      <c r="M73" s="208"/>
    </row>
    <row r="74" spans="1:13" s="207" customFormat="1" x14ac:dyDescent="0.35">
      <c r="A74" s="208"/>
      <c r="B74" s="208"/>
      <c r="C74" s="281"/>
      <c r="D74" s="208"/>
      <c r="E74" s="208"/>
      <c r="F74" s="208"/>
      <c r="G74" s="208"/>
      <c r="H74" s="208"/>
      <c r="I74" s="208"/>
      <c r="J74" s="208"/>
      <c r="K74" s="208"/>
      <c r="L74" s="281"/>
      <c r="M74" s="208"/>
    </row>
    <row r="75" spans="1:13" s="207" customFormat="1" x14ac:dyDescent="0.35">
      <c r="A75" s="208"/>
      <c r="B75" s="208"/>
      <c r="C75" s="281"/>
      <c r="D75" s="208"/>
      <c r="E75" s="208"/>
      <c r="F75" s="208"/>
      <c r="G75" s="208"/>
      <c r="H75" s="208"/>
      <c r="I75" s="208"/>
      <c r="J75" s="208"/>
      <c r="K75" s="208"/>
      <c r="L75" s="281"/>
      <c r="M75" s="208"/>
    </row>
    <row r="76" spans="1:13" s="207" customFormat="1" x14ac:dyDescent="0.35">
      <c r="A76" s="208"/>
      <c r="B76" s="208"/>
      <c r="C76" s="281"/>
      <c r="D76" s="208"/>
      <c r="E76" s="208"/>
      <c r="F76" s="208"/>
      <c r="G76" s="208"/>
      <c r="H76" s="208"/>
      <c r="I76" s="208"/>
      <c r="J76" s="208"/>
      <c r="K76" s="208"/>
      <c r="L76" s="281"/>
      <c r="M76" s="208"/>
    </row>
    <row r="77" spans="1:13" s="207" customFormat="1" x14ac:dyDescent="0.35">
      <c r="A77" s="208"/>
      <c r="B77" s="208"/>
      <c r="C77" s="281"/>
      <c r="D77" s="208"/>
      <c r="E77" s="208"/>
      <c r="F77" s="208"/>
      <c r="G77" s="208"/>
      <c r="H77" s="208"/>
      <c r="I77" s="208"/>
      <c r="J77" s="208"/>
      <c r="K77" s="208"/>
      <c r="L77" s="281"/>
      <c r="M77" s="208"/>
    </row>
    <row r="78" spans="1:13" s="207" customFormat="1" x14ac:dyDescent="0.35">
      <c r="A78" s="208"/>
      <c r="B78" s="208"/>
      <c r="C78" s="281"/>
      <c r="D78" s="208"/>
      <c r="E78" s="208"/>
      <c r="F78" s="208"/>
      <c r="G78" s="208"/>
      <c r="H78" s="208"/>
      <c r="I78" s="208"/>
      <c r="J78" s="208"/>
      <c r="K78" s="208"/>
      <c r="L78" s="281"/>
      <c r="M78" s="208"/>
    </row>
    <row r="79" spans="1:13" s="207" customFormat="1" x14ac:dyDescent="0.35">
      <c r="A79" s="208"/>
      <c r="B79" s="208"/>
      <c r="C79" s="281"/>
      <c r="D79" s="208"/>
      <c r="E79" s="208"/>
      <c r="F79" s="208"/>
      <c r="G79" s="208"/>
      <c r="H79" s="208"/>
      <c r="I79" s="208"/>
      <c r="J79" s="208"/>
      <c r="K79" s="208"/>
      <c r="L79" s="281"/>
      <c r="M79" s="208"/>
    </row>
    <row r="80" spans="1:13" s="207" customFormat="1" x14ac:dyDescent="0.35">
      <c r="A80" s="208"/>
      <c r="B80" s="208"/>
      <c r="C80" s="281"/>
      <c r="D80" s="208"/>
      <c r="E80" s="208"/>
      <c r="F80" s="208"/>
      <c r="G80" s="208"/>
      <c r="H80" s="208"/>
      <c r="I80" s="208"/>
      <c r="J80" s="208"/>
      <c r="K80" s="208"/>
      <c r="L80" s="281"/>
      <c r="M80" s="208"/>
    </row>
    <row r="81" spans="1:13" s="207" customFormat="1" x14ac:dyDescent="0.35">
      <c r="A81" s="208"/>
      <c r="B81" s="208"/>
      <c r="C81" s="281"/>
      <c r="D81" s="208"/>
      <c r="E81" s="208"/>
      <c r="F81" s="208"/>
      <c r="G81" s="208"/>
      <c r="H81" s="208"/>
      <c r="I81" s="208"/>
      <c r="J81" s="208"/>
      <c r="K81" s="208"/>
      <c r="L81" s="281"/>
      <c r="M81" s="208"/>
    </row>
    <row r="82" spans="1:13" s="207" customFormat="1" x14ac:dyDescent="0.35">
      <c r="A82" s="208"/>
      <c r="B82" s="208"/>
      <c r="C82" s="281"/>
      <c r="D82" s="208"/>
      <c r="E82" s="208"/>
      <c r="F82" s="208"/>
      <c r="G82" s="208"/>
      <c r="H82" s="208"/>
      <c r="I82" s="208"/>
      <c r="J82" s="208"/>
      <c r="K82" s="208"/>
      <c r="L82" s="281"/>
      <c r="M82" s="208"/>
    </row>
    <row r="83" spans="1:13" s="207" customFormat="1" x14ac:dyDescent="0.35">
      <c r="A83" s="208"/>
      <c r="B83" s="208"/>
      <c r="C83" s="281"/>
      <c r="D83" s="208"/>
      <c r="E83" s="208"/>
      <c r="F83" s="208"/>
      <c r="G83" s="208"/>
      <c r="H83" s="208"/>
      <c r="I83" s="208"/>
      <c r="J83" s="208"/>
      <c r="K83" s="208"/>
      <c r="L83" s="281"/>
      <c r="M83" s="208"/>
    </row>
    <row r="84" spans="1:13" s="207" customFormat="1" x14ac:dyDescent="0.35">
      <c r="A84" s="208"/>
      <c r="B84" s="208"/>
      <c r="C84" s="281"/>
      <c r="D84" s="208"/>
      <c r="E84" s="208"/>
      <c r="F84" s="208"/>
      <c r="G84" s="208"/>
      <c r="H84" s="208"/>
      <c r="I84" s="208"/>
      <c r="J84" s="208"/>
      <c r="K84" s="208"/>
      <c r="L84" s="281"/>
      <c r="M84" s="208"/>
    </row>
    <row r="85" spans="1:13" s="207" customFormat="1" x14ac:dyDescent="0.35">
      <c r="A85" s="208"/>
      <c r="B85" s="208"/>
      <c r="C85" s="281"/>
      <c r="D85" s="208"/>
      <c r="E85" s="208"/>
      <c r="F85" s="208"/>
      <c r="G85" s="208"/>
      <c r="H85" s="208"/>
      <c r="I85" s="208"/>
      <c r="J85" s="208"/>
      <c r="K85" s="208"/>
      <c r="L85" s="281"/>
      <c r="M85" s="208"/>
    </row>
    <row r="86" spans="1:13" s="207" customFormat="1" x14ac:dyDescent="0.35">
      <c r="A86" s="208"/>
      <c r="B86" s="208"/>
      <c r="C86" s="281"/>
      <c r="D86" s="208"/>
      <c r="E86" s="208"/>
      <c r="F86" s="208"/>
      <c r="G86" s="208"/>
      <c r="H86" s="208"/>
      <c r="I86" s="208"/>
      <c r="J86" s="208"/>
      <c r="K86" s="208"/>
      <c r="L86" s="281"/>
      <c r="M86" s="208"/>
    </row>
    <row r="87" spans="1:13" s="207" customFormat="1" x14ac:dyDescent="0.35">
      <c r="A87" s="208"/>
      <c r="B87" s="208"/>
      <c r="C87" s="281"/>
      <c r="D87" s="208"/>
      <c r="E87" s="208"/>
      <c r="F87" s="208"/>
      <c r="G87" s="208"/>
      <c r="H87" s="208"/>
      <c r="I87" s="208"/>
      <c r="J87" s="208"/>
      <c r="K87" s="208"/>
      <c r="L87" s="281"/>
      <c r="M87" s="208"/>
    </row>
    <row r="88" spans="1:13" s="207" customFormat="1" x14ac:dyDescent="0.35">
      <c r="A88" s="208"/>
      <c r="B88" s="208"/>
      <c r="C88" s="281"/>
      <c r="D88" s="208"/>
      <c r="E88" s="208"/>
      <c r="F88" s="208"/>
      <c r="G88" s="208"/>
      <c r="H88" s="208"/>
      <c r="I88" s="208"/>
      <c r="J88" s="208"/>
      <c r="K88" s="208"/>
      <c r="L88" s="281"/>
      <c r="M88" s="208"/>
    </row>
    <row r="89" spans="1:13" s="207" customFormat="1" x14ac:dyDescent="0.35">
      <c r="A89" s="208"/>
      <c r="B89" s="208"/>
      <c r="C89" s="281"/>
      <c r="D89" s="208"/>
      <c r="E89" s="208"/>
      <c r="F89" s="208"/>
      <c r="G89" s="208"/>
      <c r="H89" s="208"/>
      <c r="I89" s="208"/>
      <c r="J89" s="208"/>
      <c r="K89" s="208"/>
      <c r="L89" s="281"/>
      <c r="M89" s="208"/>
    </row>
    <row r="90" spans="1:13" s="207" customFormat="1" x14ac:dyDescent="0.35">
      <c r="A90" s="208"/>
      <c r="B90" s="208"/>
      <c r="C90" s="281"/>
      <c r="D90" s="208"/>
      <c r="E90" s="208"/>
      <c r="F90" s="208"/>
      <c r="G90" s="208"/>
      <c r="H90" s="208"/>
      <c r="I90" s="208"/>
      <c r="J90" s="208"/>
      <c r="K90" s="208"/>
      <c r="L90" s="281"/>
      <c r="M90" s="208"/>
    </row>
    <row r="91" spans="1:13" s="207" customFormat="1" x14ac:dyDescent="0.35">
      <c r="A91" s="208"/>
      <c r="B91" s="208"/>
      <c r="C91" s="281"/>
      <c r="D91" s="208"/>
      <c r="E91" s="208"/>
      <c r="F91" s="208"/>
      <c r="G91" s="208"/>
      <c r="H91" s="208"/>
      <c r="I91" s="208"/>
      <c r="J91" s="208"/>
      <c r="K91" s="208"/>
      <c r="L91" s="281"/>
      <c r="M91" s="208"/>
    </row>
    <row r="92" spans="1:13" s="207" customFormat="1" x14ac:dyDescent="0.35">
      <c r="A92" s="208"/>
      <c r="B92" s="208"/>
      <c r="C92" s="281"/>
      <c r="D92" s="208"/>
      <c r="E92" s="208"/>
      <c r="F92" s="208"/>
      <c r="G92" s="208"/>
      <c r="H92" s="208"/>
      <c r="I92" s="208"/>
      <c r="J92" s="208"/>
      <c r="K92" s="208"/>
      <c r="L92" s="281"/>
      <c r="M92" s="208"/>
    </row>
    <row r="93" spans="1:13" s="207" customFormat="1" x14ac:dyDescent="0.35">
      <c r="A93" s="208"/>
      <c r="B93" s="208"/>
      <c r="C93" s="281"/>
      <c r="D93" s="208"/>
      <c r="E93" s="208"/>
      <c r="F93" s="208"/>
      <c r="G93" s="208"/>
      <c r="H93" s="208"/>
      <c r="I93" s="208"/>
      <c r="J93" s="208"/>
      <c r="K93" s="208"/>
      <c r="L93" s="281"/>
      <c r="M93" s="208"/>
    </row>
    <row r="94" spans="1:13" s="207" customFormat="1" x14ac:dyDescent="0.35">
      <c r="A94" s="208"/>
      <c r="B94" s="208"/>
      <c r="C94" s="281"/>
      <c r="D94" s="208"/>
      <c r="E94" s="208"/>
      <c r="F94" s="208"/>
      <c r="G94" s="208"/>
      <c r="H94" s="208"/>
      <c r="I94" s="208"/>
      <c r="J94" s="208"/>
      <c r="K94" s="208"/>
      <c r="L94" s="281"/>
      <c r="M94" s="208"/>
    </row>
    <row r="95" spans="1:13" s="207" customFormat="1" x14ac:dyDescent="0.35">
      <c r="A95" s="208"/>
      <c r="B95" s="208"/>
      <c r="C95" s="281"/>
      <c r="D95" s="208"/>
      <c r="E95" s="208"/>
      <c r="F95" s="208"/>
      <c r="G95" s="208"/>
      <c r="H95" s="208"/>
      <c r="I95" s="208"/>
      <c r="J95" s="208"/>
      <c r="K95" s="208"/>
      <c r="L95" s="281"/>
      <c r="M95" s="208"/>
    </row>
    <row r="96" spans="1:13" s="207" customFormat="1" x14ac:dyDescent="0.35">
      <c r="A96" s="208"/>
      <c r="B96" s="208"/>
      <c r="C96" s="281"/>
      <c r="D96" s="208"/>
      <c r="E96" s="208"/>
      <c r="F96" s="208"/>
      <c r="G96" s="208"/>
      <c r="H96" s="208"/>
      <c r="I96" s="208"/>
      <c r="J96" s="208"/>
      <c r="K96" s="208"/>
      <c r="L96" s="281"/>
      <c r="M96" s="208"/>
    </row>
    <row r="97" spans="1:13" s="207" customFormat="1" x14ac:dyDescent="0.35">
      <c r="A97" s="208"/>
      <c r="B97" s="208"/>
      <c r="C97" s="281"/>
      <c r="D97" s="208"/>
      <c r="E97" s="208"/>
      <c r="F97" s="208"/>
      <c r="G97" s="208"/>
      <c r="H97" s="208"/>
      <c r="I97" s="208"/>
      <c r="J97" s="208"/>
      <c r="K97" s="208"/>
      <c r="L97" s="281"/>
      <c r="M97" s="208"/>
    </row>
    <row r="98" spans="1:13" s="207" customFormat="1" x14ac:dyDescent="0.35">
      <c r="A98" s="208"/>
      <c r="B98" s="208"/>
      <c r="C98" s="281"/>
      <c r="D98" s="208"/>
      <c r="E98" s="208"/>
      <c r="F98" s="208"/>
      <c r="G98" s="208"/>
      <c r="H98" s="208"/>
      <c r="I98" s="208"/>
      <c r="J98" s="208"/>
      <c r="K98" s="208"/>
      <c r="L98" s="281"/>
      <c r="M98" s="208"/>
    </row>
    <row r="99" spans="1:13" s="207" customFormat="1" x14ac:dyDescent="0.35">
      <c r="A99" s="208"/>
      <c r="B99" s="208"/>
      <c r="C99" s="281"/>
      <c r="D99" s="208"/>
      <c r="E99" s="208"/>
      <c r="F99" s="208"/>
      <c r="G99" s="208"/>
      <c r="H99" s="208"/>
      <c r="I99" s="208"/>
      <c r="J99" s="208"/>
      <c r="K99" s="208"/>
      <c r="L99" s="281"/>
      <c r="M99" s="208"/>
    </row>
    <row r="100" spans="1:13" s="207" customFormat="1" x14ac:dyDescent="0.35">
      <c r="A100" s="208"/>
      <c r="B100" s="208"/>
      <c r="C100" s="281"/>
      <c r="D100" s="208"/>
      <c r="E100" s="208"/>
      <c r="F100" s="208"/>
      <c r="G100" s="208"/>
      <c r="H100" s="208"/>
      <c r="I100" s="208"/>
      <c r="J100" s="208"/>
      <c r="K100" s="208"/>
      <c r="L100" s="281"/>
      <c r="M100" s="208"/>
    </row>
    <row r="101" spans="1:13" s="207" customFormat="1" x14ac:dyDescent="0.35">
      <c r="A101" s="208"/>
      <c r="B101" s="208"/>
      <c r="C101" s="281"/>
      <c r="D101" s="208"/>
      <c r="E101" s="208"/>
      <c r="F101" s="208"/>
      <c r="G101" s="208"/>
      <c r="H101" s="208"/>
      <c r="I101" s="208"/>
      <c r="J101" s="208"/>
      <c r="K101" s="208"/>
      <c r="L101" s="281"/>
      <c r="M101" s="208"/>
    </row>
    <row r="102" spans="1:13" s="207" customFormat="1" x14ac:dyDescent="0.35">
      <c r="A102" s="208"/>
      <c r="B102" s="208"/>
      <c r="C102" s="281"/>
      <c r="D102" s="208"/>
      <c r="E102" s="208"/>
      <c r="F102" s="208"/>
      <c r="G102" s="208"/>
      <c r="H102" s="208"/>
      <c r="I102" s="208"/>
      <c r="J102" s="208"/>
      <c r="K102" s="208"/>
      <c r="L102" s="281"/>
      <c r="M102" s="208"/>
    </row>
    <row r="103" spans="1:13" s="207" customFormat="1" x14ac:dyDescent="0.35">
      <c r="A103" s="208"/>
      <c r="B103" s="208"/>
      <c r="C103" s="281"/>
      <c r="D103" s="208"/>
      <c r="E103" s="208"/>
      <c r="F103" s="208"/>
      <c r="G103" s="208"/>
      <c r="H103" s="208"/>
      <c r="I103" s="208"/>
      <c r="J103" s="208"/>
      <c r="K103" s="208"/>
      <c r="L103" s="281"/>
      <c r="M103" s="208"/>
    </row>
    <row r="104" spans="1:13" s="207" customFormat="1" x14ac:dyDescent="0.35">
      <c r="A104" s="208"/>
      <c r="B104" s="208"/>
      <c r="C104" s="281"/>
      <c r="D104" s="208"/>
      <c r="E104" s="208"/>
      <c r="F104" s="208"/>
      <c r="G104" s="208"/>
      <c r="H104" s="208"/>
      <c r="I104" s="208"/>
      <c r="J104" s="208"/>
      <c r="K104" s="208"/>
      <c r="L104" s="281"/>
      <c r="M104" s="208"/>
    </row>
    <row r="105" spans="1:13" s="207" customFormat="1" x14ac:dyDescent="0.35">
      <c r="A105" s="208"/>
      <c r="B105" s="208"/>
      <c r="C105" s="281"/>
      <c r="D105" s="208"/>
      <c r="E105" s="208"/>
      <c r="F105" s="208"/>
      <c r="G105" s="208"/>
      <c r="H105" s="208"/>
      <c r="I105" s="208"/>
      <c r="J105" s="208"/>
      <c r="K105" s="208"/>
      <c r="L105" s="281"/>
      <c r="M105" s="208"/>
    </row>
    <row r="106" spans="1:13" s="207" customFormat="1" x14ac:dyDescent="0.35">
      <c r="A106" s="208"/>
      <c r="B106" s="208"/>
      <c r="C106" s="281"/>
      <c r="D106" s="208"/>
      <c r="E106" s="208"/>
      <c r="F106" s="208"/>
      <c r="G106" s="208"/>
      <c r="H106" s="208"/>
      <c r="I106" s="208"/>
      <c r="J106" s="208"/>
      <c r="K106" s="208"/>
      <c r="L106" s="281"/>
      <c r="M106" s="208"/>
    </row>
    <row r="107" spans="1:13" s="207" customFormat="1" x14ac:dyDescent="0.35">
      <c r="A107" s="208"/>
      <c r="B107" s="208"/>
      <c r="C107" s="281"/>
      <c r="D107" s="208"/>
      <c r="E107" s="208"/>
      <c r="F107" s="208"/>
      <c r="G107" s="208"/>
      <c r="H107" s="208"/>
      <c r="I107" s="208"/>
      <c r="J107" s="208"/>
      <c r="K107" s="208"/>
      <c r="L107" s="281"/>
      <c r="M107" s="208"/>
    </row>
    <row r="108" spans="1:13" s="207" customFormat="1" x14ac:dyDescent="0.35">
      <c r="A108" s="208"/>
      <c r="B108" s="208"/>
      <c r="C108" s="281"/>
      <c r="D108" s="208"/>
      <c r="E108" s="208"/>
      <c r="F108" s="208"/>
      <c r="G108" s="208"/>
      <c r="H108" s="208"/>
      <c r="I108" s="208"/>
      <c r="J108" s="208"/>
      <c r="K108" s="208"/>
      <c r="L108" s="281"/>
      <c r="M108" s="208"/>
    </row>
    <row r="109" spans="1:13" s="207" customFormat="1" x14ac:dyDescent="0.35">
      <c r="A109" s="208"/>
      <c r="B109" s="208"/>
      <c r="C109" s="281"/>
      <c r="D109" s="208"/>
      <c r="E109" s="208"/>
      <c r="F109" s="208"/>
      <c r="G109" s="208"/>
      <c r="H109" s="208"/>
      <c r="I109" s="208"/>
      <c r="J109" s="208"/>
      <c r="K109" s="208"/>
      <c r="L109" s="281"/>
      <c r="M109" s="208"/>
    </row>
    <row r="110" spans="1:13" s="207" customFormat="1" x14ac:dyDescent="0.35">
      <c r="A110" s="208"/>
      <c r="B110" s="208"/>
      <c r="C110" s="281"/>
      <c r="D110" s="208"/>
      <c r="E110" s="208"/>
      <c r="F110" s="208"/>
      <c r="G110" s="208"/>
      <c r="H110" s="208"/>
      <c r="I110" s="208"/>
      <c r="J110" s="208"/>
      <c r="K110" s="208"/>
      <c r="L110" s="281"/>
      <c r="M110" s="208"/>
    </row>
    <row r="111" spans="1:13" s="207" customFormat="1" x14ac:dyDescent="0.35">
      <c r="A111" s="208"/>
      <c r="B111" s="208"/>
      <c r="C111" s="281"/>
      <c r="D111" s="208"/>
      <c r="E111" s="208"/>
      <c r="F111" s="208"/>
      <c r="G111" s="208"/>
      <c r="H111" s="208"/>
      <c r="I111" s="208"/>
      <c r="J111" s="208"/>
      <c r="K111" s="208"/>
      <c r="L111" s="281"/>
      <c r="M111" s="208"/>
    </row>
    <row r="112" spans="1:13" s="207" customFormat="1" x14ac:dyDescent="0.35">
      <c r="A112" s="208"/>
      <c r="B112" s="208"/>
      <c r="C112" s="281"/>
      <c r="D112" s="208"/>
      <c r="E112" s="208"/>
      <c r="F112" s="208"/>
      <c r="G112" s="208"/>
      <c r="H112" s="208"/>
      <c r="I112" s="208"/>
      <c r="J112" s="208"/>
      <c r="K112" s="208"/>
      <c r="L112" s="281"/>
      <c r="M112" s="208"/>
    </row>
    <row r="113" spans="1:13" s="207" customFormat="1" x14ac:dyDescent="0.35">
      <c r="A113" s="208"/>
      <c r="B113" s="208"/>
      <c r="C113" s="281"/>
      <c r="D113" s="208"/>
      <c r="E113" s="208"/>
      <c r="F113" s="208"/>
      <c r="G113" s="208"/>
      <c r="H113" s="208"/>
      <c r="I113" s="208"/>
      <c r="J113" s="208"/>
      <c r="K113" s="208"/>
      <c r="L113" s="281"/>
      <c r="M113" s="208"/>
    </row>
    <row r="114" spans="1:13" s="207" customFormat="1" x14ac:dyDescent="0.35">
      <c r="A114" s="208"/>
      <c r="B114" s="208"/>
      <c r="C114" s="281"/>
      <c r="D114" s="208"/>
      <c r="E114" s="208"/>
      <c r="F114" s="208"/>
      <c r="G114" s="208"/>
      <c r="H114" s="208"/>
      <c r="I114" s="208"/>
      <c r="J114" s="208"/>
      <c r="K114" s="208"/>
      <c r="L114" s="281"/>
      <c r="M114" s="208"/>
    </row>
    <row r="115" spans="1:13" s="207" customFormat="1" x14ac:dyDescent="0.35">
      <c r="A115" s="208"/>
      <c r="B115" s="208"/>
      <c r="C115" s="281"/>
      <c r="D115" s="208"/>
      <c r="E115" s="208"/>
      <c r="F115" s="208"/>
      <c r="G115" s="208"/>
      <c r="H115" s="208"/>
      <c r="I115" s="208"/>
      <c r="J115" s="208"/>
      <c r="K115" s="208"/>
      <c r="L115" s="281"/>
      <c r="M115" s="208"/>
    </row>
    <row r="116" spans="1:13" s="207" customFormat="1" x14ac:dyDescent="0.35">
      <c r="A116" s="208"/>
      <c r="B116" s="208"/>
      <c r="C116" s="281"/>
      <c r="D116" s="208"/>
      <c r="E116" s="208"/>
      <c r="F116" s="208"/>
      <c r="G116" s="208"/>
      <c r="H116" s="208"/>
      <c r="I116" s="208"/>
      <c r="J116" s="208"/>
      <c r="K116" s="208"/>
      <c r="L116" s="281"/>
      <c r="M116" s="208"/>
    </row>
    <row r="117" spans="1:13" s="207" customFormat="1" x14ac:dyDescent="0.35">
      <c r="A117" s="208"/>
      <c r="B117" s="208"/>
      <c r="C117" s="281"/>
      <c r="D117" s="208"/>
      <c r="E117" s="208"/>
      <c r="F117" s="208"/>
      <c r="G117" s="208"/>
      <c r="H117" s="208"/>
      <c r="I117" s="208"/>
      <c r="J117" s="208"/>
      <c r="K117" s="208"/>
      <c r="L117" s="281"/>
      <c r="M117" s="208"/>
    </row>
    <row r="118" spans="1:13" s="207" customFormat="1" x14ac:dyDescent="0.35">
      <c r="A118" s="208"/>
      <c r="B118" s="208"/>
      <c r="C118" s="281"/>
      <c r="D118" s="208"/>
      <c r="E118" s="208"/>
      <c r="F118" s="208"/>
      <c r="G118" s="208"/>
      <c r="H118" s="208"/>
      <c r="I118" s="208"/>
      <c r="J118" s="208"/>
      <c r="K118" s="208"/>
      <c r="L118" s="281"/>
      <c r="M118" s="208"/>
    </row>
    <row r="119" spans="1:13" s="207" customFormat="1" x14ac:dyDescent="0.35">
      <c r="A119" s="208"/>
      <c r="B119" s="208"/>
      <c r="C119" s="281"/>
      <c r="D119" s="208"/>
      <c r="E119" s="208"/>
      <c r="F119" s="208"/>
      <c r="G119" s="208"/>
      <c r="H119" s="208"/>
      <c r="I119" s="208"/>
      <c r="J119" s="208"/>
      <c r="K119" s="208"/>
      <c r="L119" s="281"/>
      <c r="M119" s="208"/>
    </row>
    <row r="120" spans="1:13" s="207" customFormat="1" x14ac:dyDescent="0.35">
      <c r="A120" s="208"/>
      <c r="B120" s="208"/>
      <c r="C120" s="281"/>
      <c r="D120" s="208"/>
      <c r="E120" s="208"/>
      <c r="F120" s="208"/>
      <c r="G120" s="208"/>
      <c r="H120" s="208"/>
      <c r="I120" s="208"/>
      <c r="J120" s="208"/>
      <c r="K120" s="208"/>
      <c r="L120" s="281"/>
      <c r="M120" s="208"/>
    </row>
    <row r="121" spans="1:13" s="207" customFormat="1" x14ac:dyDescent="0.35">
      <c r="A121" s="208"/>
      <c r="B121" s="208"/>
      <c r="C121" s="281"/>
      <c r="D121" s="208"/>
      <c r="E121" s="208"/>
      <c r="F121" s="208"/>
      <c r="G121" s="208"/>
      <c r="H121" s="208"/>
      <c r="I121" s="208"/>
      <c r="J121" s="208"/>
      <c r="K121" s="208"/>
      <c r="L121" s="281"/>
      <c r="M121" s="208"/>
    </row>
    <row r="122" spans="1:13" s="207" customFormat="1" x14ac:dyDescent="0.35">
      <c r="A122" s="208"/>
      <c r="B122" s="208"/>
      <c r="C122" s="281"/>
      <c r="D122" s="208"/>
      <c r="E122" s="208"/>
      <c r="F122" s="208"/>
      <c r="G122" s="208"/>
      <c r="H122" s="208"/>
      <c r="I122" s="208"/>
      <c r="J122" s="208"/>
      <c r="K122" s="208"/>
      <c r="L122" s="281"/>
      <c r="M122" s="208"/>
    </row>
    <row r="123" spans="1:13" s="207" customFormat="1" x14ac:dyDescent="0.35">
      <c r="A123" s="208"/>
      <c r="B123" s="208"/>
      <c r="C123" s="281"/>
      <c r="D123" s="208"/>
      <c r="E123" s="208"/>
      <c r="F123" s="208"/>
      <c r="G123" s="208"/>
      <c r="H123" s="208"/>
      <c r="I123" s="208"/>
      <c r="J123" s="208"/>
      <c r="K123" s="208"/>
      <c r="L123" s="281"/>
      <c r="M123" s="208"/>
    </row>
    <row r="124" spans="1:13" s="207" customFormat="1" x14ac:dyDescent="0.35">
      <c r="A124" s="208"/>
      <c r="B124" s="208"/>
      <c r="C124" s="281"/>
      <c r="D124" s="208"/>
      <c r="E124" s="208"/>
      <c r="F124" s="208"/>
      <c r="G124" s="208"/>
      <c r="H124" s="208"/>
      <c r="I124" s="208"/>
      <c r="J124" s="208"/>
      <c r="K124" s="208"/>
      <c r="L124" s="281"/>
      <c r="M124" s="208"/>
    </row>
    <row r="125" spans="1:13" s="207" customFormat="1" x14ac:dyDescent="0.35">
      <c r="A125" s="208"/>
      <c r="B125" s="208"/>
      <c r="C125" s="281"/>
      <c r="D125" s="208"/>
      <c r="E125" s="208"/>
      <c r="F125" s="208"/>
      <c r="G125" s="208"/>
      <c r="H125" s="208"/>
      <c r="I125" s="208"/>
      <c r="J125" s="208"/>
      <c r="K125" s="208"/>
      <c r="L125" s="281"/>
      <c r="M125" s="208"/>
    </row>
    <row r="126" spans="1:13" s="207" customFormat="1" x14ac:dyDescent="0.35">
      <c r="A126" s="208"/>
      <c r="B126" s="208"/>
      <c r="C126" s="281"/>
      <c r="D126" s="208"/>
      <c r="E126" s="208"/>
      <c r="F126" s="208"/>
      <c r="G126" s="208"/>
      <c r="H126" s="208"/>
      <c r="I126" s="208"/>
      <c r="J126" s="208"/>
      <c r="K126" s="208"/>
      <c r="L126" s="281"/>
      <c r="M126" s="208"/>
    </row>
    <row r="127" spans="1:13" s="207" customFormat="1" x14ac:dyDescent="0.35">
      <c r="A127" s="208"/>
      <c r="B127" s="208"/>
      <c r="C127" s="281"/>
      <c r="D127" s="208"/>
      <c r="E127" s="208"/>
      <c r="F127" s="208"/>
      <c r="G127" s="208"/>
      <c r="H127" s="208"/>
      <c r="I127" s="208"/>
      <c r="J127" s="208"/>
      <c r="K127" s="208"/>
      <c r="L127" s="281"/>
      <c r="M127" s="208"/>
    </row>
    <row r="128" spans="1:13" s="207" customFormat="1" x14ac:dyDescent="0.35">
      <c r="A128" s="208"/>
      <c r="B128" s="208"/>
      <c r="C128" s="281"/>
      <c r="D128" s="208"/>
      <c r="E128" s="208"/>
      <c r="F128" s="208"/>
      <c r="G128" s="208"/>
      <c r="H128" s="208"/>
      <c r="I128" s="208"/>
      <c r="J128" s="208"/>
      <c r="K128" s="208"/>
      <c r="L128" s="281"/>
      <c r="M128" s="208"/>
    </row>
    <row r="129" spans="1:13" s="207" customFormat="1" x14ac:dyDescent="0.35">
      <c r="A129" s="208"/>
      <c r="B129" s="208"/>
      <c r="C129" s="281"/>
      <c r="D129" s="208"/>
      <c r="E129" s="208"/>
      <c r="F129" s="208"/>
      <c r="G129" s="208"/>
      <c r="H129" s="208"/>
      <c r="I129" s="208"/>
      <c r="J129" s="208"/>
      <c r="K129" s="208"/>
      <c r="L129" s="281"/>
      <c r="M129" s="208"/>
    </row>
    <row r="130" spans="1:13" s="207" customFormat="1" x14ac:dyDescent="0.35">
      <c r="A130" s="208"/>
      <c r="B130" s="208"/>
      <c r="C130" s="281"/>
      <c r="D130" s="208"/>
      <c r="E130" s="208"/>
      <c r="F130" s="208"/>
      <c r="G130" s="208"/>
      <c r="H130" s="208"/>
      <c r="I130" s="208"/>
      <c r="J130" s="208"/>
      <c r="K130" s="208"/>
      <c r="L130" s="281"/>
      <c r="M130" s="208"/>
    </row>
    <row r="131" spans="1:13" s="207" customFormat="1" x14ac:dyDescent="0.35">
      <c r="A131" s="208"/>
      <c r="B131" s="208"/>
      <c r="C131" s="281"/>
      <c r="D131" s="208"/>
      <c r="E131" s="208"/>
      <c r="F131" s="208"/>
      <c r="G131" s="208"/>
      <c r="H131" s="208"/>
      <c r="I131" s="208"/>
      <c r="J131" s="208"/>
      <c r="K131" s="208"/>
      <c r="L131" s="281"/>
      <c r="M131" s="208"/>
    </row>
    <row r="132" spans="1:13" s="207" customFormat="1" x14ac:dyDescent="0.35">
      <c r="A132" s="208"/>
      <c r="B132" s="208"/>
      <c r="C132" s="281"/>
      <c r="D132" s="208"/>
      <c r="E132" s="208"/>
      <c r="F132" s="208"/>
      <c r="G132" s="208"/>
      <c r="H132" s="208"/>
      <c r="I132" s="208"/>
      <c r="J132" s="208"/>
      <c r="K132" s="208"/>
      <c r="L132" s="281"/>
      <c r="M132" s="208"/>
    </row>
    <row r="133" spans="1:13" s="207" customFormat="1" x14ac:dyDescent="0.35">
      <c r="A133" s="208"/>
      <c r="B133" s="208"/>
      <c r="C133" s="281"/>
      <c r="D133" s="208"/>
      <c r="E133" s="208"/>
      <c r="F133" s="208"/>
      <c r="G133" s="208"/>
      <c r="H133" s="208"/>
      <c r="I133" s="208"/>
      <c r="J133" s="208"/>
      <c r="K133" s="208"/>
      <c r="L133" s="281"/>
      <c r="M133" s="208"/>
    </row>
    <row r="134" spans="1:13" s="207" customFormat="1" x14ac:dyDescent="0.35">
      <c r="A134" s="208"/>
      <c r="B134" s="208"/>
      <c r="C134" s="281"/>
      <c r="D134" s="208"/>
      <c r="E134" s="208"/>
      <c r="F134" s="208"/>
      <c r="G134" s="208"/>
      <c r="H134" s="208"/>
      <c r="I134" s="208"/>
      <c r="J134" s="208"/>
      <c r="K134" s="208"/>
      <c r="L134" s="281"/>
      <c r="M134" s="208"/>
    </row>
    <row r="135" spans="1:13" s="207" customFormat="1" x14ac:dyDescent="0.35">
      <c r="A135" s="208"/>
      <c r="B135" s="208"/>
      <c r="C135" s="281"/>
      <c r="D135" s="208"/>
      <c r="E135" s="208"/>
      <c r="F135" s="208"/>
      <c r="G135" s="208"/>
      <c r="H135" s="208"/>
      <c r="I135" s="208"/>
      <c r="J135" s="208"/>
      <c r="K135" s="208"/>
      <c r="L135" s="281"/>
      <c r="M135" s="208"/>
    </row>
    <row r="136" spans="1:13" s="207" customFormat="1" x14ac:dyDescent="0.35">
      <c r="A136" s="208"/>
      <c r="B136" s="208"/>
      <c r="C136" s="281"/>
      <c r="D136" s="208"/>
      <c r="E136" s="208"/>
      <c r="F136" s="208"/>
      <c r="G136" s="208"/>
      <c r="H136" s="208"/>
      <c r="I136" s="208"/>
      <c r="J136" s="208"/>
      <c r="K136" s="208"/>
      <c r="L136" s="281"/>
      <c r="M136" s="208"/>
    </row>
    <row r="137" spans="1:13" s="207" customFormat="1" x14ac:dyDescent="0.35">
      <c r="A137" s="208"/>
      <c r="B137" s="208"/>
      <c r="C137" s="281"/>
      <c r="D137" s="208"/>
      <c r="E137" s="208"/>
      <c r="F137" s="208"/>
      <c r="G137" s="208"/>
      <c r="H137" s="208"/>
      <c r="I137" s="208"/>
      <c r="J137" s="208"/>
      <c r="K137" s="208"/>
      <c r="L137" s="281"/>
      <c r="M137" s="208"/>
    </row>
    <row r="138" spans="1:13" s="207" customFormat="1" x14ac:dyDescent="0.35">
      <c r="A138" s="208"/>
      <c r="B138" s="208"/>
      <c r="C138" s="281"/>
      <c r="D138" s="208"/>
      <c r="E138" s="208"/>
      <c r="F138" s="208"/>
      <c r="G138" s="208"/>
      <c r="H138" s="208"/>
      <c r="I138" s="208"/>
      <c r="J138" s="208"/>
      <c r="K138" s="208"/>
      <c r="L138" s="281"/>
      <c r="M138" s="208"/>
    </row>
    <row r="139" spans="1:13" s="207" customFormat="1" x14ac:dyDescent="0.35">
      <c r="A139" s="208"/>
      <c r="B139" s="208"/>
      <c r="C139" s="281"/>
      <c r="D139" s="208"/>
      <c r="E139" s="208"/>
      <c r="F139" s="208"/>
      <c r="G139" s="208"/>
      <c r="H139" s="208"/>
      <c r="I139" s="208"/>
      <c r="J139" s="208"/>
      <c r="K139" s="208"/>
      <c r="L139" s="281"/>
      <c r="M139" s="208"/>
    </row>
    <row r="140" spans="1:13" s="207" customFormat="1" x14ac:dyDescent="0.35">
      <c r="A140" s="208"/>
      <c r="B140" s="208"/>
      <c r="C140" s="281"/>
      <c r="D140" s="208"/>
      <c r="E140" s="208"/>
      <c r="F140" s="208"/>
      <c r="G140" s="208"/>
      <c r="H140" s="208"/>
      <c r="I140" s="208"/>
      <c r="J140" s="208"/>
      <c r="K140" s="208"/>
      <c r="L140" s="281"/>
      <c r="M140" s="208"/>
    </row>
    <row r="141" spans="1:13" s="207" customFormat="1" x14ac:dyDescent="0.35">
      <c r="A141" s="208"/>
      <c r="B141" s="208"/>
      <c r="C141" s="281"/>
      <c r="D141" s="208"/>
      <c r="E141" s="208"/>
      <c r="F141" s="208"/>
      <c r="G141" s="208"/>
      <c r="H141" s="208"/>
      <c r="I141" s="208"/>
      <c r="J141" s="208"/>
      <c r="K141" s="208"/>
      <c r="L141" s="281"/>
      <c r="M141" s="208"/>
    </row>
    <row r="142" spans="1:13" s="207" customFormat="1" x14ac:dyDescent="0.35">
      <c r="A142" s="208"/>
      <c r="B142" s="208"/>
      <c r="C142" s="281"/>
      <c r="D142" s="208"/>
      <c r="E142" s="208"/>
      <c r="F142" s="208"/>
      <c r="G142" s="208"/>
      <c r="H142" s="208"/>
      <c r="I142" s="208"/>
      <c r="J142" s="208"/>
      <c r="K142" s="208"/>
      <c r="L142" s="281"/>
      <c r="M142" s="208"/>
    </row>
    <row r="143" spans="1:13" s="207" customFormat="1" x14ac:dyDescent="0.35">
      <c r="A143" s="208"/>
      <c r="B143" s="208"/>
      <c r="C143" s="281"/>
      <c r="D143" s="208"/>
      <c r="E143" s="208"/>
      <c r="F143" s="208"/>
      <c r="G143" s="208"/>
      <c r="H143" s="208"/>
      <c r="I143" s="208"/>
      <c r="J143" s="208"/>
      <c r="K143" s="208"/>
      <c r="L143" s="281"/>
      <c r="M143" s="208"/>
    </row>
    <row r="144" spans="1:13" s="207" customFormat="1" x14ac:dyDescent="0.35">
      <c r="A144" s="208"/>
      <c r="B144" s="208"/>
      <c r="C144" s="281"/>
      <c r="D144" s="208"/>
      <c r="E144" s="208"/>
      <c r="F144" s="208"/>
      <c r="G144" s="208"/>
      <c r="H144" s="208"/>
      <c r="I144" s="208"/>
      <c r="J144" s="208"/>
      <c r="K144" s="208"/>
      <c r="L144" s="281"/>
      <c r="M144" s="208"/>
    </row>
    <row r="145" spans="1:13" s="207" customFormat="1" x14ac:dyDescent="0.35">
      <c r="A145" s="208"/>
      <c r="B145" s="208"/>
      <c r="C145" s="281"/>
      <c r="D145" s="208"/>
      <c r="E145" s="208"/>
      <c r="F145" s="208"/>
      <c r="G145" s="208"/>
      <c r="H145" s="208"/>
      <c r="I145" s="208"/>
      <c r="J145" s="208"/>
      <c r="K145" s="208"/>
      <c r="L145" s="281"/>
      <c r="M145" s="208"/>
    </row>
    <row r="146" spans="1:13" s="207" customFormat="1" x14ac:dyDescent="0.35">
      <c r="A146" s="208"/>
      <c r="B146" s="208"/>
      <c r="C146" s="281"/>
      <c r="D146" s="208"/>
      <c r="E146" s="208"/>
      <c r="F146" s="208"/>
      <c r="G146" s="208"/>
      <c r="H146" s="208"/>
      <c r="I146" s="208"/>
      <c r="J146" s="208"/>
      <c r="K146" s="208"/>
      <c r="L146" s="281"/>
      <c r="M146" s="208"/>
    </row>
    <row r="147" spans="1:13" s="207" customFormat="1" x14ac:dyDescent="0.35">
      <c r="A147" s="208"/>
      <c r="B147" s="208"/>
      <c r="C147" s="281"/>
      <c r="D147" s="208"/>
      <c r="E147" s="208"/>
      <c r="F147" s="208"/>
      <c r="G147" s="208"/>
      <c r="H147" s="208"/>
      <c r="I147" s="208"/>
      <c r="J147" s="208"/>
      <c r="K147" s="208"/>
      <c r="L147" s="281"/>
      <c r="M147" s="208"/>
    </row>
    <row r="148" spans="1:13" s="207" customFormat="1" x14ac:dyDescent="0.35">
      <c r="A148" s="208"/>
      <c r="B148" s="208"/>
      <c r="C148" s="281"/>
      <c r="D148" s="208"/>
      <c r="E148" s="208"/>
      <c r="F148" s="208"/>
      <c r="G148" s="208"/>
      <c r="H148" s="208"/>
      <c r="I148" s="208"/>
      <c r="J148" s="208"/>
      <c r="K148" s="208"/>
      <c r="L148" s="281"/>
      <c r="M148" s="208"/>
    </row>
    <row r="149" spans="1:13" s="207" customFormat="1" x14ac:dyDescent="0.35">
      <c r="A149" s="208"/>
      <c r="B149" s="208"/>
      <c r="C149" s="281"/>
      <c r="D149" s="208"/>
      <c r="E149" s="208"/>
      <c r="F149" s="208"/>
      <c r="G149" s="208"/>
      <c r="H149" s="208"/>
      <c r="I149" s="208"/>
      <c r="J149" s="208"/>
      <c r="K149" s="208"/>
      <c r="L149" s="281"/>
      <c r="M149" s="208"/>
    </row>
    <row r="150" spans="1:13" s="207" customFormat="1" x14ac:dyDescent="0.35">
      <c r="A150" s="208"/>
      <c r="B150" s="208"/>
      <c r="C150" s="281"/>
      <c r="D150" s="208"/>
      <c r="E150" s="208"/>
      <c r="F150" s="208"/>
      <c r="G150" s="208"/>
      <c r="H150" s="208"/>
      <c r="I150" s="208"/>
      <c r="J150" s="208"/>
      <c r="K150" s="208"/>
      <c r="L150" s="281"/>
      <c r="M150" s="208"/>
    </row>
    <row r="151" spans="1:13" s="207" customFormat="1" x14ac:dyDescent="0.35">
      <c r="A151" s="208"/>
      <c r="B151" s="208"/>
      <c r="C151" s="281"/>
      <c r="D151" s="208"/>
      <c r="E151" s="208"/>
      <c r="F151" s="208"/>
      <c r="G151" s="208"/>
      <c r="H151" s="208"/>
      <c r="I151" s="208"/>
      <c r="J151" s="208"/>
      <c r="K151" s="208"/>
      <c r="L151" s="281"/>
      <c r="M151" s="208"/>
    </row>
    <row r="152" spans="1:13" s="207" customFormat="1" x14ac:dyDescent="0.35">
      <c r="A152" s="208"/>
      <c r="B152" s="208"/>
      <c r="C152" s="281"/>
      <c r="D152" s="208"/>
      <c r="E152" s="208"/>
      <c r="F152" s="208"/>
      <c r="G152" s="208"/>
      <c r="H152" s="208"/>
      <c r="I152" s="208"/>
      <c r="J152" s="208"/>
      <c r="K152" s="208"/>
      <c r="L152" s="281"/>
      <c r="M152" s="208"/>
    </row>
    <row r="153" spans="1:13" s="207" customFormat="1" x14ac:dyDescent="0.35">
      <c r="A153" s="208"/>
      <c r="B153" s="208"/>
      <c r="C153" s="281"/>
      <c r="D153" s="208"/>
      <c r="E153" s="208"/>
      <c r="F153" s="208"/>
      <c r="G153" s="208"/>
      <c r="H153" s="208"/>
      <c r="I153" s="208"/>
      <c r="J153" s="208"/>
      <c r="K153" s="208"/>
      <c r="L153" s="281"/>
      <c r="M153" s="208"/>
    </row>
    <row r="154" spans="1:13" s="207" customFormat="1" x14ac:dyDescent="0.35">
      <c r="A154" s="208"/>
      <c r="B154" s="208"/>
      <c r="C154" s="281"/>
      <c r="D154" s="208"/>
      <c r="E154" s="208"/>
      <c r="F154" s="208"/>
      <c r="G154" s="208"/>
      <c r="H154" s="208"/>
      <c r="I154" s="208"/>
      <c r="J154" s="208"/>
      <c r="K154" s="208"/>
      <c r="L154" s="281"/>
      <c r="M154" s="208"/>
    </row>
    <row r="155" spans="1:13" s="207" customFormat="1" x14ac:dyDescent="0.35">
      <c r="A155" s="208"/>
      <c r="B155" s="208"/>
      <c r="C155" s="281"/>
      <c r="D155" s="208"/>
      <c r="E155" s="208"/>
      <c r="F155" s="208"/>
      <c r="G155" s="208"/>
      <c r="H155" s="208"/>
      <c r="I155" s="208"/>
      <c r="J155" s="208"/>
      <c r="K155" s="208"/>
      <c r="L155" s="281"/>
      <c r="M155" s="208"/>
    </row>
    <row r="156" spans="1:13" s="207" customFormat="1" x14ac:dyDescent="0.35">
      <c r="A156" s="208"/>
      <c r="B156" s="208"/>
      <c r="C156" s="281"/>
      <c r="D156" s="208"/>
      <c r="E156" s="208"/>
      <c r="F156" s="208"/>
      <c r="G156" s="208"/>
      <c r="H156" s="208"/>
      <c r="I156" s="208"/>
      <c r="J156" s="208"/>
      <c r="K156" s="208"/>
      <c r="L156" s="281"/>
      <c r="M156" s="208"/>
    </row>
    <row r="157" spans="1:13" s="207" customFormat="1" x14ac:dyDescent="0.35">
      <c r="A157" s="208"/>
      <c r="B157" s="208"/>
      <c r="C157" s="281"/>
      <c r="D157" s="208"/>
      <c r="E157" s="208"/>
      <c r="F157" s="208"/>
      <c r="G157" s="208"/>
      <c r="H157" s="208"/>
      <c r="I157" s="208"/>
      <c r="J157" s="208"/>
      <c r="K157" s="208"/>
      <c r="L157" s="281"/>
      <c r="M157" s="208"/>
    </row>
    <row r="158" spans="1:13" s="207" customFormat="1" x14ac:dyDescent="0.35">
      <c r="A158" s="208"/>
      <c r="B158" s="208"/>
      <c r="C158" s="281"/>
      <c r="D158" s="208"/>
      <c r="E158" s="208"/>
      <c r="F158" s="208"/>
      <c r="G158" s="208"/>
      <c r="H158" s="208"/>
      <c r="I158" s="208"/>
      <c r="J158" s="208"/>
      <c r="K158" s="208"/>
      <c r="L158" s="281"/>
      <c r="M158" s="208"/>
    </row>
    <row r="159" spans="1:13" s="207" customFormat="1" x14ac:dyDescent="0.35">
      <c r="A159" s="208"/>
      <c r="B159" s="208"/>
      <c r="C159" s="281"/>
      <c r="D159" s="208"/>
      <c r="E159" s="208"/>
      <c r="F159" s="208"/>
      <c r="G159" s="208"/>
      <c r="H159" s="208"/>
      <c r="I159" s="208"/>
      <c r="J159" s="208"/>
      <c r="K159" s="208"/>
      <c r="L159" s="281"/>
      <c r="M159" s="208"/>
    </row>
    <row r="160" spans="1:13" s="207" customFormat="1" x14ac:dyDescent="0.35">
      <c r="A160" s="208"/>
      <c r="B160" s="208"/>
      <c r="C160" s="281"/>
      <c r="D160" s="208"/>
      <c r="E160" s="208"/>
      <c r="F160" s="208"/>
      <c r="G160" s="208"/>
      <c r="H160" s="208"/>
      <c r="I160" s="208"/>
      <c r="J160" s="208"/>
      <c r="K160" s="208"/>
      <c r="L160" s="281"/>
      <c r="M160" s="208"/>
    </row>
    <row r="161" spans="1:13" s="207" customFormat="1" x14ac:dyDescent="0.35">
      <c r="A161" s="208"/>
      <c r="B161" s="208"/>
      <c r="C161" s="281"/>
      <c r="D161" s="208"/>
      <c r="E161" s="208"/>
      <c r="F161" s="208"/>
      <c r="G161" s="208"/>
      <c r="H161" s="208"/>
      <c r="I161" s="208"/>
      <c r="J161" s="208"/>
      <c r="K161" s="208"/>
      <c r="L161" s="281"/>
      <c r="M161" s="208"/>
    </row>
    <row r="162" spans="1:13" s="207" customFormat="1" x14ac:dyDescent="0.35">
      <c r="A162" s="208"/>
      <c r="B162" s="208"/>
      <c r="C162" s="281"/>
      <c r="D162" s="208"/>
      <c r="E162" s="208"/>
      <c r="F162" s="208"/>
      <c r="G162" s="208"/>
      <c r="H162" s="208"/>
      <c r="I162" s="208"/>
      <c r="J162" s="208"/>
      <c r="K162" s="208"/>
      <c r="L162" s="281"/>
      <c r="M162" s="208"/>
    </row>
    <row r="163" spans="1:13" s="207" customFormat="1" x14ac:dyDescent="0.35">
      <c r="A163" s="208"/>
      <c r="B163" s="208"/>
      <c r="C163" s="281"/>
      <c r="D163" s="208"/>
      <c r="E163" s="208"/>
      <c r="F163" s="208"/>
      <c r="G163" s="208"/>
      <c r="H163" s="208"/>
      <c r="I163" s="208"/>
      <c r="J163" s="208"/>
      <c r="K163" s="208"/>
      <c r="L163" s="281"/>
      <c r="M163" s="208"/>
    </row>
    <row r="164" spans="1:13" s="207" customFormat="1" x14ac:dyDescent="0.35">
      <c r="A164" s="208"/>
      <c r="B164" s="208"/>
      <c r="C164" s="281"/>
      <c r="D164" s="208"/>
      <c r="E164" s="208"/>
      <c r="F164" s="208"/>
      <c r="G164" s="208"/>
      <c r="H164" s="208"/>
      <c r="I164" s="208"/>
      <c r="J164" s="208"/>
      <c r="K164" s="208"/>
      <c r="L164" s="281"/>
      <c r="M164" s="208"/>
    </row>
    <row r="165" spans="1:13" s="207" customFormat="1" x14ac:dyDescent="0.35">
      <c r="A165" s="208"/>
      <c r="B165" s="208"/>
      <c r="C165" s="281"/>
      <c r="D165" s="208"/>
      <c r="E165" s="208"/>
      <c r="F165" s="208"/>
      <c r="G165" s="208"/>
      <c r="H165" s="208"/>
      <c r="I165" s="208"/>
      <c r="J165" s="208"/>
      <c r="K165" s="208"/>
      <c r="L165" s="281"/>
      <c r="M165" s="208"/>
    </row>
    <row r="166" spans="1:13" s="207" customFormat="1" x14ac:dyDescent="0.35">
      <c r="A166" s="208"/>
      <c r="B166" s="208"/>
      <c r="C166" s="281"/>
      <c r="D166" s="208"/>
      <c r="E166" s="208"/>
      <c r="F166" s="208"/>
      <c r="G166" s="208"/>
      <c r="H166" s="208"/>
      <c r="I166" s="208"/>
      <c r="J166" s="208"/>
      <c r="K166" s="208"/>
      <c r="L166" s="281"/>
      <c r="M166" s="208"/>
    </row>
    <row r="167" spans="1:13" s="207" customFormat="1" x14ac:dyDescent="0.35">
      <c r="A167" s="208"/>
      <c r="B167" s="208"/>
      <c r="C167" s="281"/>
      <c r="D167" s="208"/>
      <c r="E167" s="208"/>
      <c r="F167" s="208"/>
      <c r="G167" s="208"/>
      <c r="H167" s="208"/>
      <c r="I167" s="208"/>
      <c r="J167" s="208"/>
      <c r="K167" s="208"/>
      <c r="L167" s="281"/>
      <c r="M167" s="208"/>
    </row>
    <row r="168" spans="1:13" s="207" customFormat="1" x14ac:dyDescent="0.35">
      <c r="A168" s="208"/>
      <c r="B168" s="208"/>
      <c r="C168" s="281"/>
      <c r="D168" s="208"/>
      <c r="E168" s="208"/>
      <c r="F168" s="208"/>
      <c r="G168" s="208"/>
      <c r="H168" s="208"/>
      <c r="I168" s="208"/>
      <c r="J168" s="208"/>
      <c r="K168" s="208"/>
      <c r="L168" s="281"/>
      <c r="M168" s="208"/>
    </row>
    <row r="169" spans="1:13" s="207" customFormat="1" x14ac:dyDescent="0.35">
      <c r="A169" s="208"/>
      <c r="B169" s="208"/>
      <c r="C169" s="281"/>
      <c r="D169" s="208"/>
      <c r="E169" s="208"/>
      <c r="F169" s="208"/>
      <c r="G169" s="208"/>
      <c r="H169" s="208"/>
      <c r="I169" s="208"/>
      <c r="J169" s="208"/>
      <c r="K169" s="208"/>
      <c r="L169" s="281"/>
      <c r="M169" s="208"/>
    </row>
    <row r="170" spans="1:13" s="207" customFormat="1" x14ac:dyDescent="0.35">
      <c r="A170" s="208"/>
      <c r="B170" s="208"/>
      <c r="C170" s="281"/>
      <c r="D170" s="208"/>
      <c r="E170" s="208"/>
      <c r="F170" s="208"/>
      <c r="G170" s="208"/>
      <c r="H170" s="208"/>
      <c r="I170" s="208"/>
      <c r="J170" s="208"/>
      <c r="K170" s="208"/>
      <c r="L170" s="281"/>
      <c r="M170" s="208"/>
    </row>
    <row r="171" spans="1:13" s="207" customFormat="1" x14ac:dyDescent="0.35">
      <c r="A171" s="208"/>
      <c r="B171" s="208"/>
      <c r="C171" s="281"/>
      <c r="D171" s="208"/>
      <c r="E171" s="208"/>
      <c r="F171" s="208"/>
      <c r="G171" s="208"/>
      <c r="H171" s="208"/>
      <c r="I171" s="208"/>
      <c r="J171" s="208"/>
      <c r="K171" s="208"/>
      <c r="L171" s="281"/>
      <c r="M171" s="208"/>
    </row>
    <row r="172" spans="1:13" s="207" customFormat="1" x14ac:dyDescent="0.35">
      <c r="A172" s="208"/>
      <c r="B172" s="208"/>
      <c r="C172" s="281"/>
      <c r="D172" s="208"/>
      <c r="E172" s="208"/>
      <c r="F172" s="208"/>
      <c r="G172" s="208"/>
      <c r="H172" s="208"/>
      <c r="I172" s="208"/>
      <c r="J172" s="208"/>
      <c r="K172" s="208"/>
      <c r="L172" s="281"/>
      <c r="M172" s="208"/>
    </row>
    <row r="173" spans="1:13" s="207" customFormat="1" x14ac:dyDescent="0.35">
      <c r="A173" s="208"/>
      <c r="B173" s="208"/>
      <c r="C173" s="281"/>
      <c r="D173" s="208"/>
      <c r="E173" s="208"/>
      <c r="F173" s="208"/>
      <c r="G173" s="208"/>
      <c r="H173" s="208"/>
      <c r="I173" s="208"/>
      <c r="J173" s="208"/>
      <c r="K173" s="208"/>
      <c r="L173" s="281"/>
      <c r="M173" s="208"/>
    </row>
    <row r="174" spans="1:13" s="207" customFormat="1" x14ac:dyDescent="0.35">
      <c r="A174" s="208"/>
      <c r="B174" s="208"/>
      <c r="C174" s="281"/>
      <c r="D174" s="208"/>
      <c r="E174" s="208"/>
      <c r="F174" s="208"/>
      <c r="G174" s="208"/>
      <c r="H174" s="208"/>
      <c r="I174" s="208"/>
      <c r="J174" s="208"/>
      <c r="K174" s="208"/>
      <c r="L174" s="281"/>
      <c r="M174" s="208"/>
    </row>
    <row r="175" spans="1:13" s="207" customFormat="1" x14ac:dyDescent="0.35">
      <c r="A175" s="208"/>
      <c r="B175" s="208"/>
      <c r="C175" s="281"/>
      <c r="D175" s="208"/>
      <c r="E175" s="208"/>
      <c r="F175" s="208"/>
      <c r="G175" s="208"/>
      <c r="H175" s="208"/>
      <c r="I175" s="208"/>
      <c r="J175" s="208"/>
      <c r="K175" s="208"/>
      <c r="L175" s="281"/>
      <c r="M175" s="208"/>
    </row>
    <row r="176" spans="1:13" s="207" customFormat="1" x14ac:dyDescent="0.35">
      <c r="A176" s="208"/>
      <c r="B176" s="208"/>
      <c r="C176" s="281"/>
      <c r="D176" s="208"/>
      <c r="E176" s="208"/>
      <c r="F176" s="208"/>
      <c r="G176" s="208"/>
      <c r="H176" s="208"/>
      <c r="I176" s="208"/>
      <c r="J176" s="208"/>
      <c r="K176" s="208"/>
      <c r="L176" s="281"/>
      <c r="M176" s="208"/>
    </row>
    <row r="177" spans="1:13" s="207" customFormat="1" x14ac:dyDescent="0.35">
      <c r="A177" s="208"/>
      <c r="B177" s="208"/>
      <c r="C177" s="281"/>
      <c r="D177" s="208"/>
      <c r="E177" s="208"/>
      <c r="F177" s="208"/>
      <c r="G177" s="208"/>
      <c r="H177" s="208"/>
      <c r="I177" s="208"/>
      <c r="J177" s="208"/>
      <c r="K177" s="208"/>
      <c r="L177" s="281"/>
      <c r="M177" s="208"/>
    </row>
    <row r="178" spans="1:13" s="207" customFormat="1" x14ac:dyDescent="0.35">
      <c r="A178" s="208"/>
      <c r="B178" s="208"/>
      <c r="C178" s="281"/>
      <c r="D178" s="208"/>
      <c r="E178" s="208"/>
      <c r="F178" s="208"/>
      <c r="G178" s="208"/>
      <c r="H178" s="208"/>
      <c r="I178" s="208"/>
      <c r="J178" s="208"/>
      <c r="K178" s="208"/>
      <c r="L178" s="281"/>
      <c r="M178" s="208"/>
    </row>
    <row r="179" spans="1:13" s="207" customFormat="1" x14ac:dyDescent="0.35">
      <c r="A179" s="208"/>
      <c r="B179" s="208"/>
      <c r="C179" s="281"/>
      <c r="D179" s="208"/>
      <c r="E179" s="208"/>
      <c r="F179" s="208"/>
      <c r="G179" s="208"/>
      <c r="H179" s="208"/>
      <c r="I179" s="208"/>
      <c r="J179" s="208"/>
      <c r="K179" s="208"/>
      <c r="L179" s="281"/>
      <c r="M179" s="208"/>
    </row>
    <row r="180" spans="1:13" s="207" customFormat="1" x14ac:dyDescent="0.35">
      <c r="A180" s="208"/>
      <c r="B180" s="208"/>
      <c r="C180" s="281"/>
      <c r="D180" s="208"/>
      <c r="E180" s="208"/>
      <c r="F180" s="208"/>
      <c r="G180" s="208"/>
      <c r="H180" s="208"/>
      <c r="I180" s="208"/>
      <c r="J180" s="208"/>
      <c r="K180" s="208"/>
      <c r="L180" s="281"/>
      <c r="M180" s="208"/>
    </row>
    <row r="181" spans="1:13" s="207" customFormat="1" x14ac:dyDescent="0.35">
      <c r="A181" s="208"/>
      <c r="B181" s="208"/>
      <c r="C181" s="281"/>
      <c r="D181" s="208"/>
      <c r="E181" s="208"/>
      <c r="F181" s="208"/>
      <c r="G181" s="208"/>
      <c r="H181" s="208"/>
      <c r="I181" s="208"/>
      <c r="J181" s="208"/>
      <c r="K181" s="208"/>
      <c r="L181" s="281"/>
      <c r="M181" s="208"/>
    </row>
    <row r="182" spans="1:13" s="207" customFormat="1" x14ac:dyDescent="0.35">
      <c r="A182" s="208"/>
      <c r="B182" s="208"/>
      <c r="C182" s="281"/>
      <c r="D182" s="208"/>
      <c r="E182" s="208"/>
      <c r="F182" s="208"/>
      <c r="G182" s="208"/>
      <c r="H182" s="208"/>
      <c r="I182" s="208"/>
      <c r="J182" s="208"/>
      <c r="K182" s="208"/>
      <c r="L182" s="281"/>
      <c r="M182" s="208"/>
    </row>
  </sheetData>
  <mergeCells count="5">
    <mergeCell ref="C3:L3"/>
    <mergeCell ref="G4:H4"/>
    <mergeCell ref="I4:J4"/>
    <mergeCell ref="C17:L17"/>
    <mergeCell ref="C31:L31"/>
  </mergeCells>
  <pageMargins left="0.7" right="0.7" top="0.75" bottom="0.75" header="0.3" footer="0.3"/>
  <pageSetup paperSize="9" orientation="landscape" verticalDpi="0" r:id="rId1"/>
  <ignoredErrors>
    <ignoredError sqref="L1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Z97"/>
  <sheetViews>
    <sheetView showGridLines="0" topLeftCell="A31" zoomScale="90" zoomScaleNormal="90" workbookViewId="0">
      <selection activeCell="D9" sqref="D9"/>
    </sheetView>
  </sheetViews>
  <sheetFormatPr defaultRowHeight="14.5" x14ac:dyDescent="0.35"/>
  <cols>
    <col min="1" max="1" width="2.81640625" style="15" customWidth="1"/>
    <col min="2" max="2" width="41.1796875" style="15" customWidth="1"/>
    <col min="3" max="3" width="11.453125" style="282" customWidth="1"/>
    <col min="4" max="5" width="10" style="282" bestFit="1" customWidth="1"/>
    <col min="6" max="6" width="9.453125" style="282" customWidth="1"/>
    <col min="7" max="7" width="6.81640625" style="281" customWidth="1"/>
    <col min="8" max="8" width="7.81640625" style="281" customWidth="1"/>
    <col min="9" max="9" width="6.81640625" style="281" customWidth="1"/>
    <col min="10" max="10" width="8.1796875" style="281" customWidth="1"/>
    <col min="11" max="11" width="10.453125" style="282" customWidth="1"/>
    <col min="12" max="12" width="10.90625" style="282" customWidth="1"/>
    <col min="13" max="13" width="4.453125" style="15" customWidth="1"/>
    <col min="22" max="22" width="10.81640625" customWidth="1"/>
  </cols>
  <sheetData>
    <row r="1" spans="1:26" ht="14.25" customHeight="1" x14ac:dyDescent="0.35">
      <c r="B1" s="245"/>
      <c r="C1" s="292"/>
      <c r="D1" s="292"/>
      <c r="E1" s="292"/>
      <c r="F1" s="292"/>
      <c r="G1" s="295"/>
      <c r="H1" s="295"/>
      <c r="I1" s="296"/>
      <c r="J1" s="296"/>
      <c r="L1" s="283"/>
    </row>
    <row r="2" spans="1:26" ht="14.25" customHeight="1" x14ac:dyDescent="0.35">
      <c r="B2"/>
      <c r="C2" s="292"/>
      <c r="D2" s="292"/>
      <c r="E2" s="292"/>
      <c r="F2" s="292"/>
    </row>
    <row r="3" spans="1:26" ht="14.9" customHeight="1" x14ac:dyDescent="0.35">
      <c r="A3" s="7"/>
      <c r="B3" s="197" t="s">
        <v>0</v>
      </c>
      <c r="C3" s="694" t="s">
        <v>68</v>
      </c>
      <c r="D3" s="694"/>
      <c r="E3" s="694"/>
      <c r="F3" s="694"/>
      <c r="G3" s="694"/>
      <c r="H3" s="694"/>
      <c r="I3" s="694"/>
      <c r="J3" s="694"/>
      <c r="K3" s="694"/>
      <c r="L3" s="694"/>
      <c r="M3" s="59"/>
      <c r="N3" s="40"/>
    </row>
    <row r="4" spans="1:26" ht="14.9" customHeight="1" x14ac:dyDescent="0.35">
      <c r="A4" s="166"/>
      <c r="B4" s="177"/>
      <c r="C4" s="180">
        <v>2020</v>
      </c>
      <c r="D4" s="180">
        <v>2030</v>
      </c>
      <c r="E4" s="180">
        <v>2040</v>
      </c>
      <c r="F4" s="180">
        <v>2050</v>
      </c>
      <c r="G4" s="695" t="s">
        <v>2</v>
      </c>
      <c r="H4" s="696"/>
      <c r="I4" s="695" t="s">
        <v>3</v>
      </c>
      <c r="J4" s="696"/>
      <c r="K4" s="178" t="s">
        <v>4</v>
      </c>
      <c r="L4" s="186" t="s">
        <v>5</v>
      </c>
      <c r="M4" s="59"/>
      <c r="N4" s="76"/>
    </row>
    <row r="5" spans="1:26" x14ac:dyDescent="0.35">
      <c r="A5" s="166"/>
      <c r="B5" s="275" t="s">
        <v>6</v>
      </c>
      <c r="C5" s="297"/>
      <c r="D5" s="297"/>
      <c r="E5" s="297"/>
      <c r="F5" s="297"/>
      <c r="G5" s="297" t="s">
        <v>7</v>
      </c>
      <c r="H5" s="297" t="s">
        <v>8</v>
      </c>
      <c r="I5" s="297" t="s">
        <v>7</v>
      </c>
      <c r="J5" s="297" t="s">
        <v>8</v>
      </c>
      <c r="K5" s="274"/>
      <c r="L5" s="271"/>
      <c r="M5" s="59"/>
      <c r="N5" s="40"/>
    </row>
    <row r="6" spans="1:26" x14ac:dyDescent="0.35">
      <c r="A6" s="166"/>
      <c r="B6" s="190" t="s">
        <v>9</v>
      </c>
      <c r="C6" s="262" t="s">
        <v>240</v>
      </c>
      <c r="D6" s="182"/>
      <c r="E6" s="182"/>
      <c r="F6" s="182"/>
      <c r="G6" s="180"/>
      <c r="H6" s="180"/>
      <c r="I6" s="180"/>
      <c r="J6" s="180"/>
      <c r="K6" s="180"/>
      <c r="L6" s="193"/>
      <c r="M6" s="59"/>
      <c r="N6" s="40"/>
    </row>
    <row r="7" spans="1:26" ht="22.5" customHeight="1" x14ac:dyDescent="0.35">
      <c r="A7" s="166"/>
      <c r="B7" s="475" t="s">
        <v>82</v>
      </c>
      <c r="C7" s="646">
        <v>35.89</v>
      </c>
      <c r="D7" s="336">
        <v>35.89</v>
      </c>
      <c r="E7" s="336">
        <v>36</v>
      </c>
      <c r="F7" s="336">
        <v>37</v>
      </c>
      <c r="G7" s="646">
        <v>35</v>
      </c>
      <c r="H7" s="646">
        <v>37</v>
      </c>
      <c r="I7" s="57"/>
      <c r="J7" s="203"/>
      <c r="K7" s="663" t="s">
        <v>284</v>
      </c>
      <c r="L7" s="257" t="s">
        <v>161</v>
      </c>
      <c r="M7" s="608"/>
      <c r="N7" s="609"/>
    </row>
    <row r="8" spans="1:26" s="109" customFormat="1" x14ac:dyDescent="0.35">
      <c r="A8" s="166"/>
      <c r="B8" s="190" t="s">
        <v>119</v>
      </c>
      <c r="C8" s="262" t="s">
        <v>334</v>
      </c>
      <c r="D8" s="262"/>
      <c r="E8" s="262"/>
      <c r="F8" s="262"/>
      <c r="G8" s="262"/>
      <c r="H8" s="262"/>
      <c r="I8" s="182"/>
      <c r="J8" s="182"/>
      <c r="K8" s="200" t="s">
        <v>338</v>
      </c>
      <c r="L8" s="279">
        <v>3</v>
      </c>
      <c r="M8"/>
      <c r="N8"/>
    </row>
    <row r="9" spans="1:26" s="109" customFormat="1" x14ac:dyDescent="0.35">
      <c r="A9" s="166"/>
      <c r="B9" s="475" t="s">
        <v>120</v>
      </c>
      <c r="C9" s="262" t="s">
        <v>335</v>
      </c>
      <c r="D9" s="264"/>
      <c r="E9" s="264"/>
      <c r="F9" s="264"/>
      <c r="G9" s="264"/>
      <c r="H9" s="264"/>
      <c r="I9" s="181"/>
      <c r="J9" s="181"/>
      <c r="K9" s="200" t="s">
        <v>338</v>
      </c>
      <c r="L9" s="280">
        <v>3</v>
      </c>
      <c r="M9"/>
      <c r="N9"/>
    </row>
    <row r="10" spans="1:26" s="109" customFormat="1" x14ac:dyDescent="0.35">
      <c r="A10" s="166"/>
      <c r="B10" s="190" t="s">
        <v>121</v>
      </c>
      <c r="C10" s="262" t="s">
        <v>336</v>
      </c>
      <c r="D10" s="262"/>
      <c r="E10" s="262"/>
      <c r="F10" s="262"/>
      <c r="G10" s="262"/>
      <c r="H10" s="262"/>
      <c r="I10" s="182"/>
      <c r="J10" s="182"/>
      <c r="K10" s="200" t="s">
        <v>338</v>
      </c>
      <c r="L10" s="279">
        <v>3</v>
      </c>
      <c r="M10"/>
      <c r="N10"/>
    </row>
    <row r="11" spans="1:26" s="109" customFormat="1" x14ac:dyDescent="0.35">
      <c r="A11" s="166"/>
      <c r="B11" s="475" t="s">
        <v>122</v>
      </c>
      <c r="C11" s="329">
        <v>2396.2106436333238</v>
      </c>
      <c r="D11" s="329">
        <v>2396.2106436333238</v>
      </c>
      <c r="E11" s="329">
        <v>2388.8888888888891</v>
      </c>
      <c r="F11" s="329">
        <v>2324.3243243243242</v>
      </c>
      <c r="G11" s="329">
        <v>2457.1428571428573</v>
      </c>
      <c r="H11" s="329">
        <v>2324.3243243243242</v>
      </c>
      <c r="I11" s="181"/>
      <c r="J11" s="181"/>
      <c r="K11" s="187" t="s">
        <v>152</v>
      </c>
      <c r="L11" s="280">
        <v>2</v>
      </c>
      <c r="M11"/>
      <c r="N11"/>
    </row>
    <row r="12" spans="1:26" s="109" customFormat="1" x14ac:dyDescent="0.35">
      <c r="A12" s="166"/>
      <c r="B12" s="190" t="s">
        <v>87</v>
      </c>
      <c r="C12" s="182">
        <v>7.5</v>
      </c>
      <c r="D12" s="262"/>
      <c r="E12" s="262"/>
      <c r="F12" s="262"/>
      <c r="G12" s="262">
        <v>5.75</v>
      </c>
      <c r="H12" s="262">
        <v>8.5</v>
      </c>
      <c r="I12" s="182"/>
      <c r="J12" s="182"/>
      <c r="K12" s="200" t="s">
        <v>138</v>
      </c>
      <c r="L12" s="279">
        <v>10</v>
      </c>
      <c r="M12"/>
      <c r="N12" s="40"/>
    </row>
    <row r="13" spans="1:26" s="109" customFormat="1" x14ac:dyDescent="0.35">
      <c r="A13" s="166"/>
      <c r="B13" s="475" t="s">
        <v>10</v>
      </c>
      <c r="C13" s="264">
        <v>10</v>
      </c>
      <c r="D13" s="264"/>
      <c r="E13" s="264"/>
      <c r="F13" s="264"/>
      <c r="G13" s="264"/>
      <c r="H13" s="264"/>
      <c r="I13" s="181"/>
      <c r="J13" s="181"/>
      <c r="K13" s="191"/>
      <c r="L13" s="280">
        <v>5</v>
      </c>
      <c r="M13" s="59"/>
      <c r="N13" s="40"/>
    </row>
    <row r="14" spans="1:26" s="109" customFormat="1" x14ac:dyDescent="0.35">
      <c r="A14" s="166"/>
      <c r="B14" s="190" t="s">
        <v>23</v>
      </c>
      <c r="C14" s="298">
        <v>2.34</v>
      </c>
      <c r="D14" s="262"/>
      <c r="E14" s="262"/>
      <c r="F14" s="262"/>
      <c r="G14" s="262"/>
      <c r="H14" s="262"/>
      <c r="I14" s="182"/>
      <c r="J14" s="182"/>
      <c r="K14" s="191"/>
      <c r="L14" s="279">
        <v>6</v>
      </c>
      <c r="M14" s="59"/>
      <c r="N14" s="40"/>
    </row>
    <row r="15" spans="1:26" ht="14.9" customHeight="1" x14ac:dyDescent="0.35">
      <c r="A15" s="166"/>
      <c r="B15" s="475" t="s">
        <v>11</v>
      </c>
      <c r="C15" s="264">
        <v>25</v>
      </c>
      <c r="D15" s="264">
        <v>25</v>
      </c>
      <c r="E15" s="264">
        <v>30</v>
      </c>
      <c r="F15" s="264">
        <v>30</v>
      </c>
      <c r="G15" s="264"/>
      <c r="H15" s="264"/>
      <c r="I15" s="181"/>
      <c r="J15" s="181"/>
      <c r="K15" s="187"/>
      <c r="L15" s="280" t="s">
        <v>313</v>
      </c>
      <c r="M15" s="59"/>
      <c r="N15" s="40"/>
    </row>
    <row r="16" spans="1:26" x14ac:dyDescent="0.35">
      <c r="A16" s="166"/>
      <c r="B16" s="190" t="s">
        <v>12</v>
      </c>
      <c r="C16" s="664" t="s">
        <v>350</v>
      </c>
      <c r="D16" s="664" t="s">
        <v>350</v>
      </c>
      <c r="E16" s="664" t="s">
        <v>350</v>
      </c>
      <c r="F16" s="664" t="s">
        <v>350</v>
      </c>
      <c r="G16" s="182"/>
      <c r="H16" s="182"/>
      <c r="I16" s="182"/>
      <c r="J16" s="182"/>
      <c r="K16" s="191"/>
      <c r="L16" s="279">
        <v>4</v>
      </c>
      <c r="M16" s="59"/>
      <c r="N16" s="40"/>
      <c r="V16" s="27"/>
      <c r="W16" s="27"/>
      <c r="X16" s="27"/>
      <c r="Y16" s="27"/>
      <c r="Z16" s="27"/>
    </row>
    <row r="17" spans="1:14" s="109" customFormat="1" x14ac:dyDescent="0.35">
      <c r="A17" s="166"/>
      <c r="B17" s="691" t="s">
        <v>14</v>
      </c>
      <c r="C17" s="692"/>
      <c r="D17" s="692"/>
      <c r="E17" s="692"/>
      <c r="F17" s="692"/>
      <c r="G17" s="692"/>
      <c r="H17" s="692"/>
      <c r="I17" s="692"/>
      <c r="J17" s="693"/>
      <c r="K17" s="662"/>
      <c r="L17" s="259"/>
      <c r="M17" s="59"/>
      <c r="N17" s="40"/>
    </row>
    <row r="18" spans="1:14" s="109" customFormat="1" x14ac:dyDescent="0.35">
      <c r="A18" s="166"/>
      <c r="B18" s="660" t="s">
        <v>15</v>
      </c>
      <c r="C18" s="262"/>
      <c r="D18" s="262"/>
      <c r="E18" s="262"/>
      <c r="F18" s="262"/>
      <c r="G18" s="262"/>
      <c r="H18" s="262"/>
      <c r="I18" s="262"/>
      <c r="J18" s="262"/>
      <c r="K18" s="191"/>
      <c r="L18" s="279"/>
      <c r="M18" s="59"/>
      <c r="N18" s="40"/>
    </row>
    <row r="19" spans="1:14" s="109" customFormat="1" x14ac:dyDescent="0.35">
      <c r="A19" s="166"/>
      <c r="B19" s="659" t="s">
        <v>16</v>
      </c>
      <c r="C19" s="264"/>
      <c r="D19" s="264"/>
      <c r="E19" s="264"/>
      <c r="F19" s="264"/>
      <c r="G19" s="264"/>
      <c r="H19" s="264"/>
      <c r="I19" s="264"/>
      <c r="J19" s="264"/>
      <c r="K19" s="187"/>
      <c r="L19" s="280"/>
      <c r="M19" s="59"/>
      <c r="N19" s="40"/>
    </row>
    <row r="20" spans="1:14" s="109" customFormat="1" x14ac:dyDescent="0.35">
      <c r="A20" s="166"/>
      <c r="B20" s="660" t="s">
        <v>88</v>
      </c>
      <c r="C20" s="262">
        <v>55</v>
      </c>
      <c r="D20" s="262"/>
      <c r="E20" s="262"/>
      <c r="F20" s="262"/>
      <c r="G20" s="262">
        <v>50</v>
      </c>
      <c r="H20" s="262">
        <v>75</v>
      </c>
      <c r="I20" s="262"/>
      <c r="J20" s="262"/>
      <c r="K20" s="191" t="s">
        <v>135</v>
      </c>
      <c r="L20" s="279" t="s">
        <v>178</v>
      </c>
      <c r="M20" s="59"/>
      <c r="N20" s="40"/>
    </row>
    <row r="21" spans="1:14" s="109" customFormat="1" x14ac:dyDescent="0.35">
      <c r="A21" s="166"/>
      <c r="B21" s="659" t="s">
        <v>89</v>
      </c>
      <c r="C21" s="262">
        <v>1</v>
      </c>
      <c r="D21" s="264"/>
      <c r="E21" s="264"/>
      <c r="F21" s="264"/>
      <c r="G21" s="264"/>
      <c r="H21" s="264"/>
      <c r="I21" s="264"/>
      <c r="J21" s="264"/>
      <c r="K21" s="187" t="s">
        <v>133</v>
      </c>
      <c r="L21" s="280">
        <v>3</v>
      </c>
      <c r="M21"/>
      <c r="N21"/>
    </row>
    <row r="22" spans="1:14" s="109" customFormat="1" x14ac:dyDescent="0.35">
      <c r="A22" s="166"/>
      <c r="B22" s="660" t="s">
        <v>90</v>
      </c>
      <c r="C22" s="264">
        <v>1</v>
      </c>
      <c r="D22" s="262"/>
      <c r="E22" s="262"/>
      <c r="F22" s="262"/>
      <c r="G22" s="262"/>
      <c r="H22" s="262"/>
      <c r="I22" s="262"/>
      <c r="J22" s="262"/>
      <c r="K22" s="191" t="s">
        <v>133</v>
      </c>
      <c r="L22" s="279">
        <v>3</v>
      </c>
      <c r="M22"/>
      <c r="N22"/>
    </row>
    <row r="23" spans="1:14" s="109" customFormat="1" x14ac:dyDescent="0.35">
      <c r="A23" s="166"/>
      <c r="B23" s="659" t="s">
        <v>91</v>
      </c>
      <c r="C23" s="262">
        <v>6</v>
      </c>
      <c r="D23" s="264"/>
      <c r="E23" s="264"/>
      <c r="F23" s="264"/>
      <c r="G23" s="264"/>
      <c r="H23" s="264"/>
      <c r="I23" s="264"/>
      <c r="J23" s="264"/>
      <c r="K23" s="187"/>
      <c r="L23" s="280">
        <v>7</v>
      </c>
      <c r="M23" s="59"/>
      <c r="N23" s="40"/>
    </row>
    <row r="24" spans="1:14" s="109" customFormat="1" x14ac:dyDescent="0.35">
      <c r="A24" s="166"/>
      <c r="B24" s="660" t="s">
        <v>92</v>
      </c>
      <c r="C24" s="262">
        <v>4</v>
      </c>
      <c r="D24" s="262"/>
      <c r="E24" s="262"/>
      <c r="F24" s="262"/>
      <c r="G24" s="262"/>
      <c r="H24" s="262"/>
      <c r="I24" s="262"/>
      <c r="J24" s="262"/>
      <c r="K24" s="191"/>
      <c r="L24" s="279">
        <v>7</v>
      </c>
      <c r="M24" s="59"/>
      <c r="N24" s="40"/>
    </row>
    <row r="25" spans="1:14" s="109" customFormat="1" x14ac:dyDescent="0.35">
      <c r="A25" s="166"/>
      <c r="B25" s="659" t="s">
        <v>93</v>
      </c>
      <c r="C25" s="299" t="s">
        <v>126</v>
      </c>
      <c r="D25" s="264"/>
      <c r="E25" s="264"/>
      <c r="F25" s="264"/>
      <c r="G25" s="264"/>
      <c r="H25" s="264"/>
      <c r="I25" s="264"/>
      <c r="J25" s="264"/>
      <c r="K25" s="187"/>
      <c r="L25" s="280">
        <v>3</v>
      </c>
      <c r="M25"/>
      <c r="N25"/>
    </row>
    <row r="26" spans="1:14" s="109" customFormat="1" x14ac:dyDescent="0.35">
      <c r="A26" s="166"/>
      <c r="B26" s="660" t="s">
        <v>25</v>
      </c>
      <c r="C26" s="299" t="s">
        <v>127</v>
      </c>
      <c r="D26" s="262"/>
      <c r="E26" s="262"/>
      <c r="F26" s="262"/>
      <c r="G26" s="262"/>
      <c r="H26" s="262"/>
      <c r="I26" s="262"/>
      <c r="J26" s="262"/>
      <c r="K26" s="191"/>
      <c r="L26" s="279">
        <v>3</v>
      </c>
      <c r="M26"/>
      <c r="N26"/>
    </row>
    <row r="27" spans="1:14" s="109" customFormat="1" x14ac:dyDescent="0.35">
      <c r="A27" s="166"/>
      <c r="B27" s="659" t="s">
        <v>26</v>
      </c>
      <c r="C27" s="299" t="s">
        <v>128</v>
      </c>
      <c r="D27" s="264"/>
      <c r="E27" s="264"/>
      <c r="F27" s="264"/>
      <c r="G27" s="264"/>
      <c r="H27" s="264"/>
      <c r="I27" s="264"/>
      <c r="J27" s="264"/>
      <c r="K27" s="187"/>
      <c r="L27" s="280">
        <v>3</v>
      </c>
      <c r="M27"/>
      <c r="N27"/>
    </row>
    <row r="28" spans="1:14" s="109" customFormat="1" x14ac:dyDescent="0.35">
      <c r="A28" s="166"/>
      <c r="B28" s="660" t="s">
        <v>157</v>
      </c>
      <c r="C28" s="300">
        <v>600</v>
      </c>
      <c r="D28" s="262"/>
      <c r="E28" s="262"/>
      <c r="F28" s="262"/>
      <c r="G28" s="262"/>
      <c r="H28" s="262"/>
      <c r="I28" s="262"/>
      <c r="J28" s="262"/>
      <c r="K28" s="191"/>
      <c r="L28" s="279">
        <v>3</v>
      </c>
      <c r="M28" s="59"/>
      <c r="N28" s="40"/>
    </row>
    <row r="29" spans="1:14" s="109" customFormat="1" x14ac:dyDescent="0.35">
      <c r="A29" s="166"/>
      <c r="B29" s="659" t="s">
        <v>158</v>
      </c>
      <c r="C29" s="300">
        <v>1000</v>
      </c>
      <c r="D29" s="264"/>
      <c r="E29" s="264"/>
      <c r="F29" s="264"/>
      <c r="G29" s="264"/>
      <c r="H29" s="264"/>
      <c r="I29" s="264"/>
      <c r="J29" s="264"/>
      <c r="K29" s="187"/>
      <c r="L29" s="280">
        <v>3</v>
      </c>
      <c r="M29" s="59"/>
      <c r="N29" s="40"/>
    </row>
    <row r="30" spans="1:14" s="109" customFormat="1" x14ac:dyDescent="0.35">
      <c r="A30" s="166"/>
      <c r="B30" s="660" t="s">
        <v>159</v>
      </c>
      <c r="C30" s="300">
        <v>1800</v>
      </c>
      <c r="D30" s="262"/>
      <c r="E30" s="262"/>
      <c r="F30" s="262"/>
      <c r="G30" s="262"/>
      <c r="H30" s="262"/>
      <c r="I30" s="262"/>
      <c r="J30" s="262"/>
      <c r="K30" s="191"/>
      <c r="L30" s="279">
        <v>3</v>
      </c>
      <c r="M30" s="59"/>
      <c r="N30" s="40"/>
    </row>
    <row r="31" spans="1:14" x14ac:dyDescent="0.35">
      <c r="A31" s="166"/>
      <c r="B31" s="691" t="s">
        <v>27</v>
      </c>
      <c r="C31" s="692"/>
      <c r="D31" s="692"/>
      <c r="E31" s="692"/>
      <c r="F31" s="692"/>
      <c r="G31" s="692"/>
      <c r="H31" s="692"/>
      <c r="I31" s="692"/>
      <c r="J31" s="693"/>
      <c r="K31" s="662"/>
      <c r="L31" s="259"/>
      <c r="M31" s="59"/>
      <c r="N31" s="40"/>
    </row>
    <row r="32" spans="1:14" x14ac:dyDescent="0.35">
      <c r="A32" s="166"/>
      <c r="B32" s="660" t="s">
        <v>142</v>
      </c>
      <c r="C32" s="262">
        <v>100</v>
      </c>
      <c r="D32" s="262"/>
      <c r="E32" s="262"/>
      <c r="F32" s="262"/>
      <c r="G32" s="262"/>
      <c r="H32" s="262"/>
      <c r="I32" s="262"/>
      <c r="J32" s="262"/>
      <c r="K32" s="191" t="s">
        <v>136</v>
      </c>
      <c r="L32" s="279">
        <v>14</v>
      </c>
      <c r="M32" s="59"/>
      <c r="N32" s="40"/>
    </row>
    <row r="33" spans="1:26" x14ac:dyDescent="0.35">
      <c r="A33" s="166"/>
      <c r="B33" s="659" t="s">
        <v>140</v>
      </c>
      <c r="C33" s="262">
        <v>100</v>
      </c>
      <c r="D33" s="264"/>
      <c r="E33" s="264"/>
      <c r="F33" s="264"/>
      <c r="G33" s="264"/>
      <c r="H33" s="264"/>
      <c r="I33" s="264"/>
      <c r="J33" s="264"/>
      <c r="K33" s="187" t="s">
        <v>136</v>
      </c>
      <c r="L33" s="280">
        <v>14</v>
      </c>
      <c r="M33" s="204"/>
      <c r="N33" s="40"/>
    </row>
    <row r="34" spans="1:26" x14ac:dyDescent="0.35">
      <c r="A34" s="166"/>
      <c r="B34" s="660" t="s">
        <v>143</v>
      </c>
      <c r="C34" s="262">
        <v>30</v>
      </c>
      <c r="D34" s="262"/>
      <c r="E34" s="262"/>
      <c r="F34" s="262"/>
      <c r="G34" s="262"/>
      <c r="H34" s="262"/>
      <c r="I34" s="262"/>
      <c r="J34" s="262"/>
      <c r="K34" s="191" t="s">
        <v>136</v>
      </c>
      <c r="L34" s="323">
        <v>14</v>
      </c>
      <c r="M34" s="59"/>
      <c r="N34" s="40"/>
      <c r="V34" s="14"/>
      <c r="W34" s="14"/>
      <c r="X34" s="14"/>
      <c r="Y34" s="14"/>
      <c r="Z34" s="14"/>
    </row>
    <row r="35" spans="1:26" x14ac:dyDescent="0.35">
      <c r="A35" s="166"/>
      <c r="B35" s="691" t="s">
        <v>53</v>
      </c>
      <c r="C35" s="692"/>
      <c r="D35" s="692"/>
      <c r="E35" s="692"/>
      <c r="F35" s="692"/>
      <c r="G35" s="692"/>
      <c r="H35" s="692"/>
      <c r="I35" s="692"/>
      <c r="J35" s="693"/>
      <c r="K35" s="662"/>
      <c r="L35" s="259"/>
      <c r="M35" s="59"/>
      <c r="N35" s="40"/>
      <c r="V35" s="26"/>
      <c r="W35" s="26"/>
      <c r="X35" s="26"/>
      <c r="Y35" s="26"/>
      <c r="Z35" s="14"/>
    </row>
    <row r="36" spans="1:26" ht="16.5" customHeight="1" x14ac:dyDescent="0.35">
      <c r="A36" s="166"/>
      <c r="B36" s="659" t="s">
        <v>220</v>
      </c>
      <c r="C36" s="313">
        <v>9.1999999999999993</v>
      </c>
      <c r="D36" s="313">
        <v>9.1402810072359291</v>
      </c>
      <c r="E36" s="313">
        <v>9.1562384262101162</v>
      </c>
      <c r="F36" s="313">
        <v>9.1731905502184716</v>
      </c>
      <c r="G36" s="171"/>
      <c r="H36" s="171"/>
      <c r="I36" s="657">
        <v>9.137355392253891</v>
      </c>
      <c r="J36" s="657">
        <v>9.1999999999999993</v>
      </c>
      <c r="K36" s="187" t="s">
        <v>139</v>
      </c>
      <c r="L36" s="280">
        <v>2</v>
      </c>
      <c r="M36" s="59"/>
      <c r="N36" s="40"/>
      <c r="V36" s="14"/>
      <c r="W36" s="25"/>
      <c r="X36" s="25"/>
      <c r="Y36" s="25"/>
      <c r="Z36" s="14"/>
    </row>
    <row r="37" spans="1:26" s="109" customFormat="1" ht="16.5" customHeight="1" x14ac:dyDescent="0.35">
      <c r="A37" s="166"/>
      <c r="B37" s="660" t="s">
        <v>97</v>
      </c>
      <c r="C37" s="262"/>
      <c r="D37" s="262"/>
      <c r="E37" s="262"/>
      <c r="F37" s="262"/>
      <c r="G37" s="262"/>
      <c r="H37" s="262"/>
      <c r="I37" s="262"/>
      <c r="J37" s="262"/>
      <c r="K37" s="191"/>
      <c r="L37" s="279"/>
      <c r="M37" s="59"/>
      <c r="N37" s="40"/>
      <c r="V37" s="14"/>
      <c r="W37" s="25"/>
      <c r="X37" s="25"/>
      <c r="Y37" s="25"/>
      <c r="Z37" s="14"/>
    </row>
    <row r="38" spans="1:26" s="109" customFormat="1" ht="16.5" customHeight="1" x14ac:dyDescent="0.35">
      <c r="A38" s="166"/>
      <c r="B38" s="659" t="s">
        <v>98</v>
      </c>
      <c r="C38" s="264"/>
      <c r="D38" s="262"/>
      <c r="E38" s="262"/>
      <c r="F38" s="262"/>
      <c r="G38" s="264"/>
      <c r="H38" s="264"/>
      <c r="I38" s="264"/>
      <c r="J38" s="264"/>
      <c r="K38" s="187"/>
      <c r="L38" s="280"/>
      <c r="M38" s="59"/>
      <c r="N38" s="40"/>
      <c r="V38" s="14"/>
      <c r="W38" s="25"/>
      <c r="X38" s="25"/>
      <c r="Y38" s="25"/>
      <c r="Z38" s="14"/>
    </row>
    <row r="39" spans="1:26" x14ac:dyDescent="0.35">
      <c r="A39" s="166"/>
      <c r="B39" s="660" t="s">
        <v>221</v>
      </c>
      <c r="C39" s="538">
        <v>0.2661</v>
      </c>
      <c r="D39" s="313">
        <v>0.25937814003234222</v>
      </c>
      <c r="E39" s="313">
        <v>0.25937814003234222</v>
      </c>
      <c r="F39" s="313">
        <v>0.26532456580577557</v>
      </c>
      <c r="G39" s="538">
        <v>0.2026</v>
      </c>
      <c r="H39" s="538">
        <v>0.3296</v>
      </c>
      <c r="I39" s="172"/>
      <c r="J39" s="172"/>
      <c r="K39" s="191"/>
      <c r="L39" s="279">
        <v>4</v>
      </c>
      <c r="M39"/>
      <c r="N39" s="40"/>
      <c r="V39" s="14"/>
      <c r="W39" s="25"/>
      <c r="X39" s="25"/>
      <c r="Y39" s="25"/>
      <c r="Z39" s="14"/>
    </row>
    <row r="40" spans="1:26" x14ac:dyDescent="0.35">
      <c r="A40" s="166"/>
      <c r="B40" s="659" t="s">
        <v>45</v>
      </c>
      <c r="C40" s="302"/>
      <c r="D40" s="301"/>
      <c r="E40" s="301"/>
      <c r="F40" s="301"/>
      <c r="G40" s="264"/>
      <c r="H40" s="264"/>
      <c r="I40" s="264"/>
      <c r="J40" s="264"/>
      <c r="K40" s="187"/>
      <c r="L40" s="280"/>
      <c r="M40" s="59"/>
      <c r="N40" s="40"/>
      <c r="V40" s="14"/>
      <c r="W40" s="25"/>
      <c r="X40" s="25"/>
      <c r="Y40" s="25"/>
      <c r="Z40" s="14"/>
    </row>
    <row r="41" spans="1:26" x14ac:dyDescent="0.35">
      <c r="A41" s="166"/>
      <c r="B41" s="660" t="s">
        <v>222</v>
      </c>
      <c r="C41" s="536">
        <v>25000</v>
      </c>
      <c r="D41" s="262"/>
      <c r="E41" s="262"/>
      <c r="F41" s="262"/>
      <c r="G41" s="262"/>
      <c r="H41" s="262"/>
      <c r="I41" s="262"/>
      <c r="J41" s="262"/>
      <c r="K41" s="182"/>
      <c r="L41" s="279">
        <v>3</v>
      </c>
      <c r="M41" s="59"/>
      <c r="N41" s="40"/>
      <c r="V41" s="14"/>
      <c r="W41" s="14"/>
      <c r="X41" s="14"/>
      <c r="Y41" s="14"/>
      <c r="Z41" s="14"/>
    </row>
    <row r="42" spans="1:26" x14ac:dyDescent="0.35">
      <c r="A42" s="166"/>
      <c r="B42" s="659" t="s">
        <v>223</v>
      </c>
      <c r="C42" s="536">
        <v>30000</v>
      </c>
      <c r="D42" s="264"/>
      <c r="E42" s="264"/>
      <c r="F42" s="264"/>
      <c r="G42" s="264"/>
      <c r="H42" s="264"/>
      <c r="I42" s="264"/>
      <c r="J42" s="264"/>
      <c r="K42" s="181"/>
      <c r="L42" s="280">
        <v>3</v>
      </c>
      <c r="M42" s="59"/>
      <c r="N42" s="40"/>
      <c r="V42" s="14"/>
      <c r="W42" s="14"/>
      <c r="X42" s="14"/>
      <c r="Y42" s="14"/>
      <c r="Z42" s="14"/>
    </row>
    <row r="43" spans="1:26" x14ac:dyDescent="0.35">
      <c r="A43" s="166"/>
      <c r="B43" s="660" t="s">
        <v>224</v>
      </c>
      <c r="C43" s="536">
        <v>52000</v>
      </c>
      <c r="D43" s="262"/>
      <c r="E43" s="262"/>
      <c r="F43" s="262"/>
      <c r="G43" s="262"/>
      <c r="H43" s="262"/>
      <c r="I43" s="262"/>
      <c r="J43" s="262"/>
      <c r="K43" s="182"/>
      <c r="L43" s="279">
        <v>3</v>
      </c>
      <c r="M43" s="59"/>
      <c r="N43" s="40"/>
      <c r="V43" s="14"/>
      <c r="W43" s="25"/>
      <c r="X43" s="14"/>
      <c r="Y43" s="14"/>
      <c r="Z43" s="14"/>
    </row>
    <row r="44" spans="1:26" x14ac:dyDescent="0.35">
      <c r="A44" s="7"/>
      <c r="B44" s="28"/>
      <c r="C44" s="530"/>
      <c r="D44" s="530"/>
      <c r="E44" s="530"/>
      <c r="F44" s="530"/>
      <c r="G44" s="292"/>
      <c r="H44" s="292"/>
      <c r="I44" s="292"/>
      <c r="J44" s="292"/>
      <c r="K44" s="284"/>
      <c r="L44" s="284"/>
      <c r="M44" s="59"/>
      <c r="N44" s="40"/>
      <c r="V44" s="14"/>
      <c r="W44" s="14"/>
      <c r="X44" s="14"/>
      <c r="Y44" s="14"/>
      <c r="Z44" s="14"/>
    </row>
    <row r="45" spans="1:26" x14ac:dyDescent="0.35">
      <c r="A45" s="123"/>
      <c r="B45" s="278" t="s">
        <v>124</v>
      </c>
      <c r="C45" s="303"/>
      <c r="D45" s="303"/>
      <c r="E45" s="303"/>
      <c r="F45" s="303"/>
      <c r="G45" s="292"/>
      <c r="H45" s="292"/>
      <c r="I45" s="292"/>
      <c r="J45" s="292"/>
      <c r="K45" s="284"/>
      <c r="L45" s="284"/>
      <c r="M45" s="59"/>
      <c r="N45" s="40"/>
      <c r="V45" s="14"/>
      <c r="W45" s="14"/>
      <c r="X45" s="14"/>
      <c r="Y45" s="14"/>
      <c r="Z45" s="14"/>
    </row>
    <row r="46" spans="1:26" x14ac:dyDescent="0.35">
      <c r="A46" s="123"/>
      <c r="B46" s="28" t="s">
        <v>162</v>
      </c>
      <c r="C46" s="284"/>
      <c r="D46" s="284"/>
      <c r="E46" s="284"/>
      <c r="F46" s="284"/>
      <c r="G46" s="292"/>
      <c r="H46" s="292"/>
      <c r="I46" s="292"/>
      <c r="J46" s="292"/>
      <c r="K46" s="285"/>
      <c r="L46" s="286"/>
      <c r="M46" s="59"/>
      <c r="N46" s="40"/>
      <c r="V46" s="14"/>
      <c r="W46" s="14"/>
      <c r="X46" s="14"/>
      <c r="Y46" s="14"/>
      <c r="Z46" s="14"/>
    </row>
    <row r="47" spans="1:26" s="206" customFormat="1" x14ac:dyDescent="0.35">
      <c r="A47" s="241"/>
      <c r="B47" s="28" t="s">
        <v>381</v>
      </c>
      <c r="C47" s="284"/>
      <c r="D47" s="284"/>
      <c r="E47" s="284"/>
      <c r="F47" s="284"/>
      <c r="G47" s="292"/>
      <c r="H47" s="292"/>
      <c r="I47" s="292"/>
      <c r="J47" s="292"/>
      <c r="K47" s="285"/>
      <c r="L47" s="286"/>
      <c r="M47" s="204"/>
      <c r="N47" s="201"/>
      <c r="V47" s="14"/>
      <c r="W47" s="14"/>
      <c r="X47" s="14"/>
      <c r="Y47" s="14"/>
      <c r="Z47" s="14"/>
    </row>
    <row r="48" spans="1:26" s="206" customFormat="1" x14ac:dyDescent="0.35">
      <c r="A48" s="241"/>
      <c r="B48" s="28" t="s">
        <v>163</v>
      </c>
      <c r="C48" s="284"/>
      <c r="D48" s="284"/>
      <c r="E48" s="284"/>
      <c r="F48" s="284"/>
      <c r="G48" s="292"/>
      <c r="H48" s="292"/>
      <c r="I48" s="292"/>
      <c r="J48" s="292"/>
      <c r="K48" s="285"/>
      <c r="L48" s="286"/>
      <c r="M48" s="204"/>
      <c r="N48" s="201"/>
      <c r="V48" s="14"/>
      <c r="W48" s="14"/>
      <c r="X48" s="14"/>
      <c r="Y48" s="14"/>
      <c r="Z48" s="14"/>
    </row>
    <row r="49" spans="1:26" s="206" customFormat="1" x14ac:dyDescent="0.35">
      <c r="A49" s="241"/>
      <c r="B49" s="28" t="s">
        <v>164</v>
      </c>
      <c r="C49" s="284"/>
      <c r="D49" s="284"/>
      <c r="E49" s="284"/>
      <c r="F49" s="284"/>
      <c r="G49" s="292"/>
      <c r="H49" s="292"/>
      <c r="I49" s="292"/>
      <c r="J49" s="292"/>
      <c r="K49" s="285"/>
      <c r="L49" s="286"/>
      <c r="M49" s="204"/>
      <c r="N49" s="201"/>
      <c r="V49" s="14"/>
      <c r="W49" s="14"/>
      <c r="X49" s="14"/>
      <c r="Y49" s="14"/>
      <c r="Z49" s="14"/>
    </row>
    <row r="50" spans="1:26" s="206" customFormat="1" x14ac:dyDescent="0.35">
      <c r="A50" s="241"/>
      <c r="B50" s="28" t="s">
        <v>165</v>
      </c>
      <c r="C50" s="284"/>
      <c r="D50" s="284"/>
      <c r="E50" s="284"/>
      <c r="F50" s="284"/>
      <c r="G50" s="292"/>
      <c r="H50" s="292"/>
      <c r="I50" s="292"/>
      <c r="J50" s="292"/>
      <c r="K50" s="285"/>
      <c r="L50" s="286"/>
      <c r="M50" s="204"/>
      <c r="N50" s="201"/>
      <c r="V50" s="14"/>
      <c r="W50" s="14"/>
      <c r="X50" s="14"/>
      <c r="Y50" s="14"/>
      <c r="Z50" s="14"/>
    </row>
    <row r="51" spans="1:26" s="206" customFormat="1" x14ac:dyDescent="0.35">
      <c r="A51" s="241"/>
      <c r="B51" s="28" t="s">
        <v>169</v>
      </c>
      <c r="C51" s="284"/>
      <c r="D51" s="284"/>
      <c r="E51" s="284"/>
      <c r="F51" s="284"/>
      <c r="G51" s="292"/>
      <c r="H51" s="292"/>
      <c r="I51" s="292"/>
      <c r="J51" s="292"/>
      <c r="K51" s="285"/>
      <c r="L51" s="286"/>
      <c r="M51" s="204"/>
      <c r="N51" s="201"/>
      <c r="V51" s="14"/>
      <c r="W51" s="14"/>
      <c r="X51" s="14"/>
      <c r="Y51" s="14"/>
      <c r="Z51" s="14"/>
    </row>
    <row r="52" spans="1:26" s="206" customFormat="1" x14ac:dyDescent="0.35">
      <c r="A52" s="241"/>
      <c r="B52" s="28" t="s">
        <v>170</v>
      </c>
      <c r="C52" s="284"/>
      <c r="D52" s="284"/>
      <c r="E52" s="284"/>
      <c r="F52" s="284"/>
      <c r="G52" s="292"/>
      <c r="H52" s="292"/>
      <c r="I52" s="292"/>
      <c r="J52" s="292"/>
      <c r="K52" s="285"/>
      <c r="L52" s="286"/>
      <c r="M52" s="204"/>
      <c r="N52" s="201"/>
      <c r="V52" s="14"/>
      <c r="W52" s="14"/>
      <c r="X52" s="14"/>
      <c r="Y52" s="14"/>
      <c r="Z52" s="14"/>
    </row>
    <row r="53" spans="1:26" s="206" customFormat="1" x14ac:dyDescent="0.35">
      <c r="A53" s="241"/>
      <c r="B53" s="28" t="s">
        <v>171</v>
      </c>
      <c r="C53" s="284"/>
      <c r="D53" s="284"/>
      <c r="E53" s="284"/>
      <c r="F53" s="284"/>
      <c r="G53" s="292"/>
      <c r="H53" s="292"/>
      <c r="I53" s="292"/>
      <c r="J53" s="292"/>
      <c r="K53" s="285"/>
      <c r="L53" s="286"/>
      <c r="M53" s="204"/>
      <c r="N53" s="201"/>
      <c r="V53" s="14"/>
      <c r="W53" s="14"/>
      <c r="X53" s="14"/>
      <c r="Y53" s="14"/>
      <c r="Z53" s="14"/>
    </row>
    <row r="54" spans="1:26" x14ac:dyDescent="0.35">
      <c r="A54" s="13"/>
      <c r="B54" s="28" t="s">
        <v>179</v>
      </c>
      <c r="C54" s="292"/>
      <c r="D54" s="292"/>
      <c r="E54" s="284"/>
      <c r="F54" s="284"/>
      <c r="G54" s="292"/>
      <c r="H54" s="292"/>
      <c r="I54" s="292"/>
      <c r="J54" s="292"/>
      <c r="K54" s="285"/>
      <c r="L54" s="286"/>
      <c r="M54" s="59"/>
      <c r="N54" s="40"/>
      <c r="V54" s="14"/>
      <c r="W54" s="14"/>
      <c r="X54" s="14"/>
      <c r="Y54" s="14"/>
      <c r="Z54" s="14"/>
    </row>
    <row r="55" spans="1:26" s="206" customFormat="1" x14ac:dyDescent="0.35">
      <c r="A55" s="13"/>
      <c r="B55" s="28" t="s">
        <v>309</v>
      </c>
      <c r="C55" s="292"/>
      <c r="D55" s="292"/>
      <c r="E55" s="284"/>
      <c r="F55" s="284"/>
      <c r="G55" s="292"/>
      <c r="H55" s="292"/>
      <c r="I55" s="292"/>
      <c r="J55" s="292"/>
      <c r="K55" s="285"/>
      <c r="L55" s="286"/>
      <c r="M55" s="204"/>
      <c r="N55" s="201"/>
      <c r="V55" s="14"/>
      <c r="W55" s="14"/>
      <c r="X55" s="14"/>
      <c r="Y55" s="14"/>
      <c r="Z55" s="14"/>
    </row>
    <row r="56" spans="1:26" s="206" customFormat="1" x14ac:dyDescent="0.35">
      <c r="A56" s="15"/>
      <c r="B56" s="28" t="s">
        <v>310</v>
      </c>
      <c r="C56" s="305"/>
      <c r="D56" s="305"/>
      <c r="E56" s="305"/>
      <c r="F56" s="305"/>
      <c r="G56" s="294"/>
      <c r="H56" s="294"/>
      <c r="I56" s="294"/>
      <c r="J56" s="294"/>
      <c r="K56" s="294"/>
      <c r="L56" s="294"/>
      <c r="M56" s="204"/>
    </row>
    <row r="57" spans="1:26" s="206" customFormat="1" x14ac:dyDescent="0.35">
      <c r="A57" s="15"/>
      <c r="B57" s="28" t="s">
        <v>311</v>
      </c>
      <c r="C57" s="305"/>
      <c r="D57" s="305"/>
      <c r="E57" s="305"/>
      <c r="F57" s="305"/>
      <c r="G57" s="294"/>
      <c r="H57" s="294"/>
      <c r="I57" s="294"/>
      <c r="J57" s="294"/>
      <c r="K57" s="294"/>
      <c r="L57" s="294"/>
      <c r="M57" s="204"/>
    </row>
    <row r="58" spans="1:26" s="206" customFormat="1" x14ac:dyDescent="0.35">
      <c r="A58" s="15"/>
      <c r="B58" s="28" t="s">
        <v>312</v>
      </c>
      <c r="C58" s="305"/>
      <c r="D58" s="305"/>
      <c r="E58" s="305"/>
      <c r="F58" s="305"/>
      <c r="G58" s="294"/>
      <c r="H58" s="294"/>
      <c r="I58" s="294"/>
      <c r="J58" s="294"/>
      <c r="K58" s="294"/>
      <c r="L58" s="294"/>
      <c r="M58" s="204"/>
    </row>
    <row r="59" spans="1:26" s="206" customFormat="1" x14ac:dyDescent="0.35">
      <c r="A59" s="15"/>
      <c r="B59" s="28" t="s">
        <v>372</v>
      </c>
      <c r="C59" s="305"/>
      <c r="D59" s="305"/>
      <c r="E59" s="305"/>
      <c r="F59" s="305"/>
      <c r="G59" s="294"/>
      <c r="H59" s="294"/>
      <c r="I59" s="294"/>
      <c r="J59" s="294"/>
      <c r="K59" s="294"/>
      <c r="L59" s="294"/>
      <c r="M59" s="204"/>
    </row>
    <row r="60" spans="1:26" s="206" customFormat="1" x14ac:dyDescent="0.35">
      <c r="A60" s="13"/>
      <c r="B60" s="28"/>
      <c r="C60" s="292"/>
      <c r="D60" s="292"/>
      <c r="E60" s="284"/>
      <c r="F60" s="284"/>
      <c r="G60" s="292"/>
      <c r="H60" s="292"/>
      <c r="I60" s="292"/>
      <c r="J60" s="292"/>
      <c r="K60" s="285"/>
      <c r="L60" s="286"/>
      <c r="M60" s="204"/>
      <c r="N60" s="201"/>
      <c r="V60" s="14"/>
      <c r="W60" s="14"/>
      <c r="X60" s="14"/>
      <c r="Y60" s="14"/>
      <c r="Z60" s="14"/>
    </row>
    <row r="61" spans="1:26" x14ac:dyDescent="0.35">
      <c r="A61" s="123"/>
      <c r="B61" s="277" t="s">
        <v>141</v>
      </c>
      <c r="C61" s="292"/>
      <c r="D61" s="292"/>
      <c r="E61" s="304"/>
      <c r="F61" s="304"/>
      <c r="G61" s="292"/>
      <c r="H61" s="292"/>
      <c r="I61" s="292"/>
      <c r="J61" s="292"/>
      <c r="K61" s="287"/>
      <c r="L61" s="287"/>
      <c r="M61" s="59"/>
      <c r="N61" s="40"/>
      <c r="V61" s="14"/>
      <c r="W61" s="14"/>
      <c r="X61" s="14"/>
      <c r="Y61" s="14"/>
      <c r="Z61" s="14"/>
    </row>
    <row r="62" spans="1:26" x14ac:dyDescent="0.35">
      <c r="B62" s="28" t="s">
        <v>166</v>
      </c>
      <c r="C62" s="284"/>
      <c r="D62" s="284"/>
      <c r="E62" s="284"/>
      <c r="F62" s="284"/>
      <c r="G62" s="9"/>
      <c r="H62" s="9"/>
      <c r="I62" s="9"/>
      <c r="J62" s="9"/>
      <c r="K62" s="287"/>
      <c r="L62" s="287"/>
      <c r="M62" s="59"/>
      <c r="N62" s="40"/>
      <c r="V62" s="14"/>
      <c r="W62" s="14"/>
      <c r="X62" s="14"/>
      <c r="Y62" s="14"/>
      <c r="Z62" s="14"/>
    </row>
    <row r="63" spans="1:26" x14ac:dyDescent="0.35">
      <c r="A63" s="123"/>
      <c r="B63" s="28" t="s">
        <v>167</v>
      </c>
      <c r="C63" s="288"/>
      <c r="D63" s="288"/>
      <c r="E63" s="288"/>
      <c r="F63" s="288"/>
      <c r="G63" s="288"/>
      <c r="H63" s="288"/>
      <c r="I63" s="288"/>
      <c r="J63" s="288"/>
      <c r="K63" s="288"/>
      <c r="L63" s="289"/>
      <c r="V63" s="14"/>
      <c r="W63" s="14"/>
      <c r="X63" s="14"/>
      <c r="Y63" s="14"/>
      <c r="Z63" s="14"/>
    </row>
    <row r="64" spans="1:26" x14ac:dyDescent="0.35">
      <c r="B64" s="28" t="s">
        <v>168</v>
      </c>
      <c r="C64" s="288"/>
      <c r="D64" s="288"/>
      <c r="E64" s="288"/>
      <c r="F64" s="288"/>
      <c r="G64" s="290"/>
      <c r="H64" s="290"/>
      <c r="I64" s="290"/>
      <c r="J64" s="290"/>
      <c r="K64" s="290"/>
      <c r="L64" s="291"/>
      <c r="V64" s="14"/>
      <c r="W64" s="14"/>
      <c r="X64" s="14"/>
      <c r="Y64" s="14"/>
      <c r="Z64" s="14"/>
    </row>
    <row r="65" spans="1:26" s="206" customFormat="1" x14ac:dyDescent="0.35">
      <c r="A65" s="15"/>
      <c r="B65" s="28" t="s">
        <v>283</v>
      </c>
      <c r="C65" s="288"/>
      <c r="D65" s="288"/>
      <c r="E65" s="288"/>
      <c r="F65" s="288"/>
      <c r="G65" s="290"/>
      <c r="H65" s="290"/>
      <c r="I65" s="290"/>
      <c r="J65" s="290"/>
      <c r="K65" s="290"/>
      <c r="L65" s="291"/>
      <c r="M65" s="15"/>
      <c r="V65" s="14"/>
      <c r="W65" s="14"/>
      <c r="X65" s="14"/>
      <c r="Y65" s="14"/>
      <c r="Z65" s="14"/>
    </row>
    <row r="66" spans="1:26" x14ac:dyDescent="0.35">
      <c r="A66" s="123"/>
      <c r="B66" s="28" t="s">
        <v>282</v>
      </c>
      <c r="C66" s="288"/>
      <c r="D66" s="288"/>
      <c r="E66" s="288"/>
      <c r="F66" s="288"/>
      <c r="G66" s="290"/>
      <c r="H66" s="290"/>
      <c r="I66" s="290"/>
      <c r="J66" s="290"/>
      <c r="K66" s="290"/>
      <c r="L66" s="291"/>
      <c r="V66" s="14"/>
      <c r="W66" s="14"/>
      <c r="X66" s="14"/>
      <c r="Y66" s="14"/>
      <c r="Z66" s="14"/>
    </row>
    <row r="67" spans="1:26" s="206" customFormat="1" x14ac:dyDescent="0.35">
      <c r="A67" s="607"/>
      <c r="B67" s="28" t="s">
        <v>351</v>
      </c>
      <c r="C67" s="288"/>
      <c r="D67" s="288"/>
      <c r="E67" s="288"/>
      <c r="F67" s="288"/>
      <c r="G67" s="290"/>
      <c r="H67" s="290"/>
      <c r="I67" s="290"/>
      <c r="J67" s="290"/>
      <c r="K67" s="290"/>
      <c r="L67" s="291"/>
      <c r="M67" s="15"/>
      <c r="V67" s="14"/>
      <c r="W67" s="14"/>
      <c r="X67" s="14"/>
      <c r="Y67" s="14"/>
      <c r="Z67" s="14"/>
    </row>
    <row r="68" spans="1:26" s="206" customFormat="1" x14ac:dyDescent="0.35">
      <c r="A68" s="641"/>
      <c r="B68" s="28" t="s">
        <v>320</v>
      </c>
      <c r="C68" s="288"/>
      <c r="D68" s="288"/>
      <c r="E68" s="288"/>
      <c r="F68" s="288"/>
      <c r="G68" s="290"/>
      <c r="H68" s="290"/>
      <c r="I68" s="290"/>
      <c r="J68" s="290"/>
      <c r="K68" s="290"/>
      <c r="L68" s="291"/>
      <c r="M68" s="15"/>
      <c r="V68" s="14"/>
      <c r="W68" s="14"/>
      <c r="X68" s="14"/>
      <c r="Y68" s="14"/>
      <c r="Z68" s="14"/>
    </row>
    <row r="69" spans="1:26" x14ac:dyDescent="0.35">
      <c r="A69" s="123"/>
      <c r="B69" s="28" t="s">
        <v>288</v>
      </c>
      <c r="C69" s="292"/>
      <c r="D69" s="292"/>
      <c r="E69" s="292"/>
      <c r="F69" s="292"/>
      <c r="G69" s="292"/>
      <c r="H69" s="292"/>
      <c r="I69" s="292"/>
      <c r="J69" s="292"/>
      <c r="K69" s="292"/>
      <c r="L69" s="291"/>
      <c r="V69" s="14"/>
      <c r="W69" s="14"/>
      <c r="X69" s="14"/>
      <c r="Y69" s="14"/>
      <c r="Z69" s="14"/>
    </row>
    <row r="70" spans="1:26" s="55" customFormat="1" x14ac:dyDescent="0.35">
      <c r="A70" s="122"/>
      <c r="B70" s="28" t="s">
        <v>337</v>
      </c>
      <c r="C70" s="292"/>
      <c r="D70" s="292"/>
      <c r="E70" s="292"/>
      <c r="F70" s="292"/>
      <c r="G70" s="292"/>
      <c r="H70" s="292"/>
      <c r="I70" s="292"/>
      <c r="J70" s="292"/>
      <c r="K70" s="292"/>
      <c r="L70" s="293"/>
    </row>
    <row r="71" spans="1:26" ht="15" customHeight="1" x14ac:dyDescent="0.35">
      <c r="A71" s="123"/>
      <c r="B71" s="28" t="s">
        <v>341</v>
      </c>
      <c r="C71" s="292"/>
      <c r="D71" s="292"/>
      <c r="E71" s="292"/>
      <c r="F71" s="292"/>
      <c r="G71" s="292"/>
      <c r="H71" s="292"/>
      <c r="I71" s="292"/>
      <c r="J71" s="292"/>
      <c r="K71" s="292"/>
      <c r="M71"/>
    </row>
    <row r="72" spans="1:26" ht="15" customHeight="1" x14ac:dyDescent="0.35">
      <c r="A72" s="123"/>
      <c r="B72" s="28" t="s">
        <v>370</v>
      </c>
      <c r="C72" s="292"/>
      <c r="D72" s="292"/>
      <c r="E72" s="292"/>
      <c r="F72" s="292"/>
      <c r="G72" s="292"/>
      <c r="H72" s="292"/>
      <c r="I72" s="292"/>
      <c r="J72" s="292"/>
      <c r="K72" s="292"/>
      <c r="M72"/>
    </row>
    <row r="73" spans="1:26" ht="15" customHeight="1" x14ac:dyDescent="0.35">
      <c r="A73" s="123"/>
      <c r="B73"/>
      <c r="C73" s="292"/>
      <c r="D73" s="292"/>
      <c r="E73" s="292"/>
      <c r="F73" s="292"/>
      <c r="G73" s="292"/>
      <c r="H73" s="292"/>
      <c r="I73" s="292"/>
      <c r="J73" s="292"/>
      <c r="K73" s="292"/>
      <c r="M73"/>
    </row>
    <row r="74" spans="1:26" x14ac:dyDescent="0.35">
      <c r="A74" s="123"/>
      <c r="B74"/>
      <c r="C74" s="292"/>
      <c r="D74" s="292"/>
      <c r="E74" s="292"/>
      <c r="F74" s="292"/>
      <c r="G74" s="292"/>
      <c r="H74" s="292"/>
      <c r="I74" s="292"/>
      <c r="J74" s="292"/>
      <c r="K74" s="292"/>
      <c r="M74"/>
    </row>
    <row r="75" spans="1:26" ht="20.9" customHeight="1" x14ac:dyDescent="0.35">
      <c r="A75" s="123"/>
      <c r="B75"/>
      <c r="C75" s="292"/>
      <c r="D75" s="292"/>
      <c r="E75" s="292"/>
      <c r="F75" s="292"/>
      <c r="G75" s="292"/>
      <c r="H75" s="292"/>
      <c r="I75" s="292"/>
      <c r="J75" s="292"/>
      <c r="K75" s="292"/>
      <c r="M75"/>
    </row>
    <row r="76" spans="1:26" x14ac:dyDescent="0.35">
      <c r="A76" s="123"/>
      <c r="B76"/>
      <c r="C76" s="292"/>
      <c r="D76" s="292"/>
      <c r="E76" s="292"/>
      <c r="F76" s="292"/>
      <c r="G76" s="292"/>
      <c r="H76" s="292"/>
      <c r="I76" s="292"/>
      <c r="J76" s="292"/>
      <c r="K76" s="292"/>
      <c r="M76"/>
    </row>
    <row r="77" spans="1:26" x14ac:dyDescent="0.35">
      <c r="A77" s="123"/>
      <c r="B77"/>
      <c r="C77" s="292"/>
      <c r="D77" s="292"/>
      <c r="E77" s="292"/>
      <c r="F77" s="292"/>
      <c r="G77" s="292"/>
      <c r="H77" s="292"/>
      <c r="I77" s="292"/>
      <c r="J77" s="292"/>
      <c r="K77" s="292"/>
      <c r="M77"/>
    </row>
    <row r="78" spans="1:26" x14ac:dyDescent="0.35">
      <c r="A78" s="123"/>
      <c r="B78"/>
      <c r="C78" s="292"/>
      <c r="D78" s="292"/>
      <c r="E78" s="292"/>
      <c r="F78" s="292"/>
      <c r="G78" s="292"/>
      <c r="H78" s="292"/>
      <c r="I78" s="292"/>
      <c r="J78" s="292"/>
      <c r="K78" s="292"/>
      <c r="M78"/>
    </row>
    <row r="79" spans="1:26" s="37" customFormat="1" x14ac:dyDescent="0.35">
      <c r="A79" s="123"/>
      <c r="B79"/>
      <c r="C79" s="292"/>
      <c r="D79" s="292"/>
      <c r="E79" s="292"/>
      <c r="F79" s="292"/>
      <c r="G79" s="292"/>
      <c r="H79" s="292"/>
      <c r="I79" s="292"/>
      <c r="J79" s="292"/>
      <c r="K79" s="292"/>
      <c r="L79" s="282"/>
    </row>
    <row r="80" spans="1:26" ht="29.25" customHeight="1" x14ac:dyDescent="0.35">
      <c r="A80" s="35"/>
      <c r="B80"/>
      <c r="C80" s="292"/>
      <c r="D80" s="292"/>
      <c r="E80" s="292"/>
      <c r="F80" s="292"/>
      <c r="G80" s="292"/>
      <c r="H80" s="292"/>
      <c r="I80" s="292"/>
      <c r="J80" s="292"/>
      <c r="K80" s="292"/>
      <c r="M80"/>
    </row>
    <row r="81" spans="1:13" x14ac:dyDescent="0.35">
      <c r="A81" s="35"/>
      <c r="B81"/>
      <c r="C81" s="292"/>
      <c r="D81" s="292"/>
      <c r="E81" s="292"/>
      <c r="F81" s="292"/>
      <c r="G81" s="292"/>
      <c r="H81" s="292"/>
      <c r="I81" s="292"/>
      <c r="J81" s="292"/>
      <c r="K81" s="292"/>
      <c r="M81"/>
    </row>
    <row r="82" spans="1:13" x14ac:dyDescent="0.35">
      <c r="A82" s="35"/>
      <c r="B82"/>
      <c r="C82" s="292"/>
      <c r="D82" s="292"/>
      <c r="E82" s="292"/>
      <c r="F82" s="292"/>
      <c r="G82" s="292"/>
      <c r="H82" s="292"/>
      <c r="I82" s="292"/>
      <c r="J82" s="292"/>
      <c r="K82" s="292"/>
      <c r="L82" s="289"/>
    </row>
    <row r="83" spans="1:13" x14ac:dyDescent="0.35">
      <c r="A83" s="35"/>
      <c r="B83"/>
      <c r="C83" s="292"/>
      <c r="D83" s="292"/>
      <c r="E83" s="292"/>
      <c r="F83" s="292"/>
      <c r="G83" s="292"/>
      <c r="H83" s="292"/>
      <c r="I83" s="292"/>
      <c r="J83" s="292"/>
      <c r="K83" s="292"/>
      <c r="L83" s="289"/>
    </row>
    <row r="84" spans="1:13" ht="25.5" customHeight="1" x14ac:dyDescent="0.35">
      <c r="A84" s="35"/>
      <c r="B84"/>
      <c r="C84" s="292"/>
      <c r="D84" s="292"/>
      <c r="E84" s="292"/>
      <c r="F84" s="292"/>
      <c r="G84" s="292"/>
      <c r="H84" s="292"/>
      <c r="I84" s="292"/>
      <c r="J84" s="292"/>
      <c r="K84" s="292"/>
      <c r="L84" s="289"/>
    </row>
    <row r="85" spans="1:13" x14ac:dyDescent="0.35">
      <c r="A85" s="54"/>
      <c r="B85"/>
      <c r="C85" s="292"/>
      <c r="D85" s="292"/>
      <c r="E85" s="292"/>
      <c r="F85" s="292"/>
      <c r="G85" s="292"/>
      <c r="H85" s="292"/>
      <c r="I85" s="292"/>
      <c r="J85" s="292"/>
      <c r="K85" s="292"/>
    </row>
    <row r="86" spans="1:13" x14ac:dyDescent="0.35">
      <c r="A86" s="52"/>
      <c r="B86"/>
      <c r="C86" s="292"/>
      <c r="D86" s="292"/>
      <c r="E86" s="292"/>
      <c r="F86" s="292"/>
      <c r="G86" s="292"/>
      <c r="H86" s="292"/>
      <c r="I86" s="292"/>
      <c r="J86" s="292"/>
      <c r="K86" s="292"/>
    </row>
    <row r="87" spans="1:13" x14ac:dyDescent="0.35">
      <c r="A87" s="52"/>
      <c r="B87"/>
      <c r="C87" s="292"/>
      <c r="D87" s="292"/>
      <c r="E87" s="292"/>
      <c r="F87" s="292"/>
      <c r="G87" s="292"/>
      <c r="H87" s="292"/>
      <c r="I87" s="292"/>
      <c r="J87" s="292"/>
      <c r="K87" s="292"/>
    </row>
    <row r="88" spans="1:13" x14ac:dyDescent="0.35">
      <c r="B88"/>
      <c r="C88" s="292"/>
      <c r="D88" s="292"/>
      <c r="E88" s="292"/>
      <c r="F88" s="292"/>
      <c r="G88" s="292"/>
      <c r="H88" s="292"/>
      <c r="I88" s="292"/>
      <c r="J88" s="292"/>
      <c r="K88" s="292"/>
    </row>
    <row r="89" spans="1:13" x14ac:dyDescent="0.35">
      <c r="B89"/>
      <c r="C89" s="292"/>
      <c r="D89" s="292"/>
      <c r="E89" s="292"/>
      <c r="F89" s="292"/>
      <c r="G89" s="292"/>
      <c r="H89" s="292"/>
      <c r="I89" s="292"/>
      <c r="J89" s="292"/>
      <c r="K89" s="292"/>
    </row>
    <row r="90" spans="1:13" x14ac:dyDescent="0.35">
      <c r="B90"/>
      <c r="C90" s="292"/>
      <c r="D90" s="292"/>
      <c r="E90" s="292"/>
      <c r="F90" s="292"/>
      <c r="G90" s="292"/>
      <c r="H90" s="292"/>
      <c r="I90" s="292"/>
      <c r="J90" s="292"/>
      <c r="K90" s="292"/>
    </row>
    <row r="92" spans="1:13" x14ac:dyDescent="0.35">
      <c r="B92" s="233"/>
      <c r="C92" s="305"/>
      <c r="D92" s="305"/>
      <c r="E92" s="305"/>
      <c r="F92" s="305"/>
      <c r="G92" s="294"/>
      <c r="H92" s="294"/>
      <c r="I92" s="294"/>
      <c r="J92" s="294"/>
      <c r="K92" s="294"/>
      <c r="L92" s="294"/>
    </row>
    <row r="97" spans="7:10" x14ac:dyDescent="0.35">
      <c r="G97" s="282"/>
      <c r="H97" s="282"/>
      <c r="I97" s="282"/>
      <c r="J97" s="282"/>
    </row>
  </sheetData>
  <customSheetViews>
    <customSheetView guid="{52BFA1C6-C293-4099-B006-D09FCDA7FECB}" topLeftCell="A7">
      <selection activeCell="D27" sqref="D27"/>
      <pageMargins left="0.7" right="0.7" top="0.75" bottom="0.75" header="0.3" footer="0.3"/>
      <pageSetup orientation="portrait" r:id="rId1"/>
    </customSheetView>
    <customSheetView guid="{3F4F9D5E-65C0-42AF-A62A-7A774774A933}" showGridLines="0" topLeftCell="A25">
      <selection activeCell="C20" sqref="C20"/>
      <pageMargins left="0.7" right="0.7" top="0.75" bottom="0.75" header="0.3" footer="0.3"/>
      <pageSetup orientation="portrait" r:id="rId2"/>
    </customSheetView>
    <customSheetView guid="{EC40496C-8234-4F0F-A15F-F8A9160EC689}" scale="115" showGridLines="0" hiddenRows="1" topLeftCell="B1">
      <pane ySplit="11" topLeftCell="A12" activePane="bottomLeft" state="frozen"/>
      <selection pane="bottomLeft" activeCell="D16" sqref="D16:F16"/>
      <pageMargins left="0.7" right="0.7" top="0.75" bottom="0.75" header="0.3" footer="0.3"/>
      <pageSetup orientation="portrait" r:id="rId3"/>
    </customSheetView>
  </customSheetViews>
  <mergeCells count="6">
    <mergeCell ref="B17:J17"/>
    <mergeCell ref="B31:J31"/>
    <mergeCell ref="B35:J35"/>
    <mergeCell ref="C3:L3"/>
    <mergeCell ref="G4:H4"/>
    <mergeCell ref="I4:J4"/>
  </mergeCells>
  <pageMargins left="0.7" right="0.7" top="0.75" bottom="0.75" header="0.3" footer="0.3"/>
  <pageSetup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85"/>
  <sheetViews>
    <sheetView workbookViewId="0">
      <selection activeCell="L32" sqref="L32"/>
    </sheetView>
  </sheetViews>
  <sheetFormatPr defaultColWidth="9.1796875" defaultRowHeight="14.5" x14ac:dyDescent="0.35"/>
  <cols>
    <col min="1" max="1" width="2.81640625" style="500" customWidth="1"/>
    <col min="2" max="2" width="44" style="500" customWidth="1"/>
    <col min="3" max="6" width="9.81640625" style="500" customWidth="1"/>
    <col min="7" max="7" width="6.81640625" style="472" customWidth="1"/>
    <col min="8" max="8" width="8.81640625" style="472" customWidth="1"/>
    <col min="9" max="9" width="8.453125" style="472" customWidth="1"/>
    <col min="10" max="10" width="8.1796875" style="472" customWidth="1"/>
    <col min="11" max="11" width="9.81640625" style="500" customWidth="1"/>
    <col min="12" max="12" width="15.1796875" style="500" bestFit="1" customWidth="1"/>
    <col min="13" max="13" width="128.1796875" style="472" customWidth="1"/>
    <col min="14" max="14" width="9.1796875" style="471"/>
    <col min="15" max="15" width="17.1796875" style="471" customWidth="1"/>
    <col min="16" max="16" width="9" style="471" bestFit="1" customWidth="1"/>
    <col min="17" max="18" width="9.81640625" style="471" bestFit="1" customWidth="1"/>
    <col min="19" max="21" width="9.1796875" style="471"/>
    <col min="22" max="22" width="10.81640625" style="471" customWidth="1"/>
    <col min="23" max="16384" width="9.1796875" style="471"/>
  </cols>
  <sheetData>
    <row r="1" spans="1:16" s="485" customFormat="1" ht="14.25" customHeight="1" x14ac:dyDescent="0.35">
      <c r="A1" s="472"/>
      <c r="B1" s="501"/>
      <c r="C1" s="472"/>
      <c r="D1" s="472"/>
      <c r="E1" s="472"/>
      <c r="F1" s="472"/>
      <c r="G1" s="469"/>
      <c r="H1" s="469"/>
      <c r="I1" s="470"/>
      <c r="J1" s="470"/>
      <c r="K1" s="472"/>
      <c r="L1" s="469"/>
      <c r="M1" s="472"/>
    </row>
    <row r="2" spans="1:16" s="485" customFormat="1" ht="14.25" customHeight="1" x14ac:dyDescent="0.35">
      <c r="A2" s="472"/>
      <c r="B2" s="440"/>
      <c r="C2" s="472"/>
      <c r="D2" s="472"/>
      <c r="E2" s="472"/>
      <c r="F2" s="472"/>
      <c r="G2" s="472"/>
      <c r="H2" s="472"/>
      <c r="I2" s="472"/>
      <c r="J2" s="472"/>
      <c r="K2" s="472"/>
      <c r="L2" s="472"/>
      <c r="M2" s="472"/>
    </row>
    <row r="3" spans="1:16" x14ac:dyDescent="0.35">
      <c r="A3" s="472"/>
      <c r="B3" s="188" t="s">
        <v>0</v>
      </c>
      <c r="C3" s="699" t="s">
        <v>79</v>
      </c>
      <c r="D3" s="739"/>
      <c r="E3" s="739"/>
      <c r="F3" s="739"/>
      <c r="G3" s="739"/>
      <c r="H3" s="739"/>
      <c r="I3" s="739"/>
      <c r="J3" s="739"/>
      <c r="K3" s="739"/>
      <c r="L3" s="700"/>
      <c r="M3" s="489"/>
      <c r="N3" s="574"/>
      <c r="O3" s="574"/>
      <c r="P3" s="574"/>
    </row>
    <row r="4" spans="1:16" x14ac:dyDescent="0.35">
      <c r="A4" s="472"/>
      <c r="B4" s="31"/>
      <c r="C4" s="211">
        <v>2020</v>
      </c>
      <c r="D4" s="211">
        <v>2030</v>
      </c>
      <c r="E4" s="211">
        <v>2040</v>
      </c>
      <c r="F4" s="211">
        <v>2050</v>
      </c>
      <c r="G4" s="699" t="s">
        <v>2</v>
      </c>
      <c r="H4" s="700"/>
      <c r="I4" s="699" t="s">
        <v>3</v>
      </c>
      <c r="J4" s="700"/>
      <c r="K4" s="211" t="s">
        <v>4</v>
      </c>
      <c r="L4" s="211" t="s">
        <v>5</v>
      </c>
      <c r="M4" s="489"/>
      <c r="N4" s="575"/>
      <c r="O4" s="575"/>
      <c r="P4" s="575"/>
    </row>
    <row r="5" spans="1:16" x14ac:dyDescent="0.35">
      <c r="A5" s="472"/>
      <c r="B5" s="527" t="s">
        <v>6</v>
      </c>
      <c r="C5" s="528"/>
      <c r="D5" s="528"/>
      <c r="E5" s="528"/>
      <c r="F5" s="528"/>
      <c r="G5" s="523" t="s">
        <v>7</v>
      </c>
      <c r="H5" s="523" t="s">
        <v>8</v>
      </c>
      <c r="I5" s="523" t="s">
        <v>7</v>
      </c>
      <c r="J5" s="523" t="s">
        <v>8</v>
      </c>
      <c r="K5" s="528"/>
      <c r="L5" s="529"/>
      <c r="M5" s="489"/>
      <c r="N5" s="574"/>
      <c r="O5" s="574"/>
      <c r="P5" s="574"/>
    </row>
    <row r="6" spans="1:16" x14ac:dyDescent="0.35">
      <c r="A6" s="472"/>
      <c r="B6" s="190" t="s">
        <v>9</v>
      </c>
      <c r="C6" s="191" t="s">
        <v>369</v>
      </c>
      <c r="D6" s="473"/>
      <c r="E6" s="473"/>
      <c r="F6" s="473"/>
      <c r="G6" s="194">
        <v>1000</v>
      </c>
      <c r="H6" s="194">
        <v>1600</v>
      </c>
      <c r="I6" s="194"/>
      <c r="J6" s="194"/>
      <c r="K6" s="194"/>
      <c r="L6" s="194" t="s">
        <v>161</v>
      </c>
      <c r="M6" s="489"/>
      <c r="N6" s="574"/>
      <c r="O6" s="574"/>
      <c r="P6" s="574"/>
    </row>
    <row r="7" spans="1:16" x14ac:dyDescent="0.35">
      <c r="A7" s="472"/>
      <c r="B7" s="475" t="s">
        <v>82</v>
      </c>
      <c r="C7" s="187">
        <v>31</v>
      </c>
      <c r="D7" s="187"/>
      <c r="E7" s="192"/>
      <c r="F7" s="192"/>
      <c r="G7" s="571"/>
      <c r="H7" s="571"/>
      <c r="I7" s="476"/>
      <c r="J7" s="192"/>
      <c r="K7" s="192" t="s">
        <v>130</v>
      </c>
      <c r="L7" s="192">
        <v>2</v>
      </c>
      <c r="M7" s="489"/>
      <c r="N7" s="574"/>
      <c r="O7" s="574"/>
      <c r="P7" s="574"/>
    </row>
    <row r="8" spans="1:16" x14ac:dyDescent="0.35">
      <c r="A8" s="472"/>
      <c r="B8" s="190" t="s">
        <v>83</v>
      </c>
      <c r="C8" s="191"/>
      <c r="D8" s="191"/>
      <c r="E8" s="191"/>
      <c r="F8" s="191"/>
      <c r="G8" s="191"/>
      <c r="H8" s="191"/>
      <c r="I8" s="191"/>
      <c r="J8" s="191"/>
      <c r="K8" s="191"/>
      <c r="L8" s="191"/>
      <c r="M8" s="489"/>
      <c r="N8" s="574"/>
      <c r="O8" s="574"/>
      <c r="P8" s="574"/>
    </row>
    <row r="9" spans="1:16" x14ac:dyDescent="0.35">
      <c r="A9" s="472"/>
      <c r="B9" s="475" t="s">
        <v>84</v>
      </c>
      <c r="C9" s="187"/>
      <c r="D9" s="187"/>
      <c r="E9" s="187"/>
      <c r="F9" s="187"/>
      <c r="G9" s="187"/>
      <c r="H9" s="187"/>
      <c r="I9" s="187"/>
      <c r="J9" s="187"/>
      <c r="K9" s="187"/>
      <c r="L9" s="187"/>
      <c r="M9" s="489"/>
      <c r="N9" s="574"/>
      <c r="O9" s="574"/>
      <c r="P9" s="574"/>
    </row>
    <row r="10" spans="1:16" x14ac:dyDescent="0.35">
      <c r="A10" s="472"/>
      <c r="B10" s="190" t="s">
        <v>85</v>
      </c>
      <c r="C10" s="191"/>
      <c r="D10" s="191"/>
      <c r="E10" s="191"/>
      <c r="F10" s="191"/>
      <c r="G10" s="191"/>
      <c r="H10" s="191"/>
      <c r="I10" s="191"/>
      <c r="J10" s="191"/>
      <c r="K10" s="191"/>
      <c r="L10" s="191"/>
      <c r="M10" s="489"/>
      <c r="N10" s="574"/>
      <c r="O10" s="574"/>
      <c r="P10" s="574"/>
    </row>
    <row r="11" spans="1:16" x14ac:dyDescent="0.35">
      <c r="A11" s="472"/>
      <c r="B11" s="475" t="s">
        <v>86</v>
      </c>
      <c r="C11" s="187">
        <v>2777</v>
      </c>
      <c r="D11" s="187"/>
      <c r="E11" s="187"/>
      <c r="F11" s="187"/>
      <c r="G11" s="187"/>
      <c r="H11" s="187"/>
      <c r="I11" s="187"/>
      <c r="J11" s="187"/>
      <c r="K11" s="187"/>
      <c r="L11" s="187">
        <v>3</v>
      </c>
      <c r="M11" s="489"/>
      <c r="N11" s="574"/>
      <c r="O11" s="574"/>
      <c r="P11" s="574"/>
    </row>
    <row r="12" spans="1:16" x14ac:dyDescent="0.35">
      <c r="A12" s="472"/>
      <c r="B12" s="190" t="s">
        <v>87</v>
      </c>
      <c r="C12" s="191">
        <v>7.8</v>
      </c>
      <c r="D12" s="191"/>
      <c r="E12" s="191"/>
      <c r="F12" s="191"/>
      <c r="G12" s="191"/>
      <c r="H12" s="191"/>
      <c r="I12" s="191"/>
      <c r="J12" s="191"/>
      <c r="K12" s="191"/>
      <c r="L12" s="191">
        <v>1</v>
      </c>
      <c r="M12" s="489"/>
      <c r="N12" s="574"/>
      <c r="O12" s="574"/>
      <c r="P12" s="574"/>
    </row>
    <row r="13" spans="1:16" x14ac:dyDescent="0.35">
      <c r="A13" s="472"/>
      <c r="B13" s="475" t="s">
        <v>10</v>
      </c>
      <c r="C13" s="187"/>
      <c r="D13" s="187"/>
      <c r="E13" s="187"/>
      <c r="F13" s="187"/>
      <c r="G13" s="187"/>
      <c r="H13" s="187"/>
      <c r="I13" s="187"/>
      <c r="J13" s="187"/>
      <c r="K13" s="187"/>
      <c r="L13" s="187"/>
      <c r="M13" s="489"/>
      <c r="N13" s="574"/>
      <c r="O13" s="574"/>
      <c r="P13" s="574"/>
    </row>
    <row r="14" spans="1:16" x14ac:dyDescent="0.35">
      <c r="A14" s="472"/>
      <c r="B14" s="190" t="s">
        <v>23</v>
      </c>
      <c r="C14" s="191"/>
      <c r="D14" s="191"/>
      <c r="E14" s="191"/>
      <c r="F14" s="191"/>
      <c r="G14" s="191"/>
      <c r="H14" s="191"/>
      <c r="I14" s="191"/>
      <c r="J14" s="191"/>
      <c r="K14" s="191"/>
      <c r="L14" s="191"/>
      <c r="M14" s="489"/>
      <c r="N14" s="574"/>
      <c r="O14" s="574"/>
      <c r="P14" s="574"/>
    </row>
    <row r="15" spans="1:16" x14ac:dyDescent="0.35">
      <c r="A15" s="472"/>
      <c r="B15" s="475" t="s">
        <v>11</v>
      </c>
      <c r="C15" s="187">
        <v>30</v>
      </c>
      <c r="D15" s="187"/>
      <c r="E15" s="187"/>
      <c r="F15" s="187"/>
      <c r="G15" s="187"/>
      <c r="H15" s="187"/>
      <c r="I15" s="187"/>
      <c r="J15" s="187"/>
      <c r="K15" s="187"/>
      <c r="L15" s="187">
        <v>3</v>
      </c>
      <c r="M15" s="489"/>
      <c r="N15" s="574"/>
      <c r="O15" s="574"/>
      <c r="P15" s="574"/>
    </row>
    <row r="16" spans="1:16" x14ac:dyDescent="0.35">
      <c r="A16" s="472"/>
      <c r="B16" s="190" t="s">
        <v>12</v>
      </c>
      <c r="C16" s="191">
        <v>6</v>
      </c>
      <c r="D16" s="191"/>
      <c r="E16" s="191"/>
      <c r="F16" s="191"/>
      <c r="G16" s="190">
        <v>5</v>
      </c>
      <c r="H16" s="190">
        <v>11</v>
      </c>
      <c r="I16" s="191"/>
      <c r="J16" s="191"/>
      <c r="K16" s="191"/>
      <c r="L16" s="191" t="s">
        <v>208</v>
      </c>
      <c r="M16" s="489"/>
      <c r="N16" s="574"/>
      <c r="O16" s="574"/>
      <c r="P16" s="574"/>
    </row>
    <row r="17" spans="1:26" x14ac:dyDescent="0.35">
      <c r="A17" s="472"/>
      <c r="B17" s="572" t="s">
        <v>14</v>
      </c>
      <c r="C17" s="736"/>
      <c r="D17" s="737"/>
      <c r="E17" s="737"/>
      <c r="F17" s="737"/>
      <c r="G17" s="737"/>
      <c r="H17" s="737"/>
      <c r="I17" s="737"/>
      <c r="J17" s="737"/>
      <c r="K17" s="737"/>
      <c r="L17" s="738"/>
      <c r="M17" s="489"/>
      <c r="N17" s="574"/>
      <c r="O17" s="574"/>
      <c r="P17" s="574"/>
    </row>
    <row r="18" spans="1:26" x14ac:dyDescent="0.35">
      <c r="A18" s="472"/>
      <c r="B18" s="190" t="s">
        <v>15</v>
      </c>
      <c r="C18" s="191"/>
      <c r="D18" s="191"/>
      <c r="E18" s="191"/>
      <c r="F18" s="191"/>
      <c r="G18" s="191"/>
      <c r="H18" s="191"/>
      <c r="I18" s="191"/>
      <c r="J18" s="191"/>
      <c r="K18" s="191"/>
      <c r="L18" s="191"/>
      <c r="M18" s="489"/>
      <c r="N18" s="574"/>
      <c r="O18" s="574"/>
      <c r="P18" s="574"/>
    </row>
    <row r="19" spans="1:26" x14ac:dyDescent="0.35">
      <c r="A19" s="472"/>
      <c r="B19" s="475" t="s">
        <v>16</v>
      </c>
      <c r="C19" s="187"/>
      <c r="D19" s="187"/>
      <c r="E19" s="187"/>
      <c r="F19" s="187"/>
      <c r="G19" s="187"/>
      <c r="H19" s="187"/>
      <c r="I19" s="187"/>
      <c r="J19" s="187"/>
      <c r="K19" s="187"/>
      <c r="L19" s="187"/>
      <c r="M19" s="489"/>
      <c r="N19" s="574"/>
      <c r="O19" s="574"/>
      <c r="P19" s="574"/>
    </row>
    <row r="20" spans="1:26" x14ac:dyDescent="0.35">
      <c r="A20" s="472"/>
      <c r="B20" s="190" t="s">
        <v>88</v>
      </c>
      <c r="C20" s="191"/>
      <c r="D20" s="191"/>
      <c r="E20" s="191"/>
      <c r="F20" s="191"/>
      <c r="G20" s="191"/>
      <c r="H20" s="191"/>
      <c r="I20" s="191"/>
      <c r="J20" s="191"/>
      <c r="K20" s="191"/>
      <c r="L20" s="191"/>
      <c r="M20" s="489"/>
      <c r="N20" s="574"/>
      <c r="O20" s="574"/>
      <c r="P20" s="574"/>
    </row>
    <row r="21" spans="1:26" x14ac:dyDescent="0.35">
      <c r="A21" s="472"/>
      <c r="B21" s="475" t="s">
        <v>89</v>
      </c>
      <c r="C21" s="187"/>
      <c r="D21" s="187"/>
      <c r="E21" s="187"/>
      <c r="F21" s="187"/>
      <c r="G21" s="187"/>
      <c r="H21" s="187"/>
      <c r="I21" s="187"/>
      <c r="J21" s="187"/>
      <c r="K21" s="187"/>
      <c r="L21" s="187"/>
      <c r="M21" s="489"/>
      <c r="N21" s="574"/>
      <c r="O21" s="574"/>
      <c r="P21" s="574"/>
    </row>
    <row r="22" spans="1:26" x14ac:dyDescent="0.35">
      <c r="A22" s="472"/>
      <c r="B22" s="190" t="s">
        <v>90</v>
      </c>
      <c r="C22" s="191"/>
      <c r="D22" s="191"/>
      <c r="E22" s="191"/>
      <c r="F22" s="191"/>
      <c r="G22" s="191"/>
      <c r="H22" s="191"/>
      <c r="I22" s="191"/>
      <c r="J22" s="191"/>
      <c r="K22" s="191"/>
      <c r="L22" s="191"/>
      <c r="M22" s="489"/>
      <c r="N22" s="574"/>
      <c r="O22" s="574"/>
      <c r="P22" s="574"/>
    </row>
    <row r="23" spans="1:26" x14ac:dyDescent="0.35">
      <c r="A23" s="472"/>
      <c r="B23" s="475" t="s">
        <v>91</v>
      </c>
      <c r="C23" s="187">
        <v>6</v>
      </c>
      <c r="D23" s="187"/>
      <c r="E23" s="187"/>
      <c r="F23" s="187"/>
      <c r="G23" s="187"/>
      <c r="H23" s="187"/>
      <c r="I23" s="187"/>
      <c r="J23" s="187"/>
      <c r="K23" s="187"/>
      <c r="L23" s="187">
        <v>3</v>
      </c>
      <c r="M23" s="489"/>
      <c r="N23" s="574"/>
      <c r="O23" s="574"/>
      <c r="P23" s="574"/>
    </row>
    <row r="24" spans="1:26" x14ac:dyDescent="0.35">
      <c r="A24" s="472"/>
      <c r="B24" s="190" t="s">
        <v>92</v>
      </c>
      <c r="C24" s="191">
        <v>4</v>
      </c>
      <c r="D24" s="191"/>
      <c r="E24" s="191"/>
      <c r="F24" s="191"/>
      <c r="G24" s="191"/>
      <c r="H24" s="191"/>
      <c r="I24" s="191"/>
      <c r="J24" s="191"/>
      <c r="K24" s="191"/>
      <c r="L24" s="191">
        <v>3</v>
      </c>
      <c r="M24" s="489"/>
      <c r="N24" s="574"/>
      <c r="O24" s="574"/>
      <c r="P24" s="574"/>
    </row>
    <row r="25" spans="1:26" x14ac:dyDescent="0.35">
      <c r="A25" s="472"/>
      <c r="B25" s="475" t="s">
        <v>93</v>
      </c>
      <c r="C25" s="187"/>
      <c r="D25" s="187"/>
      <c r="E25" s="187"/>
      <c r="F25" s="187"/>
      <c r="G25" s="187"/>
      <c r="H25" s="187"/>
      <c r="I25" s="187"/>
      <c r="J25" s="187"/>
      <c r="K25" s="187"/>
      <c r="L25" s="187"/>
      <c r="M25" s="489"/>
      <c r="N25" s="574"/>
      <c r="O25" s="574"/>
      <c r="P25" s="574"/>
    </row>
    <row r="26" spans="1:26" x14ac:dyDescent="0.35">
      <c r="A26" s="472"/>
      <c r="B26" s="190" t="s">
        <v>25</v>
      </c>
      <c r="C26" s="191"/>
      <c r="D26" s="191"/>
      <c r="E26" s="191"/>
      <c r="F26" s="191"/>
      <c r="G26" s="191"/>
      <c r="H26" s="191"/>
      <c r="I26" s="191"/>
      <c r="J26" s="191"/>
      <c r="K26" s="191"/>
      <c r="L26" s="191"/>
      <c r="M26" s="489"/>
      <c r="N26" s="574"/>
      <c r="O26" s="574"/>
      <c r="P26" s="574"/>
    </row>
    <row r="27" spans="1:26" x14ac:dyDescent="0.35">
      <c r="A27" s="472"/>
      <c r="B27" s="475" t="s">
        <v>26</v>
      </c>
      <c r="C27" s="187"/>
      <c r="D27" s="187"/>
      <c r="E27" s="187"/>
      <c r="F27" s="187"/>
      <c r="G27" s="187"/>
      <c r="H27" s="187"/>
      <c r="I27" s="187"/>
      <c r="J27" s="187"/>
      <c r="K27" s="187"/>
      <c r="L27" s="187"/>
      <c r="M27" s="489"/>
      <c r="N27" s="574"/>
      <c r="O27" s="574"/>
      <c r="P27" s="574"/>
    </row>
    <row r="28" spans="1:26" x14ac:dyDescent="0.35">
      <c r="A28" s="472"/>
      <c r="B28" s="190" t="s">
        <v>94</v>
      </c>
      <c r="C28" s="191"/>
      <c r="D28" s="191"/>
      <c r="E28" s="191"/>
      <c r="F28" s="191"/>
      <c r="G28" s="191"/>
      <c r="H28" s="191"/>
      <c r="I28" s="191"/>
      <c r="J28" s="191"/>
      <c r="K28" s="191"/>
      <c r="L28" s="191"/>
      <c r="M28" s="489"/>
      <c r="N28" s="574"/>
      <c r="O28" s="574"/>
      <c r="P28" s="574"/>
    </row>
    <row r="29" spans="1:26" x14ac:dyDescent="0.35">
      <c r="A29" s="472"/>
      <c r="B29" s="475" t="s">
        <v>95</v>
      </c>
      <c r="C29" s="187"/>
      <c r="D29" s="187"/>
      <c r="E29" s="187"/>
      <c r="F29" s="187"/>
      <c r="G29" s="187"/>
      <c r="H29" s="187"/>
      <c r="I29" s="187"/>
      <c r="J29" s="187"/>
      <c r="K29" s="187"/>
      <c r="L29" s="187"/>
      <c r="M29" s="489"/>
      <c r="N29" s="574"/>
      <c r="O29" s="574"/>
      <c r="P29" s="574"/>
    </row>
    <row r="30" spans="1:26" x14ac:dyDescent="0.35">
      <c r="A30" s="472"/>
      <c r="B30" s="190" t="s">
        <v>96</v>
      </c>
      <c r="C30" s="191"/>
      <c r="D30" s="191"/>
      <c r="E30" s="191"/>
      <c r="F30" s="191"/>
      <c r="G30" s="191"/>
      <c r="H30" s="191"/>
      <c r="I30" s="191"/>
      <c r="J30" s="191"/>
      <c r="K30" s="191"/>
      <c r="L30" s="191"/>
      <c r="M30" s="489"/>
      <c r="N30" s="574"/>
      <c r="O30" s="574"/>
      <c r="P30" s="574"/>
    </row>
    <row r="31" spans="1:26" x14ac:dyDescent="0.35">
      <c r="A31" s="472"/>
      <c r="B31" s="188" t="s">
        <v>53</v>
      </c>
      <c r="C31" s="736"/>
      <c r="D31" s="737"/>
      <c r="E31" s="737"/>
      <c r="F31" s="737"/>
      <c r="G31" s="737"/>
      <c r="H31" s="737"/>
      <c r="I31" s="737"/>
      <c r="J31" s="737"/>
      <c r="K31" s="737"/>
      <c r="L31" s="738"/>
      <c r="M31" s="489"/>
      <c r="N31" s="574"/>
      <c r="O31" s="576"/>
      <c r="P31" s="576"/>
      <c r="Q31" s="482"/>
      <c r="R31" s="482"/>
      <c r="S31" s="482"/>
      <c r="T31" s="482"/>
      <c r="U31" s="482"/>
      <c r="V31" s="577"/>
      <c r="W31" s="577"/>
      <c r="X31" s="577"/>
      <c r="Y31" s="577"/>
      <c r="Z31" s="482"/>
    </row>
    <row r="32" spans="1:26" ht="16.5" customHeight="1" x14ac:dyDescent="0.35">
      <c r="A32" s="472"/>
      <c r="B32" s="475" t="s">
        <v>220</v>
      </c>
      <c r="C32" s="554">
        <v>19</v>
      </c>
      <c r="D32" s="554">
        <v>18.826457226204578</v>
      </c>
      <c r="E32" s="554">
        <v>18.510000000000002</v>
      </c>
      <c r="F32" s="554">
        <v>18.11</v>
      </c>
      <c r="G32" s="191"/>
      <c r="H32" s="191"/>
      <c r="I32" s="187"/>
      <c r="J32" s="187"/>
      <c r="K32" s="187"/>
      <c r="L32" s="187" t="s">
        <v>331</v>
      </c>
      <c r="M32" s="489"/>
      <c r="N32" s="574"/>
      <c r="O32" s="578"/>
      <c r="P32" s="578"/>
      <c r="Q32" s="482"/>
      <c r="R32" s="482"/>
      <c r="S32" s="579"/>
      <c r="T32" s="579"/>
      <c r="U32" s="482"/>
      <c r="V32" s="482"/>
      <c r="W32" s="580"/>
      <c r="X32" s="580"/>
      <c r="Y32" s="580"/>
      <c r="Z32" s="482"/>
    </row>
    <row r="33" spans="1:26" ht="16.5" customHeight="1" x14ac:dyDescent="0.35">
      <c r="A33" s="472"/>
      <c r="B33" s="190" t="s">
        <v>97</v>
      </c>
      <c r="C33" s="191"/>
      <c r="D33" s="191"/>
      <c r="E33" s="191"/>
      <c r="F33" s="191"/>
      <c r="G33" s="191"/>
      <c r="H33" s="191"/>
      <c r="I33" s="191"/>
      <c r="J33" s="191"/>
      <c r="K33" s="191"/>
      <c r="L33" s="191"/>
      <c r="M33" s="489"/>
      <c r="N33" s="574"/>
      <c r="O33" s="578"/>
      <c r="P33" s="578"/>
      <c r="Q33" s="482"/>
      <c r="R33" s="482"/>
      <c r="S33" s="579"/>
      <c r="T33" s="579"/>
      <c r="U33" s="482"/>
      <c r="V33" s="482"/>
      <c r="W33" s="580"/>
      <c r="X33" s="580"/>
      <c r="Y33" s="580"/>
      <c r="Z33" s="482"/>
    </row>
    <row r="34" spans="1:26" ht="16.5" customHeight="1" x14ac:dyDescent="0.35">
      <c r="A34" s="472"/>
      <c r="B34" s="475" t="s">
        <v>98</v>
      </c>
      <c r="C34" s="191"/>
      <c r="D34" s="191"/>
      <c r="E34" s="191"/>
      <c r="F34" s="191"/>
      <c r="G34" s="191"/>
      <c r="H34" s="191"/>
      <c r="I34" s="187"/>
      <c r="J34" s="187"/>
      <c r="K34" s="187"/>
      <c r="L34" s="187"/>
      <c r="M34" s="489"/>
      <c r="N34" s="574"/>
      <c r="O34" s="578"/>
      <c r="P34" s="578"/>
      <c r="Q34" s="482"/>
      <c r="R34" s="482"/>
      <c r="S34" s="579"/>
      <c r="T34" s="579"/>
      <c r="U34" s="482"/>
      <c r="V34" s="482"/>
      <c r="W34" s="580"/>
      <c r="X34" s="580"/>
      <c r="Y34" s="580"/>
      <c r="Z34" s="482"/>
    </row>
    <row r="35" spans="1:26" x14ac:dyDescent="0.35">
      <c r="A35" s="472"/>
      <c r="B35" s="190" t="s">
        <v>225</v>
      </c>
      <c r="C35" s="554">
        <v>0.258934024496</v>
      </c>
      <c r="D35" s="554">
        <v>0.25656896508331301</v>
      </c>
      <c r="E35" s="554">
        <v>0.25202613477048602</v>
      </c>
      <c r="F35" s="554">
        <v>0.25</v>
      </c>
      <c r="G35" s="191"/>
      <c r="H35" s="191"/>
      <c r="I35" s="191"/>
      <c r="J35" s="191"/>
      <c r="K35" s="191"/>
      <c r="L35" s="191">
        <v>5</v>
      </c>
      <c r="M35" s="489"/>
      <c r="N35" s="574"/>
      <c r="O35" s="576"/>
      <c r="P35" s="576"/>
      <c r="Q35" s="482"/>
      <c r="R35" s="482"/>
      <c r="S35" s="482"/>
      <c r="T35" s="482"/>
      <c r="U35" s="482"/>
      <c r="V35" s="482"/>
      <c r="W35" s="580"/>
      <c r="X35" s="580"/>
      <c r="Y35" s="580"/>
      <c r="Z35" s="482"/>
    </row>
    <row r="36" spans="1:26" x14ac:dyDescent="0.35">
      <c r="A36" s="472"/>
      <c r="B36" s="475" t="s">
        <v>45</v>
      </c>
      <c r="C36" s="191"/>
      <c r="D36" s="191"/>
      <c r="E36" s="191"/>
      <c r="F36" s="191"/>
      <c r="G36" s="191"/>
      <c r="H36" s="191"/>
      <c r="I36" s="187"/>
      <c r="J36" s="187"/>
      <c r="K36" s="187"/>
      <c r="L36" s="187"/>
      <c r="M36" s="489"/>
      <c r="N36" s="574"/>
      <c r="O36" s="581"/>
      <c r="P36" s="576"/>
      <c r="Q36" s="482"/>
      <c r="R36" s="482"/>
      <c r="S36" s="582"/>
      <c r="T36" s="482"/>
      <c r="U36" s="482"/>
      <c r="V36" s="482"/>
      <c r="W36" s="580"/>
      <c r="X36" s="580"/>
      <c r="Y36" s="580"/>
      <c r="Z36" s="482"/>
    </row>
    <row r="37" spans="1:26" x14ac:dyDescent="0.35">
      <c r="A37" s="472"/>
      <c r="B37" s="190" t="s">
        <v>99</v>
      </c>
      <c r="C37" s="191"/>
      <c r="D37" s="191"/>
      <c r="E37" s="191"/>
      <c r="F37" s="191"/>
      <c r="G37" s="191"/>
      <c r="H37" s="191"/>
      <c r="I37" s="191"/>
      <c r="J37" s="191"/>
      <c r="K37" s="191"/>
      <c r="L37" s="191"/>
      <c r="M37" s="489"/>
      <c r="N37" s="574"/>
      <c r="O37" s="576"/>
      <c r="P37" s="576"/>
      <c r="Q37" s="482"/>
      <c r="R37" s="482"/>
      <c r="S37" s="482"/>
      <c r="T37" s="482"/>
      <c r="U37" s="482"/>
      <c r="V37" s="482"/>
      <c r="W37" s="482"/>
      <c r="X37" s="482"/>
      <c r="Y37" s="482"/>
      <c r="Z37" s="482"/>
    </row>
    <row r="38" spans="1:26" x14ac:dyDescent="0.35">
      <c r="A38" s="472"/>
      <c r="B38" s="475" t="s">
        <v>100</v>
      </c>
      <c r="C38" s="191"/>
      <c r="D38" s="191"/>
      <c r="E38" s="191"/>
      <c r="F38" s="191"/>
      <c r="G38" s="191"/>
      <c r="H38" s="191"/>
      <c r="I38" s="187"/>
      <c r="J38" s="187"/>
      <c r="K38" s="187"/>
      <c r="L38" s="187"/>
      <c r="M38" s="489"/>
      <c r="N38" s="574"/>
      <c r="O38" s="576"/>
      <c r="P38" s="576"/>
      <c r="Q38" s="482"/>
      <c r="R38" s="482"/>
      <c r="S38" s="482"/>
      <c r="T38" s="482"/>
      <c r="U38" s="482"/>
      <c r="V38" s="482"/>
      <c r="W38" s="482"/>
      <c r="X38" s="482"/>
      <c r="Y38" s="482"/>
      <c r="Z38" s="482"/>
    </row>
    <row r="39" spans="1:26" x14ac:dyDescent="0.35">
      <c r="A39" s="472"/>
      <c r="B39" s="190" t="s">
        <v>101</v>
      </c>
      <c r="C39" s="191"/>
      <c r="D39" s="191"/>
      <c r="E39" s="191"/>
      <c r="F39" s="191"/>
      <c r="G39" s="191"/>
      <c r="H39" s="191"/>
      <c r="I39" s="191"/>
      <c r="J39" s="191"/>
      <c r="K39" s="191"/>
      <c r="L39" s="191"/>
      <c r="M39" s="489"/>
      <c r="N39" s="574"/>
      <c r="O39" s="576"/>
      <c r="P39" s="576"/>
      <c r="Q39" s="482"/>
      <c r="R39" s="482"/>
      <c r="S39" s="482"/>
      <c r="T39" s="482"/>
      <c r="U39" s="482"/>
      <c r="V39" s="482"/>
      <c r="W39" s="580"/>
      <c r="X39" s="482"/>
      <c r="Y39" s="482"/>
      <c r="Z39" s="482"/>
    </row>
    <row r="40" spans="1:26" x14ac:dyDescent="0.35">
      <c r="A40" s="472"/>
      <c r="B40" s="489"/>
      <c r="C40" s="557"/>
      <c r="D40" s="489"/>
      <c r="E40" s="489"/>
      <c r="F40" s="489"/>
      <c r="G40" s="485"/>
      <c r="H40" s="485"/>
      <c r="I40" s="485"/>
      <c r="J40" s="485"/>
      <c r="K40" s="489"/>
      <c r="L40" s="489"/>
      <c r="M40" s="489"/>
      <c r="N40" s="574"/>
      <c r="O40" s="583"/>
      <c r="P40" s="584"/>
      <c r="Q40" s="585"/>
      <c r="R40" s="586"/>
      <c r="S40" s="586"/>
      <c r="T40" s="482"/>
      <c r="U40" s="482"/>
      <c r="V40" s="482"/>
      <c r="W40" s="482"/>
      <c r="X40" s="482"/>
      <c r="Y40" s="482"/>
      <c r="Z40" s="482"/>
    </row>
    <row r="41" spans="1:26" x14ac:dyDescent="0.35">
      <c r="B41" s="488" t="s">
        <v>28</v>
      </c>
      <c r="C41" s="489"/>
      <c r="D41" s="489"/>
      <c r="E41" s="489"/>
      <c r="F41" s="489"/>
      <c r="G41" s="485"/>
      <c r="H41" s="485"/>
      <c r="I41" s="485"/>
      <c r="J41" s="485"/>
      <c r="K41" s="489"/>
      <c r="L41" s="489"/>
      <c r="M41" s="489"/>
      <c r="N41" s="574"/>
      <c r="O41" s="583"/>
      <c r="P41" s="587"/>
      <c r="Q41" s="588"/>
      <c r="R41" s="589"/>
      <c r="S41" s="589"/>
      <c r="T41" s="482"/>
      <c r="U41" s="482"/>
      <c r="V41" s="482"/>
      <c r="W41" s="482"/>
      <c r="X41" s="482"/>
      <c r="Y41" s="482"/>
      <c r="Z41" s="482"/>
    </row>
    <row r="42" spans="1:26" x14ac:dyDescent="0.35">
      <c r="B42" s="489" t="s">
        <v>243</v>
      </c>
      <c r="C42" s="489"/>
      <c r="D42" s="489"/>
      <c r="E42" s="489"/>
      <c r="F42" s="489"/>
      <c r="G42" s="485"/>
      <c r="H42" s="485"/>
      <c r="I42" s="485"/>
      <c r="J42" s="485"/>
      <c r="K42" s="489"/>
      <c r="L42" s="489"/>
      <c r="M42" s="489"/>
      <c r="N42" s="574"/>
      <c r="O42" s="583"/>
      <c r="P42" s="587"/>
      <c r="Q42" s="588"/>
      <c r="R42" s="589"/>
      <c r="S42" s="589"/>
      <c r="T42" s="482"/>
      <c r="U42" s="482"/>
      <c r="V42" s="482"/>
      <c r="W42" s="482"/>
      <c r="X42" s="482"/>
      <c r="Y42" s="482"/>
      <c r="Z42" s="482"/>
    </row>
    <row r="43" spans="1:26" x14ac:dyDescent="0.35">
      <c r="A43" s="472"/>
      <c r="B43" s="489" t="s">
        <v>244</v>
      </c>
      <c r="C43" s="489"/>
      <c r="D43" s="489"/>
      <c r="E43" s="489"/>
      <c r="F43" s="489"/>
      <c r="G43" s="485"/>
      <c r="H43" s="485"/>
      <c r="I43" s="485"/>
      <c r="J43" s="485"/>
      <c r="K43" s="489"/>
      <c r="L43" s="489"/>
      <c r="M43" s="489"/>
      <c r="N43" s="574"/>
      <c r="O43" s="583"/>
      <c r="P43" s="578"/>
      <c r="Q43" s="585"/>
      <c r="R43" s="579"/>
      <c r="S43" s="579"/>
      <c r="T43" s="482"/>
      <c r="U43" s="482"/>
      <c r="V43" s="482"/>
      <c r="W43" s="482"/>
      <c r="X43" s="482"/>
      <c r="Y43" s="482"/>
      <c r="Z43" s="482"/>
    </row>
    <row r="44" spans="1:26" x14ac:dyDescent="0.35">
      <c r="A44" s="472"/>
      <c r="B44" s="489" t="s">
        <v>245</v>
      </c>
      <c r="C44" s="489"/>
      <c r="D44" s="489"/>
      <c r="E44" s="489"/>
      <c r="F44" s="489"/>
      <c r="G44" s="485"/>
      <c r="H44" s="485"/>
      <c r="I44" s="485"/>
      <c r="J44" s="485"/>
      <c r="K44" s="489"/>
      <c r="L44" s="489"/>
      <c r="M44" s="489"/>
      <c r="N44" s="574"/>
      <c r="O44" s="576"/>
      <c r="P44" s="576"/>
      <c r="Q44" s="482"/>
      <c r="R44" s="482"/>
      <c r="S44" s="482"/>
      <c r="T44" s="482"/>
      <c r="U44" s="482"/>
      <c r="V44" s="482"/>
      <c r="W44" s="482"/>
      <c r="X44" s="482"/>
      <c r="Y44" s="482"/>
      <c r="Z44" s="482"/>
    </row>
    <row r="45" spans="1:26" x14ac:dyDescent="0.35">
      <c r="A45" s="472"/>
      <c r="B45" s="489" t="s">
        <v>210</v>
      </c>
      <c r="C45" s="490"/>
      <c r="D45" s="490"/>
      <c r="E45" s="490"/>
      <c r="F45" s="490"/>
      <c r="G45" s="485"/>
      <c r="H45" s="485"/>
      <c r="I45" s="485"/>
      <c r="J45" s="485"/>
      <c r="K45" s="490"/>
      <c r="L45" s="490"/>
      <c r="M45" s="489"/>
      <c r="N45" s="574"/>
      <c r="O45" s="576"/>
      <c r="P45" s="576"/>
      <c r="Q45" s="482"/>
      <c r="R45" s="582"/>
      <c r="S45" s="482"/>
      <c r="T45" s="482"/>
      <c r="U45" s="482"/>
      <c r="V45" s="482"/>
      <c r="W45" s="482"/>
      <c r="X45" s="482"/>
      <c r="Y45" s="482"/>
      <c r="Z45" s="482"/>
    </row>
    <row r="46" spans="1:26" x14ac:dyDescent="0.35">
      <c r="A46" s="472"/>
      <c r="B46" s="489" t="s">
        <v>247</v>
      </c>
      <c r="C46" s="490"/>
      <c r="D46" s="490"/>
      <c r="E46" s="490"/>
      <c r="F46" s="490"/>
      <c r="G46" s="485"/>
      <c r="H46" s="485"/>
      <c r="I46" s="485"/>
      <c r="J46" s="485"/>
      <c r="K46" s="490"/>
      <c r="L46" s="490"/>
      <c r="M46" s="489"/>
      <c r="N46" s="574"/>
      <c r="O46" s="576"/>
      <c r="P46" s="576"/>
      <c r="Q46" s="482"/>
      <c r="R46" s="582"/>
      <c r="S46" s="482"/>
      <c r="T46" s="482"/>
      <c r="U46" s="482"/>
      <c r="V46" s="482"/>
      <c r="W46" s="482"/>
      <c r="X46" s="482"/>
      <c r="Y46" s="482"/>
      <c r="Z46" s="482"/>
    </row>
    <row r="47" spans="1:26" x14ac:dyDescent="0.2">
      <c r="A47" s="472"/>
      <c r="B47" s="244"/>
      <c r="C47" s="490"/>
      <c r="D47" s="490"/>
      <c r="E47" s="490"/>
      <c r="F47" s="490"/>
      <c r="G47" s="485"/>
      <c r="H47" s="485"/>
      <c r="I47" s="485"/>
      <c r="J47" s="485"/>
      <c r="K47" s="490"/>
      <c r="L47" s="490"/>
      <c r="M47" s="489"/>
      <c r="N47" s="574"/>
      <c r="O47" s="576"/>
      <c r="P47" s="576"/>
      <c r="Q47" s="482"/>
      <c r="R47" s="582"/>
      <c r="S47" s="482"/>
      <c r="T47" s="482"/>
      <c r="U47" s="482"/>
      <c r="V47" s="482"/>
      <c r="W47" s="482"/>
      <c r="X47" s="482"/>
      <c r="Y47" s="482"/>
      <c r="Z47" s="482"/>
    </row>
    <row r="48" spans="1:26" x14ac:dyDescent="0.35">
      <c r="B48" s="488" t="s">
        <v>20</v>
      </c>
      <c r="C48" s="490"/>
      <c r="D48" s="490"/>
      <c r="E48" s="490"/>
      <c r="F48" s="490"/>
      <c r="G48" s="485"/>
      <c r="H48" s="485"/>
      <c r="I48" s="485"/>
      <c r="J48" s="485"/>
      <c r="K48" s="490"/>
      <c r="L48" s="490"/>
      <c r="M48" s="489"/>
      <c r="N48" s="574"/>
      <c r="O48" s="576"/>
      <c r="P48" s="576"/>
      <c r="Q48" s="482"/>
      <c r="R48" s="482"/>
      <c r="S48" s="482"/>
      <c r="T48" s="482"/>
      <c r="U48" s="482"/>
      <c r="V48" s="482"/>
      <c r="W48" s="482"/>
      <c r="X48" s="482"/>
      <c r="Y48" s="482"/>
      <c r="Z48" s="482"/>
    </row>
    <row r="49" spans="2:12" x14ac:dyDescent="0.2">
      <c r="B49" s="204" t="s">
        <v>332</v>
      </c>
      <c r="C49" s="472"/>
      <c r="D49" s="472"/>
      <c r="E49" s="472"/>
      <c r="F49" s="472"/>
      <c r="G49" s="491"/>
      <c r="H49" s="491"/>
      <c r="I49" s="491"/>
      <c r="J49" s="491"/>
      <c r="K49" s="472"/>
      <c r="L49" s="472"/>
    </row>
    <row r="50" spans="2:12" x14ac:dyDescent="0.35">
      <c r="B50" s="472"/>
      <c r="C50" s="472"/>
      <c r="D50" s="472"/>
      <c r="E50" s="472"/>
      <c r="F50" s="472"/>
      <c r="K50" s="472"/>
      <c r="L50" s="472"/>
    </row>
    <row r="51" spans="2:12" x14ac:dyDescent="0.35">
      <c r="B51" s="472"/>
      <c r="C51" s="472"/>
      <c r="D51" s="472"/>
      <c r="E51" s="472"/>
      <c r="F51" s="472"/>
      <c r="K51" s="472"/>
      <c r="L51" s="472"/>
    </row>
    <row r="52" spans="2:12" x14ac:dyDescent="0.35">
      <c r="B52" s="472"/>
      <c r="C52" s="472"/>
      <c r="D52" s="472"/>
      <c r="E52" s="472"/>
      <c r="F52" s="472"/>
      <c r="K52" s="472"/>
      <c r="L52" s="472"/>
    </row>
    <row r="53" spans="2:12" x14ac:dyDescent="0.35">
      <c r="B53" s="472"/>
      <c r="C53" s="472"/>
      <c r="D53" s="472"/>
      <c r="E53" s="472"/>
      <c r="F53" s="472"/>
      <c r="K53" s="472"/>
      <c r="L53" s="472"/>
    </row>
    <row r="54" spans="2:12" x14ac:dyDescent="0.35">
      <c r="B54" s="472"/>
      <c r="C54" s="472"/>
      <c r="D54" s="472"/>
      <c r="E54" s="472"/>
      <c r="F54" s="472"/>
      <c r="K54" s="472"/>
      <c r="L54" s="472"/>
    </row>
    <row r="55" spans="2:12" x14ac:dyDescent="0.35">
      <c r="B55" s="472"/>
      <c r="C55" s="472"/>
      <c r="D55" s="472"/>
      <c r="E55" s="472"/>
      <c r="F55" s="472"/>
      <c r="K55" s="472"/>
      <c r="L55" s="472"/>
    </row>
    <row r="56" spans="2:12" x14ac:dyDescent="0.35">
      <c r="B56" s="472"/>
      <c r="C56" s="472"/>
      <c r="D56" s="472"/>
      <c r="E56" s="472"/>
      <c r="F56" s="472"/>
      <c r="K56" s="472"/>
      <c r="L56" s="472"/>
    </row>
    <row r="57" spans="2:12" x14ac:dyDescent="0.35">
      <c r="B57" s="472"/>
      <c r="C57" s="472"/>
      <c r="D57" s="472"/>
      <c r="E57" s="472"/>
      <c r="F57" s="472"/>
      <c r="K57" s="472"/>
      <c r="L57" s="472"/>
    </row>
    <row r="58" spans="2:12" x14ac:dyDescent="0.35">
      <c r="B58" s="472"/>
      <c r="C58" s="472"/>
      <c r="D58" s="472"/>
      <c r="E58" s="472"/>
      <c r="F58" s="472"/>
      <c r="K58" s="472"/>
      <c r="L58" s="472"/>
    </row>
    <row r="59" spans="2:12" x14ac:dyDescent="0.35">
      <c r="B59" s="472"/>
      <c r="C59" s="472"/>
      <c r="D59" s="472"/>
      <c r="E59" s="472"/>
      <c r="F59" s="472"/>
      <c r="K59" s="472"/>
      <c r="L59" s="472"/>
    </row>
    <row r="60" spans="2:12" x14ac:dyDescent="0.35">
      <c r="B60" s="472"/>
      <c r="C60" s="472"/>
      <c r="D60" s="472"/>
      <c r="E60" s="472"/>
      <c r="F60" s="472"/>
      <c r="K60" s="472"/>
      <c r="L60" s="472"/>
    </row>
    <row r="61" spans="2:12" x14ac:dyDescent="0.35">
      <c r="B61" s="472"/>
      <c r="C61" s="472"/>
      <c r="D61" s="472"/>
      <c r="E61" s="472"/>
      <c r="F61" s="472"/>
      <c r="K61" s="472"/>
      <c r="L61" s="472"/>
    </row>
    <row r="62" spans="2:12" x14ac:dyDescent="0.35">
      <c r="B62" s="472"/>
      <c r="C62" s="472"/>
      <c r="D62" s="472"/>
      <c r="E62" s="472"/>
      <c r="F62" s="472"/>
      <c r="K62" s="472"/>
      <c r="L62" s="472"/>
    </row>
    <row r="63" spans="2:12" x14ac:dyDescent="0.35">
      <c r="B63" s="472"/>
      <c r="C63" s="472"/>
      <c r="D63" s="472"/>
      <c r="E63" s="472"/>
      <c r="F63" s="472"/>
      <c r="K63" s="472"/>
      <c r="L63" s="472"/>
    </row>
    <row r="64" spans="2:12" x14ac:dyDescent="0.35">
      <c r="B64" s="472"/>
      <c r="C64" s="472"/>
      <c r="D64" s="472"/>
      <c r="E64" s="472"/>
      <c r="F64" s="472"/>
      <c r="K64" s="472"/>
      <c r="L64" s="472"/>
    </row>
    <row r="65" spans="2:12" x14ac:dyDescent="0.35">
      <c r="B65" s="472"/>
      <c r="C65" s="472"/>
      <c r="D65" s="472"/>
      <c r="E65" s="472"/>
      <c r="F65" s="472"/>
      <c r="K65" s="472"/>
      <c r="L65" s="472"/>
    </row>
    <row r="66" spans="2:12" x14ac:dyDescent="0.35">
      <c r="B66" s="472"/>
      <c r="C66" s="472"/>
      <c r="D66" s="472"/>
      <c r="E66" s="472"/>
      <c r="F66" s="472"/>
      <c r="K66" s="472"/>
      <c r="L66" s="472"/>
    </row>
    <row r="67" spans="2:12" x14ac:dyDescent="0.35">
      <c r="B67" s="472"/>
      <c r="C67" s="472"/>
      <c r="D67" s="472"/>
      <c r="E67" s="472"/>
      <c r="F67" s="472"/>
      <c r="K67" s="472"/>
      <c r="L67" s="472"/>
    </row>
    <row r="68" spans="2:12" x14ac:dyDescent="0.35">
      <c r="B68" s="472"/>
      <c r="C68" s="472"/>
      <c r="D68" s="472"/>
      <c r="E68" s="472"/>
      <c r="F68" s="472"/>
      <c r="K68" s="472"/>
      <c r="L68" s="472"/>
    </row>
    <row r="69" spans="2:12" x14ac:dyDescent="0.35">
      <c r="B69" s="472"/>
      <c r="C69" s="472"/>
      <c r="D69" s="472"/>
      <c r="E69" s="472"/>
      <c r="F69" s="472"/>
      <c r="K69" s="472"/>
      <c r="L69" s="472"/>
    </row>
    <row r="70" spans="2:12" x14ac:dyDescent="0.35">
      <c r="B70" s="472"/>
      <c r="C70" s="472"/>
      <c r="D70" s="472"/>
      <c r="E70" s="472"/>
      <c r="F70" s="472"/>
      <c r="K70" s="472"/>
      <c r="L70" s="472"/>
    </row>
    <row r="71" spans="2:12" x14ac:dyDescent="0.35">
      <c r="B71" s="472"/>
      <c r="C71" s="472"/>
      <c r="D71" s="472"/>
      <c r="E71" s="472"/>
      <c r="F71" s="472"/>
      <c r="K71" s="472"/>
      <c r="L71" s="472"/>
    </row>
    <row r="72" spans="2:12" x14ac:dyDescent="0.35">
      <c r="B72" s="472"/>
      <c r="C72" s="472"/>
      <c r="D72" s="472"/>
      <c r="E72" s="472"/>
      <c r="F72" s="472"/>
      <c r="K72" s="472"/>
      <c r="L72" s="472"/>
    </row>
    <row r="73" spans="2:12" x14ac:dyDescent="0.35">
      <c r="B73" s="472"/>
      <c r="C73" s="472"/>
      <c r="D73" s="472"/>
      <c r="E73" s="472"/>
      <c r="F73" s="472"/>
      <c r="K73" s="472"/>
      <c r="L73" s="472"/>
    </row>
    <row r="74" spans="2:12" x14ac:dyDescent="0.35">
      <c r="B74" s="472"/>
      <c r="C74" s="472"/>
      <c r="D74" s="472"/>
      <c r="E74" s="472"/>
      <c r="F74" s="472"/>
      <c r="K74" s="472"/>
      <c r="L74" s="472"/>
    </row>
    <row r="75" spans="2:12" x14ac:dyDescent="0.35">
      <c r="B75" s="472"/>
      <c r="C75" s="472"/>
      <c r="D75" s="472"/>
      <c r="E75" s="472"/>
      <c r="F75" s="472"/>
      <c r="K75" s="472"/>
      <c r="L75" s="472"/>
    </row>
    <row r="76" spans="2:12" x14ac:dyDescent="0.35">
      <c r="B76" s="472"/>
      <c r="C76" s="472"/>
      <c r="D76" s="472"/>
      <c r="E76" s="472"/>
      <c r="F76" s="472"/>
      <c r="K76" s="472"/>
      <c r="L76" s="472"/>
    </row>
    <row r="77" spans="2:12" x14ac:dyDescent="0.35">
      <c r="B77" s="472"/>
      <c r="C77" s="472"/>
      <c r="D77" s="472"/>
      <c r="E77" s="472"/>
      <c r="F77" s="472"/>
      <c r="K77" s="472"/>
      <c r="L77" s="472"/>
    </row>
    <row r="78" spans="2:12" x14ac:dyDescent="0.35">
      <c r="B78" s="472"/>
      <c r="C78" s="472"/>
      <c r="D78" s="472"/>
      <c r="E78" s="472"/>
      <c r="F78" s="472"/>
      <c r="K78" s="472"/>
      <c r="L78" s="472"/>
    </row>
    <row r="79" spans="2:12" x14ac:dyDescent="0.35">
      <c r="B79" s="472"/>
      <c r="C79" s="472"/>
      <c r="D79" s="472"/>
      <c r="E79" s="472"/>
      <c r="F79" s="472"/>
      <c r="K79" s="472"/>
      <c r="L79" s="472"/>
    </row>
    <row r="80" spans="2:12" x14ac:dyDescent="0.35">
      <c r="B80" s="472"/>
      <c r="C80" s="472"/>
      <c r="D80" s="472"/>
      <c r="E80" s="472"/>
      <c r="F80" s="472"/>
      <c r="K80" s="472"/>
      <c r="L80" s="472"/>
    </row>
    <row r="81" spans="2:12" x14ac:dyDescent="0.35">
      <c r="B81" s="472"/>
      <c r="C81" s="472"/>
      <c r="D81" s="472"/>
      <c r="E81" s="472"/>
      <c r="F81" s="472"/>
      <c r="K81" s="472"/>
      <c r="L81" s="472"/>
    </row>
    <row r="82" spans="2:12" x14ac:dyDescent="0.35">
      <c r="B82" s="472"/>
      <c r="C82" s="472"/>
      <c r="D82" s="472"/>
      <c r="E82" s="472"/>
      <c r="F82" s="472"/>
      <c r="K82" s="472"/>
      <c r="L82" s="472"/>
    </row>
    <row r="83" spans="2:12" x14ac:dyDescent="0.35">
      <c r="B83" s="472"/>
      <c r="C83" s="472"/>
      <c r="D83" s="472"/>
      <c r="E83" s="472"/>
      <c r="F83" s="472"/>
      <c r="K83" s="472"/>
      <c r="L83" s="472"/>
    </row>
    <row r="84" spans="2:12" x14ac:dyDescent="0.35">
      <c r="B84" s="472"/>
      <c r="C84" s="472"/>
      <c r="D84" s="472"/>
      <c r="E84" s="472"/>
      <c r="F84" s="472"/>
      <c r="K84" s="472"/>
      <c r="L84" s="472"/>
    </row>
    <row r="85" spans="2:12" x14ac:dyDescent="0.35">
      <c r="B85" s="472"/>
      <c r="C85" s="472"/>
      <c r="D85" s="472"/>
      <c r="E85" s="472"/>
      <c r="F85" s="472"/>
      <c r="K85" s="472"/>
      <c r="L85" s="472"/>
    </row>
  </sheetData>
  <mergeCells count="5">
    <mergeCell ref="C3:L3"/>
    <mergeCell ref="G4:H4"/>
    <mergeCell ref="I4:J4"/>
    <mergeCell ref="C17:L17"/>
    <mergeCell ref="C31:L31"/>
  </mergeCells>
  <pageMargins left="0.7" right="0.7" top="0.75" bottom="0.75" header="0.3" footer="0.3"/>
  <pageSetup paperSize="9" orientation="landscape" verticalDpi="0" r:id="rId1"/>
  <ignoredErrors>
    <ignoredError sqref="L32" twoDigitTextYear="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Z86"/>
  <sheetViews>
    <sheetView tabSelected="1" workbookViewId="0">
      <selection activeCell="F29" sqref="F29"/>
    </sheetView>
  </sheetViews>
  <sheetFormatPr defaultColWidth="9.1796875" defaultRowHeight="14.5" x14ac:dyDescent="0.35"/>
  <cols>
    <col min="1" max="1" width="2.81640625" style="468" customWidth="1"/>
    <col min="2" max="2" width="29.81640625" style="468" customWidth="1"/>
    <col min="3" max="3" width="13.1796875" style="468" customWidth="1"/>
    <col min="4" max="4" width="12" style="468" customWidth="1"/>
    <col min="5" max="6" width="9.81640625" style="468" customWidth="1"/>
    <col min="7" max="7" width="9.453125" style="472" customWidth="1"/>
    <col min="8" max="8" width="9.26953125" style="472" customWidth="1"/>
    <col min="9" max="9" width="8.453125" style="472" customWidth="1"/>
    <col min="10" max="10" width="8.1796875" style="472" customWidth="1"/>
    <col min="11" max="11" width="5.81640625" style="468" customWidth="1"/>
    <col min="12" max="12" width="9.1796875" style="468" customWidth="1"/>
    <col min="13" max="13" width="31.1796875" style="472" customWidth="1"/>
    <col min="14" max="23" width="31.1796875" style="485" customWidth="1"/>
    <col min="24" max="16384" width="9.1796875" style="471"/>
  </cols>
  <sheetData>
    <row r="1" spans="1:16" s="485" customFormat="1" ht="20" x14ac:dyDescent="0.35">
      <c r="A1" s="472"/>
      <c r="B1" s="501"/>
      <c r="C1" s="472"/>
      <c r="D1" s="472"/>
      <c r="E1" s="472"/>
      <c r="F1" s="472"/>
      <c r="G1" s="469"/>
      <c r="H1" s="469"/>
      <c r="I1" s="470"/>
      <c r="J1" s="470"/>
      <c r="K1" s="472"/>
      <c r="L1" s="469"/>
      <c r="M1" s="472"/>
    </row>
    <row r="2" spans="1:16" s="485" customFormat="1" x14ac:dyDescent="0.35">
      <c r="A2" s="472"/>
      <c r="B2" s="440"/>
      <c r="C2" s="472"/>
      <c r="D2" s="472"/>
      <c r="E2" s="472"/>
      <c r="F2" s="472"/>
      <c r="G2" s="472"/>
      <c r="H2" s="472"/>
      <c r="I2" s="472"/>
      <c r="J2" s="472"/>
      <c r="K2" s="472"/>
      <c r="L2" s="472"/>
      <c r="M2" s="472"/>
    </row>
    <row r="3" spans="1:16" x14ac:dyDescent="0.35">
      <c r="A3" s="472"/>
      <c r="B3" s="188" t="s">
        <v>0</v>
      </c>
      <c r="C3" s="704" t="s">
        <v>248</v>
      </c>
      <c r="D3" s="705"/>
      <c r="E3" s="705"/>
      <c r="F3" s="705"/>
      <c r="G3" s="705"/>
      <c r="H3" s="705"/>
      <c r="I3" s="705"/>
      <c r="J3" s="705"/>
      <c r="K3" s="705"/>
      <c r="L3" s="706"/>
      <c r="M3" s="487"/>
      <c r="N3" s="502"/>
      <c r="O3" s="502"/>
      <c r="P3" s="502"/>
    </row>
    <row r="4" spans="1:16" x14ac:dyDescent="0.35">
      <c r="A4" s="472"/>
      <c r="B4" s="31"/>
      <c r="C4" s="211">
        <v>2020</v>
      </c>
      <c r="D4" s="211">
        <v>2030</v>
      </c>
      <c r="E4" s="211">
        <v>2040</v>
      </c>
      <c r="F4" s="211">
        <v>2050</v>
      </c>
      <c r="G4" s="699" t="s">
        <v>2</v>
      </c>
      <c r="H4" s="700"/>
      <c r="I4" s="699" t="s">
        <v>3</v>
      </c>
      <c r="J4" s="700"/>
      <c r="K4" s="211" t="s">
        <v>4</v>
      </c>
      <c r="L4" s="211" t="s">
        <v>5</v>
      </c>
      <c r="M4" s="487"/>
      <c r="N4" s="503"/>
      <c r="O4" s="503"/>
      <c r="P4" s="503"/>
    </row>
    <row r="5" spans="1:16" x14ac:dyDescent="0.35">
      <c r="A5" s="472"/>
      <c r="B5" s="479" t="s">
        <v>6</v>
      </c>
      <c r="C5" s="480"/>
      <c r="D5" s="480"/>
      <c r="E5" s="480"/>
      <c r="F5" s="480"/>
      <c r="G5" s="420" t="s">
        <v>7</v>
      </c>
      <c r="H5" s="420" t="s">
        <v>8</v>
      </c>
      <c r="I5" s="420" t="s">
        <v>7</v>
      </c>
      <c r="J5" s="420" t="s">
        <v>8</v>
      </c>
      <c r="K5" s="480"/>
      <c r="L5" s="481"/>
      <c r="M5" s="487"/>
      <c r="N5" s="502"/>
      <c r="O5" s="502"/>
      <c r="P5" s="502"/>
    </row>
    <row r="6" spans="1:16" x14ac:dyDescent="0.35">
      <c r="A6" s="472"/>
      <c r="B6" s="190" t="s">
        <v>9</v>
      </c>
      <c r="C6" s="191" t="s">
        <v>151</v>
      </c>
      <c r="D6" s="473" t="s">
        <v>258</v>
      </c>
      <c r="E6" s="473" t="s">
        <v>259</v>
      </c>
      <c r="F6" s="473" t="s">
        <v>260</v>
      </c>
      <c r="G6" s="194">
        <v>1</v>
      </c>
      <c r="H6" s="194">
        <v>100</v>
      </c>
      <c r="I6" s="194">
        <v>1</v>
      </c>
      <c r="J6" s="194">
        <v>500</v>
      </c>
      <c r="K6" s="194"/>
      <c r="L6" s="194">
        <v>1</v>
      </c>
      <c r="M6" s="487"/>
      <c r="N6" s="502"/>
      <c r="O6" s="502"/>
      <c r="P6" s="502"/>
    </row>
    <row r="7" spans="1:16" x14ac:dyDescent="0.35">
      <c r="A7" s="472"/>
      <c r="B7" s="475" t="s">
        <v>117</v>
      </c>
      <c r="C7" s="187">
        <v>90</v>
      </c>
      <c r="D7" s="187">
        <v>92.5</v>
      </c>
      <c r="E7" s="612">
        <v>94</v>
      </c>
      <c r="F7" s="192">
        <v>94</v>
      </c>
      <c r="G7" s="191">
        <v>88</v>
      </c>
      <c r="H7" s="191">
        <v>92</v>
      </c>
      <c r="I7" s="476">
        <v>90</v>
      </c>
      <c r="J7" s="192">
        <v>98</v>
      </c>
      <c r="K7" s="192" t="s">
        <v>130</v>
      </c>
      <c r="L7" s="192">
        <v>1</v>
      </c>
      <c r="M7" s="487"/>
      <c r="N7" s="502"/>
      <c r="O7" s="502"/>
      <c r="P7" s="502"/>
    </row>
    <row r="8" spans="1:16" x14ac:dyDescent="0.35">
      <c r="A8" s="472"/>
      <c r="B8" s="190" t="s">
        <v>10</v>
      </c>
      <c r="C8" s="191">
        <v>1</v>
      </c>
      <c r="D8" s="191">
        <v>0.5</v>
      </c>
      <c r="E8" s="191">
        <v>0.5</v>
      </c>
      <c r="F8" s="191">
        <v>0.5</v>
      </c>
      <c r="G8" s="191">
        <v>0.4</v>
      </c>
      <c r="H8" s="191">
        <v>1.3</v>
      </c>
      <c r="I8" s="191">
        <v>0</v>
      </c>
      <c r="J8" s="191">
        <v>1</v>
      </c>
      <c r="K8" s="191"/>
      <c r="L8" s="191">
        <v>1</v>
      </c>
      <c r="M8" s="487"/>
      <c r="N8" s="502"/>
      <c r="O8" s="502"/>
      <c r="P8" s="502"/>
    </row>
    <row r="9" spans="1:16" x14ac:dyDescent="0.35">
      <c r="A9" s="472"/>
      <c r="B9" s="190" t="s">
        <v>23</v>
      </c>
      <c r="C9" s="570">
        <v>1.5</v>
      </c>
      <c r="D9" s="194">
        <v>1.5</v>
      </c>
      <c r="E9" s="194">
        <v>1</v>
      </c>
      <c r="F9" s="194">
        <v>1</v>
      </c>
      <c r="G9" s="191">
        <v>1</v>
      </c>
      <c r="H9" s="191">
        <v>2</v>
      </c>
      <c r="I9" s="191">
        <v>1</v>
      </c>
      <c r="J9" s="191">
        <v>1</v>
      </c>
      <c r="K9" s="194"/>
      <c r="L9" s="191">
        <v>1</v>
      </c>
      <c r="M9" s="487"/>
      <c r="N9" s="502"/>
      <c r="O9" s="502"/>
      <c r="P9" s="502"/>
    </row>
    <row r="10" spans="1:16" x14ac:dyDescent="0.35">
      <c r="A10" s="472"/>
      <c r="B10" s="190" t="s">
        <v>87</v>
      </c>
      <c r="C10" s="570">
        <v>1</v>
      </c>
      <c r="D10" s="570">
        <v>1</v>
      </c>
      <c r="E10" s="570">
        <v>0.75</v>
      </c>
      <c r="F10" s="570">
        <v>0.6</v>
      </c>
      <c r="G10" s="570">
        <v>1</v>
      </c>
      <c r="H10" s="570">
        <v>7.5</v>
      </c>
      <c r="I10" s="570">
        <v>0.1</v>
      </c>
      <c r="J10" s="570">
        <v>1</v>
      </c>
      <c r="K10" s="194"/>
      <c r="L10" s="191">
        <v>1</v>
      </c>
      <c r="M10" s="487"/>
      <c r="N10" s="502"/>
      <c r="O10" s="502"/>
      <c r="P10" s="502"/>
    </row>
    <row r="11" spans="1:16" x14ac:dyDescent="0.35">
      <c r="A11" s="472"/>
      <c r="B11" s="31" t="s">
        <v>250</v>
      </c>
      <c r="C11" s="570">
        <v>16.666666666666668</v>
      </c>
      <c r="D11" s="194">
        <v>22.5</v>
      </c>
      <c r="E11" s="194">
        <v>25</v>
      </c>
      <c r="F11" s="194">
        <v>25</v>
      </c>
      <c r="G11" s="191">
        <v>8</v>
      </c>
      <c r="H11" s="191">
        <v>20</v>
      </c>
      <c r="I11" s="191">
        <v>15</v>
      </c>
      <c r="J11" s="191">
        <v>25</v>
      </c>
      <c r="K11" s="194"/>
      <c r="L11" s="191">
        <v>1</v>
      </c>
      <c r="M11" s="487"/>
      <c r="N11" s="502"/>
      <c r="O11" s="502"/>
      <c r="P11" s="502"/>
    </row>
    <row r="12" spans="1:16" x14ac:dyDescent="0.35">
      <c r="A12" s="472"/>
      <c r="B12" s="31" t="s">
        <v>249</v>
      </c>
      <c r="C12" s="194">
        <v>6000</v>
      </c>
      <c r="D12" s="194" t="s">
        <v>261</v>
      </c>
      <c r="E12" s="194" t="s">
        <v>262</v>
      </c>
      <c r="F12" s="194" t="s">
        <v>263</v>
      </c>
      <c r="G12" s="191">
        <v>4500</v>
      </c>
      <c r="H12" s="191">
        <v>8000</v>
      </c>
      <c r="I12" s="191">
        <v>15000</v>
      </c>
      <c r="J12" s="191">
        <v>20000</v>
      </c>
      <c r="K12" s="194"/>
      <c r="L12" s="191">
        <v>1</v>
      </c>
      <c r="M12" s="489"/>
      <c r="N12" s="502"/>
      <c r="O12" s="502"/>
      <c r="P12" s="502"/>
    </row>
    <row r="13" spans="1:16" x14ac:dyDescent="0.35">
      <c r="A13" s="472"/>
      <c r="B13" s="31" t="s">
        <v>12</v>
      </c>
      <c r="C13" s="570">
        <v>0.86</v>
      </c>
      <c r="D13" s="477">
        <v>0.5</v>
      </c>
      <c r="E13" s="477">
        <v>0.33333333333333331</v>
      </c>
      <c r="F13" s="477">
        <v>0.33333333333333331</v>
      </c>
      <c r="G13" s="191">
        <v>0.75</v>
      </c>
      <c r="H13" s="191">
        <v>2</v>
      </c>
      <c r="I13" s="554">
        <v>0.16666666666666666</v>
      </c>
      <c r="J13" s="191">
        <v>0.75</v>
      </c>
      <c r="K13" s="194"/>
      <c r="L13" s="191">
        <v>1</v>
      </c>
      <c r="M13" s="487"/>
      <c r="N13" s="502"/>
      <c r="O13" s="502"/>
      <c r="P13" s="502"/>
    </row>
    <row r="14" spans="1:16" x14ac:dyDescent="0.35">
      <c r="A14" s="472"/>
      <c r="B14" s="478" t="s">
        <v>42</v>
      </c>
      <c r="C14" s="191" t="s">
        <v>258</v>
      </c>
      <c r="D14" s="191" t="s">
        <v>264</v>
      </c>
      <c r="E14" s="191" t="s">
        <v>302</v>
      </c>
      <c r="F14" s="191">
        <v>1132254</v>
      </c>
      <c r="G14" s="191" t="s">
        <v>151</v>
      </c>
      <c r="H14" s="191" t="s">
        <v>259</v>
      </c>
      <c r="I14" s="191" t="s">
        <v>260</v>
      </c>
      <c r="J14" s="191" t="s">
        <v>303</v>
      </c>
      <c r="K14" s="191" t="s">
        <v>132</v>
      </c>
      <c r="L14" s="191">
        <v>1</v>
      </c>
      <c r="M14" s="487"/>
      <c r="N14" s="502"/>
      <c r="O14" s="502"/>
      <c r="P14" s="502"/>
    </row>
    <row r="15" spans="1:16" x14ac:dyDescent="0.35">
      <c r="A15" s="472"/>
      <c r="B15" s="478" t="s">
        <v>116</v>
      </c>
      <c r="C15" s="191">
        <v>95</v>
      </c>
      <c r="D15" s="566">
        <v>96</v>
      </c>
      <c r="E15" s="566">
        <v>97</v>
      </c>
      <c r="F15" s="566">
        <v>97</v>
      </c>
      <c r="G15" s="566">
        <v>95</v>
      </c>
      <c r="H15" s="566">
        <v>94</v>
      </c>
      <c r="I15" s="566">
        <v>96</v>
      </c>
      <c r="J15" s="566">
        <v>99</v>
      </c>
      <c r="K15" s="191" t="s">
        <v>129</v>
      </c>
      <c r="L15" s="191">
        <v>1</v>
      </c>
      <c r="M15" s="487"/>
      <c r="N15" s="502"/>
      <c r="O15" s="502"/>
      <c r="P15" s="502"/>
    </row>
    <row r="16" spans="1:16" x14ac:dyDescent="0.35">
      <c r="A16" s="472"/>
      <c r="B16" s="478" t="s">
        <v>118</v>
      </c>
      <c r="C16" s="681">
        <v>92.333333333333329</v>
      </c>
      <c r="D16" s="566">
        <v>94.75</v>
      </c>
      <c r="E16" s="566">
        <v>98.5</v>
      </c>
      <c r="F16" s="566">
        <v>98.5</v>
      </c>
      <c r="G16" s="566">
        <v>80</v>
      </c>
      <c r="H16" s="566">
        <v>80</v>
      </c>
      <c r="I16" s="566">
        <v>95</v>
      </c>
      <c r="J16" s="566">
        <v>100</v>
      </c>
      <c r="K16" s="191"/>
      <c r="L16" s="191">
        <v>1</v>
      </c>
      <c r="M16" s="487"/>
      <c r="N16" s="502"/>
      <c r="O16" s="502"/>
      <c r="P16" s="502"/>
    </row>
    <row r="17" spans="1:52" x14ac:dyDescent="0.35">
      <c r="A17" s="472"/>
      <c r="B17" s="478" t="s">
        <v>43</v>
      </c>
      <c r="C17" s="191">
        <v>2</v>
      </c>
      <c r="D17" s="191">
        <v>4</v>
      </c>
      <c r="E17" s="191">
        <v>6</v>
      </c>
      <c r="F17" s="191">
        <v>10</v>
      </c>
      <c r="G17" s="191">
        <v>1</v>
      </c>
      <c r="H17" s="191">
        <v>4</v>
      </c>
      <c r="I17" s="194">
        <v>6</v>
      </c>
      <c r="J17" s="194">
        <v>12</v>
      </c>
      <c r="K17" s="191"/>
      <c r="L17" s="191">
        <v>1</v>
      </c>
      <c r="M17" s="487"/>
      <c r="O17" s="502"/>
      <c r="P17" s="502"/>
    </row>
    <row r="18" spans="1:52" x14ac:dyDescent="0.35">
      <c r="A18" s="472"/>
      <c r="B18" s="731" t="s">
        <v>14</v>
      </c>
      <c r="C18" s="732"/>
      <c r="D18" s="732"/>
      <c r="E18" s="732"/>
      <c r="F18" s="732"/>
      <c r="G18" s="732"/>
      <c r="H18" s="732"/>
      <c r="I18" s="732"/>
      <c r="J18" s="732"/>
      <c r="K18" s="732"/>
      <c r="L18" s="733"/>
      <c r="M18" s="487"/>
      <c r="N18" s="502"/>
      <c r="O18" s="504"/>
      <c r="P18" s="504"/>
      <c r="Q18" s="484"/>
      <c r="R18" s="484"/>
      <c r="S18" s="484"/>
      <c r="T18" s="484"/>
      <c r="U18" s="484"/>
      <c r="V18" s="484"/>
      <c r="W18" s="484"/>
      <c r="X18" s="482"/>
      <c r="Y18" s="482"/>
      <c r="Z18" s="482"/>
    </row>
    <row r="19" spans="1:52" x14ac:dyDescent="0.35">
      <c r="A19" s="472"/>
      <c r="B19" s="31" t="s">
        <v>32</v>
      </c>
      <c r="C19" s="194">
        <v>100</v>
      </c>
      <c r="D19" s="194">
        <v>100</v>
      </c>
      <c r="E19" s="194">
        <v>100</v>
      </c>
      <c r="F19" s="194">
        <v>100</v>
      </c>
      <c r="G19" s="191"/>
      <c r="H19" s="191"/>
      <c r="I19" s="194"/>
      <c r="J19" s="194"/>
      <c r="K19" s="194"/>
      <c r="L19" s="194">
        <v>1</v>
      </c>
      <c r="M19" s="487"/>
      <c r="N19" s="502"/>
      <c r="O19" s="504"/>
      <c r="P19" s="504"/>
      <c r="Q19" s="484"/>
      <c r="R19" s="484"/>
      <c r="S19" s="484"/>
      <c r="T19" s="484"/>
      <c r="U19" s="484"/>
      <c r="V19" s="484"/>
      <c r="W19" s="484"/>
      <c r="X19" s="482"/>
      <c r="Y19" s="482"/>
      <c r="Z19" s="482"/>
    </row>
    <row r="20" spans="1:52" x14ac:dyDescent="0.35">
      <c r="A20" s="472"/>
      <c r="B20" s="31" t="s">
        <v>31</v>
      </c>
      <c r="C20" s="194">
        <v>100</v>
      </c>
      <c r="D20" s="194">
        <v>100</v>
      </c>
      <c r="E20" s="194">
        <v>100</v>
      </c>
      <c r="F20" s="194">
        <v>100</v>
      </c>
      <c r="G20" s="483"/>
      <c r="H20" s="483"/>
      <c r="I20" s="483"/>
      <c r="J20" s="483"/>
      <c r="K20" s="194"/>
      <c r="L20" s="194">
        <v>1</v>
      </c>
      <c r="M20" s="487"/>
      <c r="N20" s="502"/>
      <c r="O20" s="504"/>
      <c r="P20" s="504"/>
      <c r="Q20" s="484"/>
      <c r="R20" s="484"/>
      <c r="S20" s="484"/>
      <c r="T20" s="484"/>
      <c r="U20" s="484"/>
      <c r="V20" s="484"/>
      <c r="W20" s="484"/>
      <c r="X20" s="482"/>
      <c r="Y20" s="482"/>
      <c r="Z20" s="482"/>
    </row>
    <row r="21" spans="1:52" x14ac:dyDescent="0.35">
      <c r="A21" s="472"/>
      <c r="B21" s="31" t="s">
        <v>24</v>
      </c>
      <c r="C21" s="194">
        <v>0</v>
      </c>
      <c r="D21" s="194">
        <v>0</v>
      </c>
      <c r="E21" s="194">
        <v>0</v>
      </c>
      <c r="F21" s="194">
        <v>0</v>
      </c>
      <c r="G21" s="483"/>
      <c r="H21" s="483"/>
      <c r="I21" s="483"/>
      <c r="J21" s="483"/>
      <c r="K21" s="194"/>
      <c r="L21" s="194">
        <v>1</v>
      </c>
      <c r="M21" s="487"/>
      <c r="N21" s="502"/>
      <c r="O21" s="504"/>
      <c r="P21" s="504"/>
      <c r="Q21" s="484"/>
      <c r="R21" s="484"/>
      <c r="S21" s="484"/>
      <c r="T21" s="484"/>
      <c r="U21" s="484"/>
      <c r="V21" s="484"/>
      <c r="W21" s="505"/>
      <c r="X21" s="482"/>
      <c r="Y21" s="482"/>
      <c r="Z21" s="482"/>
    </row>
    <row r="22" spans="1:52" s="485" customFormat="1" x14ac:dyDescent="0.35">
      <c r="A22" s="484"/>
      <c r="B22" s="740" t="s">
        <v>46</v>
      </c>
      <c r="C22" s="741"/>
      <c r="D22" s="741"/>
      <c r="E22" s="741"/>
      <c r="F22" s="741"/>
      <c r="G22" s="741"/>
      <c r="H22" s="741"/>
      <c r="I22" s="741"/>
      <c r="J22" s="741"/>
      <c r="K22" s="741"/>
      <c r="L22" s="742"/>
      <c r="M22" s="113"/>
      <c r="N22" s="113"/>
      <c r="O22" s="113"/>
      <c r="P22" s="113"/>
      <c r="Q22" s="443"/>
      <c r="R22" s="484"/>
      <c r="S22" s="484"/>
      <c r="T22" s="484"/>
      <c r="U22" s="484"/>
      <c r="V22" s="484"/>
      <c r="W22" s="484"/>
      <c r="X22" s="484"/>
      <c r="Y22" s="484"/>
      <c r="Z22" s="484"/>
      <c r="AA22" s="484"/>
      <c r="AB22" s="484"/>
      <c r="AC22" s="484"/>
      <c r="AD22" s="484"/>
      <c r="AE22" s="484"/>
      <c r="AF22" s="484"/>
      <c r="AG22" s="484"/>
      <c r="AH22" s="484"/>
      <c r="AI22" s="484"/>
      <c r="AJ22" s="484"/>
      <c r="AK22" s="484"/>
      <c r="AL22" s="484"/>
      <c r="AM22" s="484"/>
      <c r="AN22" s="484"/>
      <c r="AO22" s="484"/>
      <c r="AP22" s="484"/>
      <c r="AQ22" s="484"/>
      <c r="AR22" s="484"/>
      <c r="AS22" s="484"/>
      <c r="AT22" s="484"/>
      <c r="AU22" s="484"/>
      <c r="AV22" s="484"/>
      <c r="AW22" s="484"/>
      <c r="AX22" s="484"/>
      <c r="AY22" s="484"/>
      <c r="AZ22" s="484"/>
    </row>
    <row r="23" spans="1:52" s="485" customFormat="1" x14ac:dyDescent="0.35">
      <c r="A23" s="484"/>
      <c r="B23" s="215" t="s">
        <v>123</v>
      </c>
      <c r="C23" s="213"/>
      <c r="D23" s="213"/>
      <c r="E23" s="213"/>
      <c r="F23" s="213"/>
      <c r="G23" s="194"/>
      <c r="H23" s="194"/>
      <c r="I23" s="194"/>
      <c r="J23" s="194"/>
      <c r="K23" s="214"/>
      <c r="L23" s="213"/>
      <c r="M23" s="115"/>
      <c r="N23" s="115"/>
      <c r="O23" s="115"/>
      <c r="P23" s="444"/>
      <c r="Q23" s="444"/>
      <c r="R23" s="484"/>
      <c r="S23" s="484"/>
      <c r="T23" s="484"/>
      <c r="U23" s="484"/>
      <c r="V23" s="484"/>
      <c r="W23" s="484"/>
      <c r="X23" s="484"/>
      <c r="Y23" s="484"/>
      <c r="Z23" s="484"/>
      <c r="AA23" s="484"/>
      <c r="AB23" s="484"/>
      <c r="AC23" s="484"/>
      <c r="AD23" s="484"/>
      <c r="AE23" s="484"/>
      <c r="AF23" s="484"/>
      <c r="AG23" s="484"/>
      <c r="AH23" s="484"/>
      <c r="AI23" s="484"/>
      <c r="AJ23" s="484"/>
      <c r="AK23" s="484"/>
      <c r="AL23" s="484"/>
      <c r="AM23" s="484"/>
      <c r="AN23" s="484"/>
      <c r="AO23" s="484"/>
      <c r="AP23" s="484"/>
      <c r="AQ23" s="484"/>
      <c r="AR23" s="484"/>
      <c r="AS23" s="484"/>
      <c r="AT23" s="484"/>
      <c r="AU23" s="484"/>
      <c r="AV23" s="484"/>
      <c r="AW23" s="484"/>
      <c r="AX23" s="484"/>
      <c r="AY23" s="484"/>
      <c r="AZ23" s="484"/>
    </row>
    <row r="24" spans="1:52" s="485" customFormat="1" x14ac:dyDescent="0.35">
      <c r="A24" s="484"/>
      <c r="B24" s="558" t="s">
        <v>229</v>
      </c>
      <c r="C24" s="639">
        <v>2.375</v>
      </c>
      <c r="D24" s="639">
        <v>1.37</v>
      </c>
      <c r="E24" s="639">
        <v>1.19</v>
      </c>
      <c r="F24" s="639">
        <v>1.0900000000000001</v>
      </c>
      <c r="G24" s="639">
        <v>1.125</v>
      </c>
      <c r="H24" s="639">
        <v>2.5</v>
      </c>
      <c r="I24" s="639">
        <v>0.5</v>
      </c>
      <c r="J24" s="639">
        <v>1.2</v>
      </c>
      <c r="K24" s="214" t="s">
        <v>134</v>
      </c>
      <c r="L24" s="170">
        <v>1</v>
      </c>
      <c r="M24" s="115"/>
      <c r="N24" s="115"/>
      <c r="O24" s="115"/>
      <c r="P24" s="444"/>
      <c r="Q24" s="445"/>
      <c r="R24" s="484"/>
      <c r="S24" s="484"/>
      <c r="T24" s="484"/>
      <c r="U24" s="484"/>
      <c r="V24" s="484"/>
      <c r="W24" s="484"/>
      <c r="X24" s="484"/>
      <c r="Y24" s="484"/>
      <c r="Z24" s="484"/>
      <c r="AA24" s="484"/>
      <c r="AB24" s="484"/>
      <c r="AC24" s="484"/>
      <c r="AD24" s="484"/>
      <c r="AE24" s="484"/>
      <c r="AF24" s="484"/>
      <c r="AG24" s="484"/>
      <c r="AH24" s="484"/>
      <c r="AI24" s="484"/>
      <c r="AJ24" s="484"/>
      <c r="AK24" s="484"/>
      <c r="AL24" s="484"/>
      <c r="AM24" s="484"/>
      <c r="AN24" s="484"/>
      <c r="AO24" s="484"/>
      <c r="AP24" s="484"/>
      <c r="AQ24" s="484"/>
      <c r="AR24" s="484"/>
      <c r="AS24" s="484"/>
      <c r="AT24" s="484"/>
      <c r="AU24" s="484"/>
      <c r="AV24" s="484"/>
      <c r="AW24" s="484"/>
      <c r="AX24" s="484"/>
      <c r="AY24" s="484"/>
      <c r="AZ24" s="484"/>
    </row>
    <row r="25" spans="1:52" s="485" customFormat="1" x14ac:dyDescent="0.35">
      <c r="A25" s="484"/>
      <c r="B25" s="558" t="s">
        <v>230</v>
      </c>
      <c r="C25" s="639">
        <v>6.7333333333333325</v>
      </c>
      <c r="D25" s="639">
        <v>3.8743703324216727</v>
      </c>
      <c r="E25" s="639">
        <v>3.3792128426671235</v>
      </c>
      <c r="F25" s="639">
        <v>3.0942740048239492</v>
      </c>
      <c r="G25" s="639">
        <v>5</v>
      </c>
      <c r="H25" s="639">
        <v>9</v>
      </c>
      <c r="I25" s="639"/>
      <c r="J25" s="639"/>
      <c r="K25" s="214"/>
      <c r="L25" s="170">
        <v>1</v>
      </c>
      <c r="M25" s="115"/>
      <c r="N25" s="115"/>
      <c r="O25" s="115"/>
      <c r="P25" s="444"/>
      <c r="Q25" s="445"/>
      <c r="R25" s="484"/>
      <c r="S25" s="484"/>
      <c r="T25" s="484"/>
      <c r="U25" s="484"/>
      <c r="V25" s="484"/>
      <c r="W25" s="484"/>
      <c r="X25" s="484"/>
      <c r="Y25" s="484"/>
      <c r="Z25" s="484"/>
      <c r="AA25" s="484"/>
      <c r="AB25" s="484"/>
      <c r="AC25" s="484"/>
      <c r="AD25" s="484"/>
      <c r="AE25" s="484"/>
      <c r="AF25" s="484"/>
      <c r="AG25" s="484"/>
      <c r="AH25" s="484"/>
      <c r="AI25" s="484"/>
      <c r="AJ25" s="484"/>
      <c r="AK25" s="484"/>
      <c r="AL25" s="484"/>
      <c r="AM25" s="484"/>
      <c r="AN25" s="484"/>
      <c r="AO25" s="484"/>
      <c r="AP25" s="484"/>
      <c r="AQ25" s="484"/>
      <c r="AR25" s="484"/>
      <c r="AS25" s="484"/>
      <c r="AT25" s="484"/>
      <c r="AU25" s="484"/>
      <c r="AV25" s="484"/>
      <c r="AW25" s="484"/>
      <c r="AX25" s="484"/>
      <c r="AY25" s="484"/>
      <c r="AZ25" s="484"/>
    </row>
    <row r="26" spans="1:52" s="485" customFormat="1" x14ac:dyDescent="0.35">
      <c r="B26" s="61" t="s">
        <v>225</v>
      </c>
      <c r="C26" s="639">
        <v>8.3333333333333301E-2</v>
      </c>
      <c r="D26" s="639">
        <v>5.4524705765470104E-2</v>
      </c>
      <c r="E26" s="639">
        <v>3.7923447355163203E-2</v>
      </c>
      <c r="F26" s="639">
        <v>0.04</v>
      </c>
      <c r="G26" s="639"/>
      <c r="H26" s="639"/>
      <c r="I26" s="639"/>
      <c r="J26" s="639"/>
      <c r="K26" s="225"/>
      <c r="L26" s="63">
        <v>1</v>
      </c>
    </row>
    <row r="27" spans="1:52" s="485" customFormat="1" x14ac:dyDescent="0.35">
      <c r="B27" s="61" t="s">
        <v>45</v>
      </c>
      <c r="C27" s="611">
        <v>500000</v>
      </c>
      <c r="D27" s="611"/>
      <c r="E27" s="611"/>
      <c r="F27" s="611"/>
      <c r="G27" s="611"/>
      <c r="H27" s="611"/>
      <c r="I27" s="226"/>
      <c r="J27" s="226"/>
      <c r="K27" s="226"/>
      <c r="L27" s="63">
        <v>1</v>
      </c>
    </row>
    <row r="28" spans="1:52" x14ac:dyDescent="0.35">
      <c r="A28" s="472"/>
      <c r="B28" s="487"/>
      <c r="C28" s="557"/>
      <c r="D28" s="487"/>
      <c r="E28" s="487"/>
      <c r="F28" s="487"/>
      <c r="G28" s="485"/>
      <c r="H28" s="485"/>
      <c r="I28" s="485"/>
      <c r="J28" s="485"/>
      <c r="K28" s="487"/>
      <c r="L28" s="487"/>
      <c r="M28" s="487"/>
      <c r="N28" s="502"/>
      <c r="O28" s="506"/>
      <c r="P28" s="507"/>
      <c r="Q28" s="508"/>
      <c r="R28" s="509"/>
      <c r="S28" s="509"/>
      <c r="T28" s="484"/>
      <c r="U28" s="484"/>
      <c r="V28" s="484"/>
      <c r="W28" s="484"/>
      <c r="X28" s="482"/>
      <c r="Y28" s="482"/>
      <c r="Z28" s="482"/>
    </row>
    <row r="29" spans="1:52" x14ac:dyDescent="0.35">
      <c r="B29" s="488" t="s">
        <v>28</v>
      </c>
      <c r="C29" s="487"/>
      <c r="D29" s="487"/>
      <c r="E29" s="487"/>
      <c r="F29" s="487"/>
      <c r="G29" s="485"/>
      <c r="H29" s="485"/>
      <c r="I29" s="485"/>
      <c r="J29" s="485"/>
      <c r="K29" s="487"/>
      <c r="L29" s="487"/>
      <c r="M29" s="487"/>
      <c r="N29" s="502"/>
      <c r="O29" s="506"/>
      <c r="P29" s="510"/>
      <c r="Q29" s="511"/>
      <c r="R29" s="512"/>
      <c r="S29" s="512"/>
      <c r="T29" s="484"/>
      <c r="U29" s="484"/>
      <c r="V29" s="484"/>
      <c r="W29" s="484"/>
      <c r="X29" s="482"/>
      <c r="Y29" s="482"/>
      <c r="Z29" s="482"/>
    </row>
    <row r="30" spans="1:52" x14ac:dyDescent="0.2">
      <c r="A30" s="472"/>
      <c r="B30" s="244" t="s">
        <v>235</v>
      </c>
      <c r="C30" s="487"/>
      <c r="D30" s="487"/>
      <c r="E30" s="487"/>
      <c r="F30" s="487"/>
      <c r="G30" s="485"/>
      <c r="H30" s="485"/>
      <c r="I30" s="485"/>
      <c r="J30" s="485"/>
      <c r="K30" s="487"/>
      <c r="L30" s="487"/>
      <c r="M30" s="487"/>
      <c r="N30" s="502"/>
      <c r="O30" s="506"/>
      <c r="P30" s="513"/>
      <c r="Q30" s="508"/>
      <c r="R30" s="514"/>
      <c r="S30" s="514"/>
      <c r="T30" s="484"/>
      <c r="U30" s="484"/>
      <c r="V30" s="484"/>
      <c r="W30" s="484"/>
      <c r="X30" s="482"/>
      <c r="Y30" s="482"/>
      <c r="Z30" s="482"/>
    </row>
    <row r="31" spans="1:52" x14ac:dyDescent="0.35">
      <c r="A31" s="472"/>
      <c r="B31" s="489"/>
      <c r="C31" s="489"/>
      <c r="D31" s="489"/>
      <c r="E31" s="489"/>
      <c r="F31" s="489"/>
      <c r="G31" s="491"/>
      <c r="H31" s="491"/>
      <c r="I31" s="491"/>
      <c r="J31" s="491"/>
      <c r="K31" s="489"/>
      <c r="L31" s="489"/>
      <c r="M31" s="489"/>
      <c r="N31" s="502"/>
      <c r="O31" s="504"/>
      <c r="P31" s="516"/>
      <c r="Q31" s="517"/>
      <c r="R31" s="484"/>
      <c r="S31" s="484"/>
      <c r="T31" s="484"/>
      <c r="U31" s="484"/>
      <c r="V31" s="484"/>
      <c r="W31" s="484"/>
      <c r="X31" s="482"/>
      <c r="Y31" s="482"/>
      <c r="Z31" s="482"/>
    </row>
    <row r="32" spans="1:52" ht="15" customHeight="1" x14ac:dyDescent="0.35">
      <c r="A32" s="472"/>
      <c r="B32" s="488" t="s">
        <v>20</v>
      </c>
      <c r="C32" s="487"/>
      <c r="D32" s="487"/>
      <c r="E32" s="487"/>
      <c r="F32" s="487"/>
      <c r="G32" s="485"/>
      <c r="H32" s="485"/>
      <c r="I32" s="485"/>
      <c r="J32" s="485"/>
      <c r="K32" s="487"/>
      <c r="L32" s="487"/>
      <c r="M32" s="487"/>
      <c r="N32" s="502"/>
      <c r="O32" s="504"/>
      <c r="P32" s="518"/>
      <c r="Q32" s="515"/>
      <c r="R32" s="484"/>
      <c r="S32" s="484"/>
      <c r="T32" s="484"/>
      <c r="U32" s="484"/>
      <c r="V32" s="484"/>
      <c r="W32" s="484"/>
      <c r="X32" s="482"/>
      <c r="Y32" s="482"/>
      <c r="Z32" s="482"/>
    </row>
    <row r="33" spans="1:26" x14ac:dyDescent="0.35">
      <c r="A33" s="485"/>
      <c r="B33" s="489" t="s">
        <v>232</v>
      </c>
      <c r="C33" s="491"/>
      <c r="D33" s="491"/>
      <c r="E33" s="491"/>
      <c r="F33" s="491"/>
      <c r="G33" s="492"/>
      <c r="H33" s="492"/>
      <c r="I33" s="492"/>
      <c r="J33" s="492"/>
      <c r="K33" s="491"/>
      <c r="L33" s="491"/>
      <c r="O33" s="484"/>
      <c r="P33" s="519"/>
      <c r="Q33" s="519"/>
      <c r="R33" s="484"/>
      <c r="S33" s="484"/>
      <c r="T33" s="484"/>
      <c r="U33" s="484"/>
      <c r="V33" s="484"/>
      <c r="W33" s="484"/>
      <c r="X33" s="482"/>
      <c r="Y33" s="482"/>
      <c r="Z33" s="482"/>
    </row>
    <row r="34" spans="1:26" x14ac:dyDescent="0.35">
      <c r="A34" s="485"/>
      <c r="B34" s="489" t="s">
        <v>333</v>
      </c>
      <c r="C34" s="491"/>
      <c r="D34" s="491"/>
      <c r="E34" s="491"/>
      <c r="F34" s="491"/>
      <c r="G34" s="492"/>
      <c r="H34" s="492"/>
      <c r="I34" s="492"/>
      <c r="J34" s="492"/>
      <c r="K34" s="491"/>
      <c r="L34" s="491"/>
      <c r="O34" s="484"/>
      <c r="P34" s="519"/>
      <c r="Q34" s="519"/>
      <c r="R34" s="484"/>
      <c r="S34" s="484"/>
      <c r="T34" s="484"/>
      <c r="U34" s="484"/>
      <c r="V34" s="484"/>
      <c r="W34" s="484"/>
      <c r="X34" s="482"/>
      <c r="Y34" s="482"/>
      <c r="Z34" s="482"/>
    </row>
    <row r="35" spans="1:26" x14ac:dyDescent="0.35">
      <c r="A35" s="472"/>
      <c r="B35" s="489" t="s">
        <v>300</v>
      </c>
      <c r="C35" s="492"/>
      <c r="D35" s="492"/>
      <c r="E35" s="492"/>
      <c r="F35" s="492"/>
      <c r="G35" s="492"/>
      <c r="H35" s="492"/>
      <c r="I35" s="492"/>
      <c r="J35" s="492"/>
      <c r="K35" s="492"/>
      <c r="L35" s="492"/>
      <c r="O35" s="484"/>
      <c r="P35" s="519"/>
      <c r="Q35" s="519"/>
      <c r="R35" s="484"/>
      <c r="S35" s="484"/>
      <c r="T35" s="484"/>
      <c r="U35" s="484"/>
      <c r="V35" s="484"/>
      <c r="W35" s="484"/>
      <c r="X35" s="482"/>
      <c r="Y35" s="482"/>
      <c r="Z35" s="482"/>
    </row>
    <row r="36" spans="1:26" x14ac:dyDescent="0.35">
      <c r="A36" s="472"/>
      <c r="B36" s="489" t="s">
        <v>301</v>
      </c>
      <c r="C36" s="492"/>
      <c r="D36" s="492"/>
      <c r="E36" s="492"/>
      <c r="F36" s="492"/>
      <c r="G36" s="493"/>
      <c r="H36" s="493"/>
      <c r="I36" s="493"/>
      <c r="J36" s="493"/>
      <c r="K36" s="492"/>
      <c r="L36" s="492"/>
      <c r="O36" s="484"/>
      <c r="P36" s="519"/>
      <c r="Q36" s="519"/>
      <c r="R36" s="484"/>
      <c r="S36" s="484"/>
      <c r="T36" s="484"/>
      <c r="U36" s="484"/>
      <c r="V36" s="484"/>
      <c r="W36" s="484"/>
      <c r="X36" s="482"/>
      <c r="Y36" s="482"/>
      <c r="Z36" s="482"/>
    </row>
    <row r="37" spans="1:26" x14ac:dyDescent="0.35">
      <c r="A37" s="472"/>
      <c r="B37" s="487"/>
      <c r="C37" s="492"/>
      <c r="D37" s="492"/>
      <c r="E37" s="492"/>
      <c r="F37" s="492"/>
      <c r="G37" s="491"/>
      <c r="H37" s="491"/>
      <c r="I37" s="491"/>
      <c r="J37" s="491"/>
      <c r="K37" s="492"/>
      <c r="L37" s="492"/>
      <c r="O37" s="484"/>
      <c r="P37" s="520"/>
      <c r="Q37" s="519"/>
      <c r="R37" s="484"/>
      <c r="S37" s="484"/>
      <c r="T37" s="484"/>
      <c r="U37" s="484"/>
      <c r="V37" s="484"/>
      <c r="W37" s="484"/>
      <c r="X37" s="482"/>
      <c r="Y37" s="482"/>
      <c r="Z37" s="482"/>
    </row>
    <row r="38" spans="1:26" s="497" customFormat="1" x14ac:dyDescent="0.35">
      <c r="A38" s="495"/>
      <c r="B38" s="491"/>
      <c r="C38" s="496"/>
      <c r="D38" s="496"/>
      <c r="E38" s="496"/>
      <c r="F38" s="496"/>
      <c r="G38" s="496"/>
      <c r="H38" s="496"/>
      <c r="I38" s="496"/>
      <c r="J38" s="496"/>
      <c r="K38" s="496"/>
      <c r="L38" s="496"/>
      <c r="M38" s="495"/>
      <c r="N38" s="521"/>
      <c r="O38" s="521"/>
      <c r="P38" s="521"/>
      <c r="Q38" s="521"/>
      <c r="R38" s="521"/>
      <c r="S38" s="521"/>
      <c r="T38" s="521"/>
      <c r="U38" s="521"/>
      <c r="V38" s="521"/>
      <c r="W38" s="521"/>
    </row>
    <row r="39" spans="1:26" x14ac:dyDescent="0.35">
      <c r="A39" s="472"/>
      <c r="B39" s="491"/>
      <c r="C39" s="472"/>
      <c r="D39" s="472"/>
      <c r="E39" s="472"/>
      <c r="F39" s="472"/>
      <c r="G39" s="492"/>
      <c r="H39" s="492"/>
      <c r="I39" s="492"/>
      <c r="J39" s="492"/>
      <c r="K39" s="472"/>
      <c r="L39" s="472"/>
    </row>
    <row r="40" spans="1:26" x14ac:dyDescent="0.35">
      <c r="A40" s="472"/>
      <c r="B40" s="491"/>
      <c r="C40" s="472"/>
      <c r="D40" s="472"/>
      <c r="E40" s="472"/>
      <c r="F40" s="472"/>
      <c r="G40" s="492"/>
      <c r="H40" s="492"/>
      <c r="I40" s="492"/>
      <c r="J40" s="492"/>
      <c r="K40" s="472"/>
      <c r="L40" s="472"/>
    </row>
    <row r="41" spans="1:26" x14ac:dyDescent="0.35">
      <c r="A41" s="472"/>
      <c r="B41" s="494"/>
      <c r="C41" s="472"/>
      <c r="D41" s="472"/>
      <c r="E41" s="472"/>
      <c r="F41" s="472"/>
      <c r="G41" s="491"/>
      <c r="H41" s="491"/>
      <c r="I41" s="491"/>
      <c r="J41" s="491"/>
      <c r="K41" s="472"/>
      <c r="L41" s="472"/>
    </row>
    <row r="42" spans="1:26" x14ac:dyDescent="0.35">
      <c r="A42" s="472"/>
      <c r="B42" s="496"/>
      <c r="C42" s="472"/>
      <c r="D42" s="472"/>
      <c r="E42" s="472"/>
      <c r="F42" s="472"/>
      <c r="K42" s="472"/>
      <c r="L42" s="472"/>
    </row>
    <row r="43" spans="1:26" x14ac:dyDescent="0.35">
      <c r="A43" s="472"/>
      <c r="B43" s="472"/>
      <c r="C43" s="472"/>
      <c r="D43" s="472"/>
      <c r="E43" s="472"/>
      <c r="F43" s="472"/>
      <c r="G43" s="498"/>
      <c r="H43" s="498"/>
      <c r="I43" s="498"/>
      <c r="J43" s="498"/>
      <c r="K43" s="472"/>
      <c r="L43" s="472"/>
    </row>
    <row r="44" spans="1:26" x14ac:dyDescent="0.35">
      <c r="A44" s="472"/>
      <c r="B44" s="472"/>
      <c r="C44" s="496"/>
      <c r="D44" s="496"/>
      <c r="E44" s="496"/>
      <c r="F44" s="496"/>
      <c r="G44" s="496"/>
      <c r="H44" s="496"/>
      <c r="I44" s="496"/>
      <c r="J44" s="496"/>
      <c r="K44" s="496"/>
      <c r="L44" s="496"/>
    </row>
    <row r="45" spans="1:26" x14ac:dyDescent="0.35">
      <c r="A45" s="472"/>
      <c r="B45" s="472"/>
      <c r="C45" s="472"/>
      <c r="D45" s="472"/>
      <c r="E45" s="472"/>
      <c r="F45" s="472"/>
      <c r="K45" s="472"/>
      <c r="L45" s="472"/>
    </row>
    <row r="46" spans="1:26" x14ac:dyDescent="0.35">
      <c r="A46" s="472"/>
      <c r="B46" s="472"/>
      <c r="C46" s="496"/>
      <c r="D46" s="496"/>
      <c r="E46" s="496"/>
      <c r="F46" s="496"/>
      <c r="G46" s="496"/>
      <c r="H46" s="496"/>
      <c r="I46" s="496"/>
      <c r="J46" s="496"/>
      <c r="K46" s="496"/>
      <c r="L46" s="496"/>
    </row>
    <row r="47" spans="1:26" x14ac:dyDescent="0.35">
      <c r="A47" s="472"/>
      <c r="B47" s="472"/>
      <c r="C47" s="472"/>
      <c r="D47" s="472"/>
      <c r="E47" s="472"/>
      <c r="F47" s="472"/>
      <c r="G47" s="491"/>
      <c r="H47" s="491"/>
      <c r="I47" s="491"/>
      <c r="J47" s="491"/>
      <c r="K47" s="472"/>
      <c r="L47" s="472"/>
    </row>
    <row r="48" spans="1:26" x14ac:dyDescent="0.35">
      <c r="A48" s="472"/>
      <c r="B48" s="496"/>
      <c r="C48" s="472"/>
      <c r="D48" s="472"/>
      <c r="E48" s="472"/>
      <c r="F48" s="472"/>
      <c r="K48" s="472"/>
      <c r="L48" s="472"/>
    </row>
    <row r="49" spans="1:13" x14ac:dyDescent="0.35">
      <c r="A49" s="472"/>
      <c r="B49" s="472"/>
      <c r="C49" s="472"/>
      <c r="D49" s="472"/>
      <c r="E49" s="472"/>
      <c r="F49" s="472"/>
      <c r="G49" s="491"/>
      <c r="H49" s="491"/>
      <c r="I49" s="491"/>
      <c r="J49" s="491"/>
      <c r="K49" s="472"/>
      <c r="L49" s="472"/>
    </row>
    <row r="50" spans="1:13" x14ac:dyDescent="0.35">
      <c r="A50" s="471"/>
      <c r="B50" s="496"/>
      <c r="C50" s="472"/>
      <c r="D50" s="472"/>
      <c r="E50" s="472"/>
      <c r="F50" s="472"/>
      <c r="K50" s="472"/>
      <c r="L50" s="472"/>
    </row>
    <row r="51" spans="1:13" x14ac:dyDescent="0.35">
      <c r="A51" s="499"/>
      <c r="B51" s="472"/>
      <c r="C51" s="491"/>
      <c r="D51" s="491"/>
      <c r="E51" s="491"/>
      <c r="F51" s="491"/>
      <c r="K51" s="491"/>
      <c r="L51" s="491"/>
    </row>
    <row r="52" spans="1:13" x14ac:dyDescent="0.35">
      <c r="A52" s="499"/>
      <c r="B52" s="472"/>
      <c r="C52" s="472"/>
      <c r="D52" s="472"/>
      <c r="E52" s="472"/>
      <c r="F52" s="472"/>
      <c r="K52" s="472"/>
      <c r="L52" s="472"/>
    </row>
    <row r="53" spans="1:13" x14ac:dyDescent="0.35">
      <c r="A53" s="499"/>
      <c r="B53" s="472"/>
      <c r="C53" s="472"/>
      <c r="D53" s="472"/>
      <c r="E53" s="472"/>
      <c r="F53" s="472"/>
      <c r="K53" s="472"/>
      <c r="L53" s="472"/>
    </row>
    <row r="54" spans="1:13" x14ac:dyDescent="0.35">
      <c r="A54" s="499"/>
      <c r="B54" s="472"/>
      <c r="C54" s="472"/>
      <c r="D54" s="472"/>
      <c r="E54" s="472"/>
      <c r="F54" s="472"/>
      <c r="G54" s="491"/>
      <c r="H54" s="491"/>
      <c r="I54" s="491"/>
      <c r="J54" s="491"/>
      <c r="K54" s="472"/>
      <c r="L54" s="472"/>
    </row>
    <row r="55" spans="1:13" x14ac:dyDescent="0.35">
      <c r="A55" s="499"/>
      <c r="B55" s="491"/>
      <c r="C55" s="491"/>
      <c r="D55" s="491"/>
      <c r="E55" s="491"/>
      <c r="F55" s="491"/>
      <c r="K55" s="491"/>
      <c r="L55" s="491"/>
    </row>
    <row r="56" spans="1:13" s="485" customFormat="1" x14ac:dyDescent="0.35">
      <c r="A56" s="499"/>
      <c r="B56" s="472"/>
      <c r="C56" s="472"/>
      <c r="D56" s="472"/>
      <c r="E56" s="472"/>
      <c r="F56" s="472"/>
      <c r="G56" s="472"/>
      <c r="H56" s="472"/>
      <c r="I56" s="472"/>
      <c r="J56" s="472"/>
      <c r="K56" s="472"/>
      <c r="L56" s="472"/>
      <c r="M56" s="472"/>
    </row>
    <row r="57" spans="1:13" s="485" customFormat="1" x14ac:dyDescent="0.35">
      <c r="A57" s="472"/>
      <c r="B57" s="472"/>
      <c r="C57" s="472"/>
      <c r="D57" s="472"/>
      <c r="E57" s="472"/>
      <c r="F57" s="472"/>
      <c r="G57" s="472"/>
      <c r="H57" s="472"/>
      <c r="I57" s="472"/>
      <c r="J57" s="472"/>
      <c r="K57" s="472"/>
      <c r="L57" s="472"/>
      <c r="M57" s="472"/>
    </row>
    <row r="58" spans="1:13" s="485" customFormat="1" x14ac:dyDescent="0.35">
      <c r="A58" s="472"/>
      <c r="B58" s="472"/>
      <c r="C58" s="472"/>
      <c r="D58" s="472"/>
      <c r="E58" s="472"/>
      <c r="F58" s="472"/>
      <c r="G58" s="472"/>
      <c r="H58" s="472"/>
      <c r="I58" s="472"/>
      <c r="J58" s="472"/>
      <c r="K58" s="472"/>
      <c r="L58" s="472"/>
      <c r="M58" s="472"/>
    </row>
    <row r="59" spans="1:13" s="485" customFormat="1" x14ac:dyDescent="0.35">
      <c r="A59" s="472"/>
      <c r="B59" s="491"/>
      <c r="C59" s="472"/>
      <c r="D59" s="472"/>
      <c r="E59" s="472"/>
      <c r="F59" s="472"/>
      <c r="G59" s="472"/>
      <c r="H59" s="472"/>
      <c r="I59" s="472"/>
      <c r="J59" s="472"/>
      <c r="K59" s="472"/>
      <c r="L59" s="472"/>
      <c r="M59" s="472"/>
    </row>
    <row r="60" spans="1:13" s="485" customFormat="1" x14ac:dyDescent="0.35">
      <c r="A60" s="472"/>
      <c r="B60" s="472"/>
      <c r="C60" s="472"/>
      <c r="D60" s="472"/>
      <c r="E60" s="472"/>
      <c r="F60" s="472"/>
      <c r="G60" s="472"/>
      <c r="H60" s="472"/>
      <c r="I60" s="472"/>
      <c r="J60" s="472"/>
      <c r="K60" s="472"/>
      <c r="L60" s="472"/>
      <c r="M60" s="472"/>
    </row>
    <row r="61" spans="1:13" s="485" customFormat="1" x14ac:dyDescent="0.35">
      <c r="A61" s="472"/>
      <c r="B61" s="472"/>
      <c r="C61" s="472"/>
      <c r="D61" s="472"/>
      <c r="E61" s="472"/>
      <c r="F61" s="472"/>
      <c r="G61" s="472"/>
      <c r="H61" s="472"/>
      <c r="I61" s="472"/>
      <c r="J61" s="472"/>
      <c r="K61" s="472"/>
      <c r="L61" s="472"/>
      <c r="M61" s="472"/>
    </row>
    <row r="62" spans="1:13" s="485" customFormat="1" x14ac:dyDescent="0.35">
      <c r="A62" s="472"/>
      <c r="B62" s="472"/>
      <c r="C62" s="472"/>
      <c r="D62" s="472"/>
      <c r="E62" s="472"/>
      <c r="F62" s="472"/>
      <c r="G62" s="472"/>
      <c r="H62" s="472"/>
      <c r="I62" s="472"/>
      <c r="J62" s="472"/>
      <c r="K62" s="472"/>
      <c r="L62" s="472"/>
      <c r="M62" s="472"/>
    </row>
    <row r="63" spans="1:13" s="485" customFormat="1" x14ac:dyDescent="0.35">
      <c r="A63" s="472"/>
      <c r="B63" s="590"/>
      <c r="C63" s="472"/>
      <c r="D63" s="472"/>
      <c r="E63" s="472"/>
      <c r="F63" s="472"/>
      <c r="G63" s="472"/>
      <c r="H63" s="472"/>
      <c r="I63" s="472"/>
      <c r="J63" s="472"/>
      <c r="K63" s="472"/>
      <c r="L63" s="472"/>
      <c r="M63" s="472"/>
    </row>
    <row r="64" spans="1:13" s="485" customFormat="1" x14ac:dyDescent="0.35">
      <c r="A64" s="472"/>
      <c r="B64" s="472"/>
      <c r="C64" s="472"/>
      <c r="D64" s="472"/>
      <c r="E64" s="472"/>
      <c r="F64" s="472"/>
      <c r="G64" s="472"/>
      <c r="H64" s="472"/>
      <c r="I64" s="472"/>
      <c r="J64" s="472"/>
      <c r="K64" s="472"/>
      <c r="L64" s="472"/>
      <c r="M64" s="472"/>
    </row>
    <row r="65" spans="1:26" s="485" customFormat="1" x14ac:dyDescent="0.35">
      <c r="A65" s="472"/>
      <c r="B65" s="472"/>
      <c r="C65" s="472"/>
      <c r="D65" s="472"/>
      <c r="E65" s="472"/>
      <c r="F65" s="472"/>
      <c r="G65" s="472"/>
      <c r="H65" s="472"/>
      <c r="I65" s="472"/>
      <c r="J65" s="472"/>
      <c r="K65" s="472"/>
      <c r="L65" s="472"/>
      <c r="M65" s="472"/>
    </row>
    <row r="66" spans="1:26" s="472" customFormat="1" x14ac:dyDescent="0.35">
      <c r="C66" s="591"/>
      <c r="N66" s="485"/>
      <c r="O66" s="485"/>
      <c r="P66" s="485"/>
      <c r="Q66" s="485"/>
      <c r="R66" s="485"/>
      <c r="S66" s="485"/>
      <c r="T66" s="485"/>
      <c r="U66" s="485"/>
      <c r="V66" s="485"/>
      <c r="W66" s="485"/>
      <c r="X66" s="485"/>
      <c r="Y66" s="485"/>
      <c r="Z66" s="485"/>
    </row>
    <row r="67" spans="1:26" s="472" customFormat="1" x14ac:dyDescent="0.35">
      <c r="B67" s="491"/>
      <c r="C67" s="592"/>
      <c r="D67" s="592"/>
      <c r="E67" s="592"/>
      <c r="N67" s="485"/>
      <c r="O67" s="485"/>
      <c r="P67" s="485"/>
      <c r="Q67" s="485"/>
      <c r="R67" s="485"/>
      <c r="S67" s="485"/>
      <c r="T67" s="485"/>
      <c r="U67" s="485"/>
      <c r="V67" s="485"/>
      <c r="W67" s="485"/>
      <c r="X67" s="485"/>
      <c r="Y67" s="485"/>
      <c r="Z67" s="485"/>
    </row>
    <row r="68" spans="1:26" s="485" customFormat="1" x14ac:dyDescent="0.35">
      <c r="A68" s="472"/>
      <c r="B68" s="472"/>
      <c r="C68" s="472"/>
      <c r="D68" s="472"/>
      <c r="E68" s="472"/>
      <c r="F68" s="472"/>
      <c r="G68" s="472"/>
      <c r="H68" s="472"/>
      <c r="I68" s="472"/>
      <c r="J68" s="472"/>
      <c r="K68" s="472"/>
      <c r="L68" s="472"/>
      <c r="M68" s="472"/>
    </row>
    <row r="69" spans="1:26" s="485" customFormat="1" x14ac:dyDescent="0.35">
      <c r="A69" s="472"/>
      <c r="B69" s="472"/>
      <c r="C69" s="472"/>
      <c r="D69" s="472"/>
      <c r="E69" s="472"/>
      <c r="F69" s="472"/>
      <c r="G69" s="472"/>
      <c r="H69" s="472"/>
      <c r="I69" s="472"/>
      <c r="J69" s="472"/>
      <c r="K69" s="472"/>
      <c r="L69" s="472"/>
      <c r="M69" s="472"/>
    </row>
    <row r="70" spans="1:26" s="485" customFormat="1" x14ac:dyDescent="0.35">
      <c r="A70" s="472"/>
      <c r="B70" s="472"/>
      <c r="C70" s="472"/>
      <c r="D70" s="472"/>
      <c r="E70" s="472"/>
      <c r="F70" s="472"/>
      <c r="G70" s="472"/>
      <c r="H70" s="472"/>
      <c r="I70" s="472"/>
      <c r="J70" s="472"/>
      <c r="K70" s="472"/>
      <c r="L70" s="472"/>
      <c r="M70" s="472"/>
    </row>
    <row r="71" spans="1:26" s="485" customFormat="1" x14ac:dyDescent="0.35">
      <c r="A71" s="472"/>
      <c r="B71" s="472"/>
      <c r="C71" s="472"/>
      <c r="D71" s="472"/>
      <c r="E71" s="472"/>
      <c r="F71" s="472"/>
      <c r="G71" s="472"/>
      <c r="H71" s="472"/>
      <c r="I71" s="472"/>
      <c r="J71" s="472"/>
      <c r="K71" s="472"/>
      <c r="L71" s="472"/>
      <c r="M71" s="472"/>
    </row>
    <row r="72" spans="1:26" s="485" customFormat="1" x14ac:dyDescent="0.35">
      <c r="A72" s="472"/>
      <c r="B72" s="472"/>
      <c r="C72" s="472"/>
      <c r="D72" s="472"/>
      <c r="E72" s="472"/>
      <c r="F72" s="472"/>
      <c r="G72" s="472"/>
      <c r="H72" s="472"/>
      <c r="I72" s="472"/>
      <c r="J72" s="472"/>
      <c r="K72" s="472"/>
      <c r="L72" s="472"/>
      <c r="M72" s="472"/>
    </row>
    <row r="73" spans="1:26" s="485" customFormat="1" x14ac:dyDescent="0.35">
      <c r="A73" s="472"/>
      <c r="B73" s="472"/>
      <c r="C73" s="472"/>
      <c r="D73" s="472"/>
      <c r="E73" s="472"/>
      <c r="F73" s="472"/>
      <c r="G73" s="472"/>
      <c r="H73" s="472"/>
      <c r="I73" s="472"/>
      <c r="J73" s="472"/>
      <c r="K73" s="472"/>
      <c r="L73" s="472"/>
      <c r="M73" s="472"/>
    </row>
    <row r="74" spans="1:26" s="485" customFormat="1" x14ac:dyDescent="0.35">
      <c r="A74" s="472"/>
      <c r="B74" s="472"/>
      <c r="C74" s="472"/>
      <c r="D74" s="472"/>
      <c r="E74" s="472"/>
      <c r="F74" s="472"/>
      <c r="G74" s="472"/>
      <c r="H74" s="472"/>
      <c r="I74" s="472"/>
      <c r="J74" s="472"/>
      <c r="K74" s="472"/>
      <c r="L74" s="472"/>
      <c r="M74" s="472"/>
    </row>
    <row r="75" spans="1:26" s="485" customFormat="1" x14ac:dyDescent="0.35">
      <c r="A75" s="472"/>
      <c r="B75" s="472"/>
      <c r="C75" s="472"/>
      <c r="D75" s="472"/>
      <c r="E75" s="472"/>
      <c r="F75" s="472"/>
      <c r="G75" s="472"/>
      <c r="H75" s="472"/>
      <c r="I75" s="472"/>
      <c r="J75" s="472"/>
      <c r="K75" s="472"/>
      <c r="L75" s="472"/>
      <c r="M75" s="472"/>
    </row>
    <row r="76" spans="1:26" s="485" customFormat="1" x14ac:dyDescent="0.35">
      <c r="A76" s="472"/>
      <c r="B76" s="472"/>
      <c r="C76" s="472"/>
      <c r="D76" s="472"/>
      <c r="E76" s="472"/>
      <c r="F76" s="472"/>
      <c r="G76" s="472"/>
      <c r="H76" s="472"/>
      <c r="I76" s="472"/>
      <c r="J76" s="472"/>
      <c r="K76" s="472"/>
      <c r="L76" s="472"/>
      <c r="M76" s="472"/>
    </row>
    <row r="77" spans="1:26" s="485" customFormat="1" x14ac:dyDescent="0.35">
      <c r="A77" s="472"/>
      <c r="B77" s="472"/>
      <c r="C77" s="472"/>
      <c r="D77" s="472"/>
      <c r="E77" s="472"/>
      <c r="F77" s="472"/>
      <c r="G77" s="472"/>
      <c r="H77" s="472"/>
      <c r="I77" s="472"/>
      <c r="J77" s="472"/>
      <c r="K77" s="472"/>
      <c r="L77" s="472"/>
      <c r="M77" s="472"/>
    </row>
    <row r="78" spans="1:26" s="485" customFormat="1" x14ac:dyDescent="0.35">
      <c r="A78" s="472"/>
      <c r="B78" s="472"/>
      <c r="C78" s="472"/>
      <c r="D78" s="472"/>
      <c r="E78" s="472"/>
      <c r="F78" s="472"/>
      <c r="G78" s="472"/>
      <c r="H78" s="472"/>
      <c r="I78" s="472"/>
      <c r="J78" s="472"/>
      <c r="K78" s="472"/>
      <c r="L78" s="472"/>
      <c r="M78" s="472"/>
    </row>
    <row r="79" spans="1:26" s="485" customFormat="1" x14ac:dyDescent="0.35">
      <c r="A79" s="472"/>
      <c r="B79" s="472"/>
      <c r="C79" s="472"/>
      <c r="D79" s="472"/>
      <c r="E79" s="472"/>
      <c r="F79" s="472"/>
      <c r="G79" s="472"/>
      <c r="H79" s="472"/>
      <c r="I79" s="472"/>
      <c r="J79" s="472"/>
      <c r="K79" s="472"/>
      <c r="L79" s="472"/>
      <c r="M79" s="472"/>
    </row>
    <row r="80" spans="1:26" s="485" customFormat="1" x14ac:dyDescent="0.35">
      <c r="A80" s="472"/>
      <c r="B80" s="472"/>
      <c r="C80" s="472"/>
      <c r="D80" s="472"/>
      <c r="E80" s="472"/>
      <c r="F80" s="472"/>
      <c r="G80" s="472"/>
      <c r="H80" s="472"/>
      <c r="I80" s="472"/>
      <c r="J80" s="472"/>
      <c r="K80" s="472"/>
      <c r="L80" s="472"/>
      <c r="M80" s="472"/>
    </row>
    <row r="81" spans="1:13" s="485" customFormat="1" x14ac:dyDescent="0.35">
      <c r="A81" s="472"/>
      <c r="B81" s="472"/>
      <c r="C81" s="472"/>
      <c r="D81" s="472"/>
      <c r="E81" s="472"/>
      <c r="F81" s="472"/>
      <c r="G81" s="472"/>
      <c r="H81" s="472"/>
      <c r="I81" s="472"/>
      <c r="J81" s="472"/>
      <c r="K81" s="472"/>
      <c r="L81" s="472"/>
      <c r="M81" s="472"/>
    </row>
    <row r="82" spans="1:13" s="485" customFormat="1" x14ac:dyDescent="0.35">
      <c r="A82" s="472"/>
      <c r="B82" s="472"/>
      <c r="C82" s="472"/>
      <c r="D82" s="472"/>
      <c r="E82" s="472"/>
      <c r="F82" s="472"/>
      <c r="G82" s="472"/>
      <c r="H82" s="472"/>
      <c r="I82" s="472"/>
      <c r="J82" s="472"/>
      <c r="K82" s="472"/>
      <c r="L82" s="472"/>
      <c r="M82" s="472"/>
    </row>
    <row r="83" spans="1:13" s="485" customFormat="1" x14ac:dyDescent="0.35">
      <c r="A83" s="472"/>
      <c r="B83" s="472"/>
      <c r="C83" s="472"/>
      <c r="D83" s="472"/>
      <c r="E83" s="472"/>
      <c r="F83" s="472"/>
      <c r="G83" s="472"/>
      <c r="H83" s="472"/>
      <c r="I83" s="472"/>
      <c r="J83" s="472"/>
      <c r="K83" s="472"/>
      <c r="L83" s="472"/>
      <c r="M83" s="472"/>
    </row>
    <row r="84" spans="1:13" s="485" customFormat="1" x14ac:dyDescent="0.35">
      <c r="A84" s="472"/>
      <c r="B84" s="472"/>
      <c r="C84" s="472"/>
      <c r="D84" s="472"/>
      <c r="E84" s="472"/>
      <c r="F84" s="472"/>
      <c r="G84" s="472"/>
      <c r="H84" s="472"/>
      <c r="I84" s="472"/>
      <c r="J84" s="472"/>
      <c r="K84" s="472"/>
      <c r="L84" s="472"/>
      <c r="M84" s="472"/>
    </row>
    <row r="85" spans="1:13" s="485" customFormat="1" x14ac:dyDescent="0.35">
      <c r="A85" s="472"/>
      <c r="B85" s="472"/>
      <c r="C85" s="472"/>
      <c r="D85" s="472"/>
      <c r="E85" s="472"/>
      <c r="F85" s="472"/>
      <c r="G85" s="472"/>
      <c r="H85" s="472"/>
      <c r="I85" s="472"/>
      <c r="J85" s="472"/>
      <c r="K85" s="472"/>
      <c r="L85" s="472"/>
      <c r="M85" s="472"/>
    </row>
    <row r="86" spans="1:13" s="485" customFormat="1" x14ac:dyDescent="0.35">
      <c r="A86" s="472"/>
      <c r="B86" s="472"/>
      <c r="C86" s="472"/>
      <c r="D86" s="472"/>
      <c r="E86" s="472"/>
      <c r="F86" s="472"/>
      <c r="G86" s="472"/>
      <c r="H86" s="472"/>
      <c r="I86" s="472"/>
      <c r="J86" s="472"/>
      <c r="K86" s="472"/>
      <c r="L86" s="472"/>
      <c r="M86" s="472"/>
    </row>
  </sheetData>
  <mergeCells count="5">
    <mergeCell ref="C3:L3"/>
    <mergeCell ref="G4:H4"/>
    <mergeCell ref="I4:J4"/>
    <mergeCell ref="B18:L18"/>
    <mergeCell ref="B22:L22"/>
  </mergeCells>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4"/>
  <sheetViews>
    <sheetView showGridLines="0" zoomScale="80" zoomScaleNormal="80" workbookViewId="0">
      <selection activeCell="B74" sqref="B74"/>
    </sheetView>
  </sheetViews>
  <sheetFormatPr defaultColWidth="9.1796875" defaultRowHeight="14.5" x14ac:dyDescent="0.35"/>
  <cols>
    <col min="1" max="1" width="2.81640625" style="15" customWidth="1"/>
    <col min="2" max="2" width="41.1796875" style="15" customWidth="1"/>
    <col min="3" max="3" width="11.1796875" style="282" customWidth="1"/>
    <col min="4" max="4" width="9.453125" style="282" customWidth="1"/>
    <col min="5" max="5" width="9.54296875" style="282" customWidth="1"/>
    <col min="6" max="6" width="9.1796875" style="282" customWidth="1"/>
    <col min="7" max="7" width="9" style="281" customWidth="1"/>
    <col min="8" max="8" width="8.81640625" style="281" bestFit="1" customWidth="1"/>
    <col min="9" max="10" width="10" style="281" bestFit="1" customWidth="1"/>
    <col min="11" max="11" width="7.1796875" style="282" customWidth="1"/>
    <col min="12" max="12" width="10.54296875" style="282" customWidth="1"/>
    <col min="13" max="13" width="4.453125" style="15" customWidth="1"/>
    <col min="14" max="14" width="9.1796875" style="109"/>
    <col min="15" max="15" width="17.1796875" customWidth="1"/>
    <col min="16" max="16" width="9" bestFit="1" customWidth="1"/>
    <col min="17" max="18" width="9.81640625" bestFit="1" customWidth="1"/>
    <col min="19" max="21" width="8.81640625"/>
    <col min="22" max="22" width="10.81640625" customWidth="1"/>
    <col min="23" max="16384" width="9.1796875" style="109"/>
  </cols>
  <sheetData>
    <row r="1" spans="1:14" customFormat="1" ht="14.25" customHeight="1" x14ac:dyDescent="0.35">
      <c r="C1" s="292"/>
      <c r="D1" s="292"/>
      <c r="E1" s="292"/>
      <c r="F1" s="292"/>
      <c r="G1" s="292"/>
      <c r="H1" s="292"/>
      <c r="I1" s="292"/>
      <c r="J1" s="292"/>
      <c r="K1" s="292"/>
      <c r="L1" s="292"/>
    </row>
    <row r="2" spans="1:14" customFormat="1" ht="14.25" customHeight="1" x14ac:dyDescent="0.35">
      <c r="C2" s="292"/>
      <c r="D2" s="292"/>
      <c r="E2" s="292"/>
      <c r="F2" s="292"/>
      <c r="G2" s="292"/>
      <c r="H2" s="292"/>
      <c r="I2" s="292"/>
      <c r="J2" s="292"/>
      <c r="K2" s="292"/>
      <c r="L2" s="292"/>
    </row>
    <row r="3" spans="1:14" ht="14.9" customHeight="1" x14ac:dyDescent="0.35">
      <c r="A3" s="34"/>
      <c r="B3" s="197" t="s">
        <v>0</v>
      </c>
      <c r="C3" s="311" t="s">
        <v>69</v>
      </c>
      <c r="D3" s="268"/>
      <c r="E3" s="268"/>
      <c r="F3" s="268"/>
      <c r="G3" s="272"/>
      <c r="H3" s="272"/>
      <c r="I3" s="272"/>
      <c r="J3" s="272"/>
      <c r="K3" s="272"/>
      <c r="L3" s="270"/>
      <c r="M3" s="59"/>
      <c r="N3" s="40"/>
    </row>
    <row r="4" spans="1:14" ht="14.9" customHeight="1" x14ac:dyDescent="0.35">
      <c r="A4" s="34"/>
      <c r="B4" s="177"/>
      <c r="C4" s="308">
        <v>2020</v>
      </c>
      <c r="D4" s="308">
        <v>2030</v>
      </c>
      <c r="E4" s="308">
        <v>2040</v>
      </c>
      <c r="F4" s="308">
        <v>2050</v>
      </c>
      <c r="G4" s="697" t="s">
        <v>2</v>
      </c>
      <c r="H4" s="698"/>
      <c r="I4" s="697" t="s">
        <v>3</v>
      </c>
      <c r="J4" s="698"/>
      <c r="K4" s="178" t="s">
        <v>4</v>
      </c>
      <c r="L4" s="178" t="s">
        <v>5</v>
      </c>
      <c r="M4" s="59"/>
      <c r="N4" s="76"/>
    </row>
    <row r="5" spans="1:14" x14ac:dyDescent="0.35">
      <c r="A5" s="34"/>
      <c r="B5" s="275" t="s">
        <v>6</v>
      </c>
      <c r="C5" s="297"/>
      <c r="D5" s="297"/>
      <c r="E5" s="297"/>
      <c r="F5" s="297"/>
      <c r="G5" s="297" t="s">
        <v>7</v>
      </c>
      <c r="H5" s="297" t="s">
        <v>8</v>
      </c>
      <c r="I5" s="297" t="s">
        <v>7</v>
      </c>
      <c r="J5" s="297" t="s">
        <v>8</v>
      </c>
      <c r="K5" s="274"/>
      <c r="L5" s="269"/>
      <c r="M5" s="59"/>
      <c r="N5" s="40"/>
    </row>
    <row r="6" spans="1:14" x14ac:dyDescent="0.35">
      <c r="A6" s="34"/>
      <c r="B6" s="202" t="s">
        <v>9</v>
      </c>
      <c r="C6" s="262" t="s">
        <v>153</v>
      </c>
      <c r="D6" s="262"/>
      <c r="E6" s="262"/>
      <c r="F6" s="262"/>
      <c r="G6" s="261">
        <v>660</v>
      </c>
      <c r="H6" s="261">
        <v>800</v>
      </c>
      <c r="I6" s="261"/>
      <c r="J6" s="261"/>
      <c r="K6" s="180"/>
      <c r="L6" s="180"/>
      <c r="M6" s="59"/>
      <c r="N6" s="40"/>
    </row>
    <row r="7" spans="1:14" ht="17.899999999999999" customHeight="1" x14ac:dyDescent="0.35">
      <c r="A7" s="34"/>
      <c r="B7" s="179" t="s">
        <v>82</v>
      </c>
      <c r="C7" s="646">
        <v>38.1</v>
      </c>
      <c r="D7" s="646">
        <v>39</v>
      </c>
      <c r="E7" s="646">
        <v>40</v>
      </c>
      <c r="F7" s="646">
        <v>41</v>
      </c>
      <c r="G7" s="646">
        <v>38</v>
      </c>
      <c r="H7" s="646">
        <v>40</v>
      </c>
      <c r="I7" s="266"/>
      <c r="J7" s="267"/>
      <c r="K7" s="203" t="s">
        <v>284</v>
      </c>
      <c r="L7" s="203">
        <v>1</v>
      </c>
      <c r="M7"/>
      <c r="N7"/>
    </row>
    <row r="8" spans="1:14" ht="16.5" customHeight="1" x14ac:dyDescent="0.35">
      <c r="A8" s="34"/>
      <c r="B8" s="202" t="s">
        <v>119</v>
      </c>
      <c r="C8" s="262" t="s">
        <v>378</v>
      </c>
      <c r="D8" s="262"/>
      <c r="E8" s="262"/>
      <c r="F8" s="262"/>
      <c r="G8" s="262"/>
      <c r="H8" s="262"/>
      <c r="I8" s="262"/>
      <c r="J8" s="262"/>
      <c r="K8" s="279" t="s">
        <v>340</v>
      </c>
      <c r="L8" s="279">
        <v>1</v>
      </c>
      <c r="M8"/>
      <c r="N8"/>
    </row>
    <row r="9" spans="1:14" x14ac:dyDescent="0.35">
      <c r="A9" s="34"/>
      <c r="B9" s="179" t="s">
        <v>120</v>
      </c>
      <c r="C9" s="262" t="s">
        <v>379</v>
      </c>
      <c r="D9" s="264"/>
      <c r="E9" s="264"/>
      <c r="F9" s="264"/>
      <c r="G9" s="264"/>
      <c r="H9" s="264"/>
      <c r="I9" s="264"/>
      <c r="J9" s="264"/>
      <c r="K9" s="279" t="s">
        <v>340</v>
      </c>
      <c r="L9" s="280">
        <v>1</v>
      </c>
      <c r="M9"/>
      <c r="N9"/>
    </row>
    <row r="10" spans="1:14" x14ac:dyDescent="0.35">
      <c r="A10" s="34"/>
      <c r="B10" s="202" t="s">
        <v>121</v>
      </c>
      <c r="C10" s="262" t="s">
        <v>380</v>
      </c>
      <c r="D10" s="262"/>
      <c r="E10" s="262"/>
      <c r="F10" s="262"/>
      <c r="G10" s="262"/>
      <c r="H10" s="262"/>
      <c r="I10" s="262"/>
      <c r="J10" s="262"/>
      <c r="K10" s="279" t="s">
        <v>340</v>
      </c>
      <c r="L10" s="279">
        <v>1</v>
      </c>
      <c r="M10"/>
      <c r="N10"/>
    </row>
    <row r="11" spans="1:14" x14ac:dyDescent="0.35">
      <c r="A11" s="34"/>
      <c r="B11" s="179" t="s">
        <v>122</v>
      </c>
      <c r="C11" s="646">
        <f t="shared" ref="C11:H11" si="0">860/C7*100</f>
        <v>2257.2178477690286</v>
      </c>
      <c r="D11" s="646">
        <f>860/D7*100</f>
        <v>2205.1282051282051</v>
      </c>
      <c r="E11" s="646">
        <f t="shared" si="0"/>
        <v>2150</v>
      </c>
      <c r="F11" s="646">
        <f t="shared" si="0"/>
        <v>2097.560975609756</v>
      </c>
      <c r="G11" s="646">
        <f t="shared" si="0"/>
        <v>2263.1578947368421</v>
      </c>
      <c r="H11" s="646">
        <f t="shared" si="0"/>
        <v>2150</v>
      </c>
      <c r="I11" s="264"/>
      <c r="J11" s="264"/>
      <c r="K11" s="181" t="s">
        <v>152</v>
      </c>
      <c r="L11" s="279">
        <v>1</v>
      </c>
      <c r="M11"/>
      <c r="N11"/>
    </row>
    <row r="12" spans="1:14" x14ac:dyDescent="0.35">
      <c r="A12" s="34"/>
      <c r="B12" s="202" t="s">
        <v>87</v>
      </c>
      <c r="C12" s="262">
        <v>6.5</v>
      </c>
      <c r="D12" s="262"/>
      <c r="E12" s="262"/>
      <c r="F12" s="262"/>
      <c r="G12" s="262">
        <v>5.75</v>
      </c>
      <c r="H12" s="262">
        <v>8</v>
      </c>
      <c r="I12" s="262"/>
      <c r="J12" s="262"/>
      <c r="K12" s="182" t="s">
        <v>371</v>
      </c>
      <c r="L12" s="279">
        <v>1</v>
      </c>
      <c r="M12" s="59"/>
      <c r="N12" s="40"/>
    </row>
    <row r="13" spans="1:14" x14ac:dyDescent="0.35">
      <c r="A13" s="34"/>
      <c r="B13" s="179" t="s">
        <v>10</v>
      </c>
      <c r="C13" s="264">
        <v>10</v>
      </c>
      <c r="D13" s="264"/>
      <c r="E13" s="264"/>
      <c r="F13" s="264"/>
      <c r="G13" s="264"/>
      <c r="H13" s="264"/>
      <c r="I13" s="264"/>
      <c r="J13" s="264"/>
      <c r="K13" s="182"/>
      <c r="L13" s="181">
        <v>5</v>
      </c>
      <c r="M13" s="59"/>
      <c r="N13" s="40"/>
    </row>
    <row r="14" spans="1:14" x14ac:dyDescent="0.35">
      <c r="A14" s="34"/>
      <c r="B14" s="202" t="s">
        <v>23</v>
      </c>
      <c r="C14" s="262">
        <v>2.34</v>
      </c>
      <c r="D14" s="262"/>
      <c r="E14" s="262"/>
      <c r="F14" s="262"/>
      <c r="G14" s="262"/>
      <c r="H14" s="262"/>
      <c r="I14" s="262"/>
      <c r="J14" s="262"/>
      <c r="K14" s="182"/>
      <c r="L14" s="182">
        <v>5</v>
      </c>
      <c r="M14" s="59"/>
      <c r="N14" s="40"/>
    </row>
    <row r="15" spans="1:14" x14ac:dyDescent="0.35">
      <c r="A15" s="34"/>
      <c r="B15" s="179" t="s">
        <v>11</v>
      </c>
      <c r="C15" s="264">
        <v>25</v>
      </c>
      <c r="D15" s="264">
        <v>25</v>
      </c>
      <c r="E15" s="264">
        <v>30</v>
      </c>
      <c r="F15" s="264">
        <v>30</v>
      </c>
      <c r="G15" s="264"/>
      <c r="H15" s="264"/>
      <c r="I15" s="264"/>
      <c r="J15" s="264"/>
      <c r="K15" s="181"/>
      <c r="L15" s="279" t="s">
        <v>314</v>
      </c>
      <c r="M15" s="59"/>
      <c r="N15" s="40"/>
    </row>
    <row r="16" spans="1:14" x14ac:dyDescent="0.35">
      <c r="A16" s="34"/>
      <c r="B16" s="202" t="s">
        <v>12</v>
      </c>
      <c r="C16" s="309">
        <v>4</v>
      </c>
      <c r="D16" s="309">
        <v>4</v>
      </c>
      <c r="E16" s="309">
        <v>4</v>
      </c>
      <c r="F16" s="309">
        <v>4</v>
      </c>
      <c r="G16" s="262"/>
      <c r="H16" s="262"/>
      <c r="I16" s="262"/>
      <c r="J16" s="262"/>
      <c r="K16" s="182"/>
      <c r="L16" s="182">
        <v>3</v>
      </c>
      <c r="M16" s="204"/>
      <c r="N16" s="40"/>
    </row>
    <row r="17" spans="1:14" x14ac:dyDescent="0.35">
      <c r="A17" s="34"/>
      <c r="B17" s="691" t="s">
        <v>14</v>
      </c>
      <c r="C17" s="692"/>
      <c r="D17" s="692"/>
      <c r="E17" s="692"/>
      <c r="F17" s="692"/>
      <c r="G17" s="692"/>
      <c r="H17" s="692"/>
      <c r="I17" s="692"/>
      <c r="J17" s="692"/>
      <c r="K17" s="234"/>
      <c r="L17" s="235"/>
      <c r="M17" s="59"/>
      <c r="N17" s="40"/>
    </row>
    <row r="18" spans="1:14" x14ac:dyDescent="0.35">
      <c r="A18" s="34"/>
      <c r="B18" s="202" t="s">
        <v>15</v>
      </c>
      <c r="C18" s="262"/>
      <c r="D18" s="262"/>
      <c r="E18" s="262"/>
      <c r="F18" s="262"/>
      <c r="G18" s="262"/>
      <c r="H18" s="262"/>
      <c r="I18" s="262"/>
      <c r="J18" s="262"/>
      <c r="K18" s="182"/>
      <c r="L18" s="182"/>
      <c r="M18" s="59"/>
      <c r="N18" s="40"/>
    </row>
    <row r="19" spans="1:14" x14ac:dyDescent="0.35">
      <c r="A19" s="34"/>
      <c r="B19" s="179" t="s">
        <v>16</v>
      </c>
      <c r="C19" s="262"/>
      <c r="D19" s="264"/>
      <c r="E19" s="264"/>
      <c r="F19" s="264"/>
      <c r="G19" s="264"/>
      <c r="H19" s="264"/>
      <c r="I19" s="264"/>
      <c r="J19" s="264"/>
      <c r="K19" s="181"/>
      <c r="L19" s="181"/>
      <c r="M19" s="59"/>
      <c r="N19" s="40"/>
    </row>
    <row r="20" spans="1:14" x14ac:dyDescent="0.35">
      <c r="A20" s="34"/>
      <c r="B20" s="202" t="s">
        <v>88</v>
      </c>
      <c r="C20" s="262">
        <v>55</v>
      </c>
      <c r="D20" s="262"/>
      <c r="E20" s="262"/>
      <c r="F20" s="262"/>
      <c r="G20" s="262">
        <v>50</v>
      </c>
      <c r="H20" s="262">
        <v>75</v>
      </c>
      <c r="I20" s="262"/>
      <c r="J20" s="262"/>
      <c r="K20" s="182" t="s">
        <v>138</v>
      </c>
      <c r="L20" s="182" t="s">
        <v>182</v>
      </c>
      <c r="M20" s="59"/>
      <c r="N20" s="40"/>
    </row>
    <row r="21" spans="1:14" x14ac:dyDescent="0.35">
      <c r="A21" s="34"/>
      <c r="B21" s="179" t="s">
        <v>89</v>
      </c>
      <c r="C21" s="262">
        <v>1</v>
      </c>
      <c r="D21" s="264"/>
      <c r="E21" s="264"/>
      <c r="F21" s="264"/>
      <c r="G21" s="264"/>
      <c r="H21" s="264"/>
      <c r="I21" s="264"/>
      <c r="J21" s="264"/>
      <c r="K21" s="181" t="s">
        <v>325</v>
      </c>
      <c r="L21" s="264">
        <v>2</v>
      </c>
      <c r="M21"/>
      <c r="N21"/>
    </row>
    <row r="22" spans="1:14" x14ac:dyDescent="0.35">
      <c r="A22" s="34"/>
      <c r="B22" s="202" t="s">
        <v>90</v>
      </c>
      <c r="C22" s="262">
        <v>1</v>
      </c>
      <c r="D22" s="262"/>
      <c r="E22" s="262"/>
      <c r="F22" s="262"/>
      <c r="G22" s="262"/>
      <c r="H22" s="262"/>
      <c r="I22" s="262"/>
      <c r="J22" s="262"/>
      <c r="K22" s="182" t="s">
        <v>325</v>
      </c>
      <c r="L22" s="262">
        <v>2</v>
      </c>
      <c r="M22"/>
      <c r="N22"/>
    </row>
    <row r="23" spans="1:14" x14ac:dyDescent="0.35">
      <c r="A23" s="34"/>
      <c r="B23" s="179" t="s">
        <v>91</v>
      </c>
      <c r="C23" s="264">
        <v>6</v>
      </c>
      <c r="D23" s="264"/>
      <c r="E23" s="264"/>
      <c r="F23" s="264"/>
      <c r="G23" s="264"/>
      <c r="H23" s="264"/>
      <c r="I23" s="264"/>
      <c r="J23" s="264"/>
      <c r="K23" s="181"/>
      <c r="L23" s="181">
        <v>6</v>
      </c>
      <c r="M23" s="204"/>
      <c r="N23" s="40"/>
    </row>
    <row r="24" spans="1:14" x14ac:dyDescent="0.35">
      <c r="A24" s="34"/>
      <c r="B24" s="202" t="s">
        <v>92</v>
      </c>
      <c r="C24" s="262">
        <v>4</v>
      </c>
      <c r="D24" s="262"/>
      <c r="E24" s="262"/>
      <c r="F24" s="262"/>
      <c r="G24" s="262"/>
      <c r="H24" s="262"/>
      <c r="I24" s="262"/>
      <c r="J24" s="262"/>
      <c r="K24" s="182"/>
      <c r="L24" s="182">
        <v>6</v>
      </c>
      <c r="M24" s="204"/>
      <c r="N24" s="40"/>
    </row>
    <row r="25" spans="1:14" x14ac:dyDescent="0.35">
      <c r="A25" s="34"/>
      <c r="B25" s="179" t="s">
        <v>93</v>
      </c>
      <c r="C25" s="299" t="s">
        <v>126</v>
      </c>
      <c r="D25" s="264"/>
      <c r="E25" s="264"/>
      <c r="F25" s="264"/>
      <c r="G25" s="264"/>
      <c r="H25" s="264"/>
      <c r="I25" s="264"/>
      <c r="J25" s="264"/>
      <c r="K25" s="181"/>
      <c r="L25" s="181">
        <v>2</v>
      </c>
      <c r="M25"/>
      <c r="N25"/>
    </row>
    <row r="26" spans="1:14" x14ac:dyDescent="0.35">
      <c r="A26" s="34"/>
      <c r="B26" s="202" t="s">
        <v>25</v>
      </c>
      <c r="C26" s="299" t="s">
        <v>127</v>
      </c>
      <c r="D26" s="262"/>
      <c r="E26" s="262"/>
      <c r="F26" s="262"/>
      <c r="G26" s="262"/>
      <c r="H26" s="262"/>
      <c r="I26" s="262"/>
      <c r="J26" s="262"/>
      <c r="K26" s="182"/>
      <c r="L26" s="182">
        <v>2</v>
      </c>
      <c r="M26"/>
      <c r="N26"/>
    </row>
    <row r="27" spans="1:14" x14ac:dyDescent="0.35">
      <c r="A27" s="34"/>
      <c r="B27" s="179" t="s">
        <v>26</v>
      </c>
      <c r="C27" s="299" t="s">
        <v>128</v>
      </c>
      <c r="D27" s="264"/>
      <c r="E27" s="264"/>
      <c r="F27" s="264"/>
      <c r="G27" s="264"/>
      <c r="H27" s="264"/>
      <c r="I27" s="264"/>
      <c r="J27" s="264"/>
      <c r="K27" s="181"/>
      <c r="L27" s="181">
        <v>2</v>
      </c>
      <c r="M27"/>
      <c r="N27"/>
    </row>
    <row r="28" spans="1:14" x14ac:dyDescent="0.35">
      <c r="A28" s="34"/>
      <c r="B28" s="202" t="s">
        <v>157</v>
      </c>
      <c r="C28" s="300">
        <v>600</v>
      </c>
      <c r="D28" s="262"/>
      <c r="E28" s="262"/>
      <c r="F28" s="262"/>
      <c r="G28" s="262"/>
      <c r="H28" s="262"/>
      <c r="I28" s="262"/>
      <c r="J28" s="262"/>
      <c r="K28" s="279" t="s">
        <v>136</v>
      </c>
      <c r="L28" s="279">
        <v>2</v>
      </c>
      <c r="M28" s="59"/>
      <c r="N28" s="40"/>
    </row>
    <row r="29" spans="1:14" x14ac:dyDescent="0.35">
      <c r="A29" s="34"/>
      <c r="B29" s="179" t="s">
        <v>158</v>
      </c>
      <c r="C29" s="300">
        <v>1000</v>
      </c>
      <c r="D29" s="264"/>
      <c r="E29" s="264"/>
      <c r="F29" s="264"/>
      <c r="G29" s="264"/>
      <c r="H29" s="264"/>
      <c r="I29" s="264"/>
      <c r="J29" s="264"/>
      <c r="K29" s="279" t="s">
        <v>136</v>
      </c>
      <c r="L29" s="279">
        <v>2</v>
      </c>
      <c r="M29" s="59"/>
      <c r="N29" s="40"/>
    </row>
    <row r="30" spans="1:14" x14ac:dyDescent="0.35">
      <c r="A30" s="34"/>
      <c r="B30" s="202" t="s">
        <v>159</v>
      </c>
      <c r="C30" s="300">
        <v>1800</v>
      </c>
      <c r="D30" s="262"/>
      <c r="E30" s="262"/>
      <c r="F30" s="262"/>
      <c r="G30" s="262"/>
      <c r="H30" s="262"/>
      <c r="I30" s="262"/>
      <c r="J30" s="262"/>
      <c r="K30" s="279" t="s">
        <v>136</v>
      </c>
      <c r="L30" s="279">
        <v>2</v>
      </c>
      <c r="M30" s="59"/>
      <c r="N30" s="40"/>
    </row>
    <row r="31" spans="1:14" x14ac:dyDescent="0.35">
      <c r="A31" s="34"/>
      <c r="B31" s="691" t="s">
        <v>27</v>
      </c>
      <c r="C31" s="692"/>
      <c r="D31" s="692"/>
      <c r="E31" s="692"/>
      <c r="F31" s="692"/>
      <c r="G31" s="692"/>
      <c r="H31" s="692"/>
      <c r="I31" s="692"/>
      <c r="J31" s="692"/>
      <c r="K31" s="234"/>
      <c r="L31" s="235"/>
      <c r="M31" s="59"/>
      <c r="N31" s="40"/>
    </row>
    <row r="32" spans="1:14" x14ac:dyDescent="0.35">
      <c r="A32" s="34"/>
      <c r="B32" s="202" t="s">
        <v>142</v>
      </c>
      <c r="C32" s="262">
        <v>100</v>
      </c>
      <c r="D32" s="262"/>
      <c r="E32" s="262"/>
      <c r="F32" s="262"/>
      <c r="G32" s="262"/>
      <c r="H32" s="262"/>
      <c r="I32" s="262"/>
      <c r="J32" s="262"/>
      <c r="K32" s="182" t="s">
        <v>137</v>
      </c>
      <c r="L32" s="182">
        <v>4</v>
      </c>
      <c r="M32" s="59"/>
      <c r="N32" s="40"/>
    </row>
    <row r="33" spans="1:26" x14ac:dyDescent="0.35">
      <c r="A33" s="34"/>
      <c r="B33" s="179" t="s">
        <v>140</v>
      </c>
      <c r="C33" s="264">
        <v>100</v>
      </c>
      <c r="D33" s="264"/>
      <c r="E33" s="264"/>
      <c r="F33" s="264"/>
      <c r="G33" s="264"/>
      <c r="H33" s="264"/>
      <c r="I33" s="264"/>
      <c r="J33" s="264"/>
      <c r="K33" s="181" t="s">
        <v>137</v>
      </c>
      <c r="L33" s="181">
        <v>4</v>
      </c>
      <c r="M33" s="59"/>
      <c r="N33" s="40"/>
    </row>
    <row r="34" spans="1:26" x14ac:dyDescent="0.35">
      <c r="A34" s="34"/>
      <c r="B34" s="202" t="s">
        <v>143</v>
      </c>
      <c r="C34" s="262">
        <v>30</v>
      </c>
      <c r="D34" s="262"/>
      <c r="E34" s="262"/>
      <c r="F34" s="262"/>
      <c r="G34" s="262"/>
      <c r="H34" s="262"/>
      <c r="I34" s="262"/>
      <c r="J34" s="262"/>
      <c r="K34" s="182" t="s">
        <v>137</v>
      </c>
      <c r="L34" s="262">
        <v>13</v>
      </c>
      <c r="M34" s="59"/>
      <c r="N34" s="40"/>
      <c r="W34" s="14"/>
      <c r="X34" s="14"/>
      <c r="Y34" s="14"/>
      <c r="Z34" s="14"/>
    </row>
    <row r="35" spans="1:26" ht="15" customHeight="1" x14ac:dyDescent="0.35">
      <c r="A35" s="34"/>
      <c r="B35" s="691" t="s">
        <v>53</v>
      </c>
      <c r="C35" s="692"/>
      <c r="D35" s="692"/>
      <c r="E35" s="692"/>
      <c r="F35" s="692"/>
      <c r="G35" s="692"/>
      <c r="H35" s="692"/>
      <c r="I35" s="692"/>
      <c r="J35" s="692"/>
      <c r="K35" s="692"/>
      <c r="L35" s="693"/>
      <c r="M35" s="59"/>
      <c r="N35" s="40"/>
      <c r="W35" s="26"/>
      <c r="X35" s="26"/>
      <c r="Y35" s="26"/>
      <c r="Z35" s="14"/>
    </row>
    <row r="36" spans="1:26" ht="16.5" customHeight="1" x14ac:dyDescent="0.35">
      <c r="A36" s="34"/>
      <c r="B36" s="258" t="s">
        <v>220</v>
      </c>
      <c r="C36" s="535">
        <v>8.3000000000000007</v>
      </c>
      <c r="D36" s="535">
        <v>8.2461230826150249</v>
      </c>
      <c r="E36" s="535">
        <v>8.2605194497330405</v>
      </c>
      <c r="F36" s="535">
        <v>8.2758132137840565</v>
      </c>
      <c r="G36" s="535">
        <v>7.6</v>
      </c>
      <c r="H36" s="535">
        <v>8.6999999999999993</v>
      </c>
      <c r="I36" s="537">
        <v>7.58</v>
      </c>
      <c r="J36" s="535">
        <v>8.67</v>
      </c>
      <c r="K36" s="181" t="s">
        <v>139</v>
      </c>
      <c r="L36" s="181">
        <v>1</v>
      </c>
      <c r="M36" s="59"/>
      <c r="N36" s="40"/>
      <c r="W36" s="25"/>
      <c r="X36" s="25"/>
      <c r="Y36" s="25"/>
      <c r="Z36" s="14"/>
    </row>
    <row r="37" spans="1:26" ht="16.5" customHeight="1" x14ac:dyDescent="0.35">
      <c r="A37" s="34"/>
      <c r="B37" s="260" t="s">
        <v>97</v>
      </c>
      <c r="C37" s="262"/>
      <c r="D37" s="262"/>
      <c r="E37" s="262"/>
      <c r="F37" s="262"/>
      <c r="G37" s="262"/>
      <c r="H37" s="262"/>
      <c r="I37" s="262"/>
      <c r="J37" s="262"/>
      <c r="K37" s="182"/>
      <c r="L37" s="182"/>
      <c r="M37" s="59"/>
      <c r="N37" s="40"/>
      <c r="W37" s="25"/>
      <c r="X37" s="25"/>
      <c r="Y37" s="25"/>
      <c r="Z37" s="14"/>
    </row>
    <row r="38" spans="1:26" ht="16.5" customHeight="1" x14ac:dyDescent="0.35">
      <c r="A38" s="34"/>
      <c r="B38" s="258" t="s">
        <v>98</v>
      </c>
      <c r="C38" s="264"/>
      <c r="D38" s="262"/>
      <c r="E38" s="262"/>
      <c r="F38" s="262"/>
      <c r="G38" s="264"/>
      <c r="H38" s="264"/>
      <c r="I38" s="264"/>
      <c r="J38" s="264"/>
      <c r="K38" s="181"/>
      <c r="L38" s="181"/>
      <c r="M38" s="59"/>
      <c r="N38" s="40"/>
      <c r="W38" s="25"/>
      <c r="X38" s="25"/>
      <c r="Y38" s="25"/>
      <c r="Z38" s="14"/>
    </row>
    <row r="39" spans="1:26" x14ac:dyDescent="0.35">
      <c r="A39" s="34"/>
      <c r="B39" s="260" t="s">
        <v>225</v>
      </c>
      <c r="C39" s="534">
        <v>0.2026</v>
      </c>
      <c r="D39" s="535">
        <v>0.19748219154660854</v>
      </c>
      <c r="E39" s="535">
        <v>0.19654310442309836</v>
      </c>
      <c r="F39" s="535">
        <v>0.19564402834427305</v>
      </c>
      <c r="G39" s="534"/>
      <c r="H39" s="534"/>
      <c r="I39" s="262"/>
      <c r="J39" s="262"/>
      <c r="K39" s="182"/>
      <c r="L39" s="182">
        <v>3</v>
      </c>
      <c r="M39" s="59"/>
      <c r="N39"/>
      <c r="W39" s="25"/>
      <c r="X39" s="25"/>
      <c r="Y39" s="25"/>
      <c r="Z39" s="14"/>
    </row>
    <row r="40" spans="1:26" x14ac:dyDescent="0.35">
      <c r="A40" s="34"/>
      <c r="B40" s="258" t="s">
        <v>45</v>
      </c>
      <c r="C40" s="264"/>
      <c r="D40" s="301"/>
      <c r="E40" s="301"/>
      <c r="F40" s="301"/>
      <c r="G40" s="264"/>
      <c r="H40" s="264"/>
      <c r="I40" s="264"/>
      <c r="J40" s="264"/>
      <c r="K40" s="181"/>
      <c r="L40" s="181"/>
      <c r="M40"/>
      <c r="N40"/>
      <c r="W40" s="25"/>
      <c r="X40" s="25"/>
      <c r="Y40" s="25"/>
      <c r="Z40" s="14"/>
    </row>
    <row r="41" spans="1:26" x14ac:dyDescent="0.35">
      <c r="A41" s="34"/>
      <c r="B41" s="260" t="s">
        <v>99</v>
      </c>
      <c r="C41" s="536">
        <v>25000</v>
      </c>
      <c r="D41" s="262"/>
      <c r="E41" s="262"/>
      <c r="F41" s="262"/>
      <c r="G41" s="262"/>
      <c r="H41" s="262"/>
      <c r="I41" s="262"/>
      <c r="J41" s="262"/>
      <c r="K41" s="279" t="s">
        <v>133</v>
      </c>
      <c r="L41" s="279">
        <v>2</v>
      </c>
      <c r="M41" s="59"/>
      <c r="N41" s="40"/>
      <c r="W41" s="14"/>
      <c r="X41" s="14"/>
      <c r="Y41" s="14"/>
      <c r="Z41" s="14"/>
    </row>
    <row r="42" spans="1:26" x14ac:dyDescent="0.35">
      <c r="A42" s="34"/>
      <c r="B42" s="258" t="s">
        <v>100</v>
      </c>
      <c r="C42" s="536">
        <v>30000</v>
      </c>
      <c r="D42" s="264"/>
      <c r="E42" s="264"/>
      <c r="F42" s="264"/>
      <c r="G42" s="264"/>
      <c r="H42" s="264"/>
      <c r="I42" s="264"/>
      <c r="J42" s="264"/>
      <c r="K42" s="279" t="s">
        <v>133</v>
      </c>
      <c r="L42" s="279">
        <v>2</v>
      </c>
      <c r="M42" s="59"/>
      <c r="N42" s="40"/>
      <c r="W42" s="14"/>
      <c r="X42" s="14"/>
      <c r="Y42" s="14"/>
      <c r="Z42" s="14"/>
    </row>
    <row r="43" spans="1:26" x14ac:dyDescent="0.35">
      <c r="A43" s="34"/>
      <c r="B43" s="260" t="s">
        <v>101</v>
      </c>
      <c r="C43" s="536">
        <v>52000</v>
      </c>
      <c r="D43" s="262"/>
      <c r="E43" s="262"/>
      <c r="F43" s="262"/>
      <c r="G43" s="262"/>
      <c r="H43" s="262"/>
      <c r="I43" s="262"/>
      <c r="J43" s="262"/>
      <c r="K43" s="279" t="s">
        <v>133</v>
      </c>
      <c r="L43" s="279">
        <v>2</v>
      </c>
      <c r="M43" s="59"/>
      <c r="N43" s="40"/>
      <c r="W43" s="25"/>
      <c r="X43" s="14"/>
      <c r="Y43" s="14"/>
      <c r="Z43" s="14"/>
    </row>
    <row r="44" spans="1:26" x14ac:dyDescent="0.35">
      <c r="C44" s="532"/>
      <c r="D44" s="531"/>
      <c r="E44" s="531"/>
      <c r="F44" s="531"/>
      <c r="G44" s="531"/>
      <c r="H44" s="531"/>
      <c r="I44" s="531"/>
      <c r="J44" s="531"/>
      <c r="M44" s="59"/>
    </row>
    <row r="45" spans="1:26" x14ac:dyDescent="0.35">
      <c r="B45" s="306" t="s">
        <v>124</v>
      </c>
      <c r="C45" s="305"/>
      <c r="D45" s="305"/>
      <c r="E45" s="305"/>
      <c r="F45" s="305"/>
      <c r="G45" s="294"/>
      <c r="H45" s="294"/>
      <c r="I45" s="294"/>
      <c r="J45" s="294"/>
      <c r="K45" s="294"/>
      <c r="L45" s="294"/>
      <c r="M45" s="59"/>
    </row>
    <row r="46" spans="1:26" s="206" customFormat="1" x14ac:dyDescent="0.35">
      <c r="A46" s="15"/>
      <c r="B46" s="28" t="s">
        <v>375</v>
      </c>
      <c r="C46" s="305"/>
      <c r="D46" s="305"/>
      <c r="E46" s="305"/>
      <c r="F46" s="305"/>
      <c r="G46" s="294"/>
      <c r="H46" s="294"/>
      <c r="I46" s="294"/>
      <c r="J46" s="294"/>
      <c r="K46" s="294"/>
      <c r="L46" s="294"/>
      <c r="M46" s="204"/>
    </row>
    <row r="47" spans="1:26" s="206" customFormat="1" x14ac:dyDescent="0.35">
      <c r="A47" s="15"/>
      <c r="B47" s="28" t="s">
        <v>173</v>
      </c>
      <c r="C47" s="305"/>
      <c r="D47" s="305"/>
      <c r="E47" s="305"/>
      <c r="F47" s="305"/>
      <c r="G47" s="294"/>
      <c r="H47" s="294"/>
      <c r="I47" s="294"/>
      <c r="J47" s="294"/>
      <c r="K47" s="294"/>
      <c r="L47" s="294"/>
      <c r="M47" s="204"/>
    </row>
    <row r="48" spans="1:26" s="206" customFormat="1" x14ac:dyDescent="0.35">
      <c r="A48" s="15"/>
      <c r="B48" s="28" t="s">
        <v>174</v>
      </c>
      <c r="C48" s="305"/>
      <c r="D48" s="305"/>
      <c r="E48" s="305"/>
      <c r="F48" s="305"/>
      <c r="G48" s="294"/>
      <c r="H48" s="294"/>
      <c r="I48" s="294"/>
      <c r="J48" s="294"/>
      <c r="K48" s="294"/>
      <c r="L48" s="294"/>
      <c r="M48" s="204"/>
    </row>
    <row r="49" spans="1:13" s="206" customFormat="1" x14ac:dyDescent="0.35">
      <c r="A49" s="15"/>
      <c r="B49" s="28" t="s">
        <v>175</v>
      </c>
      <c r="C49" s="305"/>
      <c r="D49" s="305"/>
      <c r="E49" s="305"/>
      <c r="F49" s="305"/>
      <c r="G49" s="294"/>
      <c r="H49" s="294"/>
      <c r="I49" s="294"/>
      <c r="J49" s="294"/>
      <c r="K49" s="294"/>
      <c r="L49" s="294"/>
      <c r="M49" s="204"/>
    </row>
    <row r="50" spans="1:13" s="206" customFormat="1" x14ac:dyDescent="0.35">
      <c r="A50" s="15"/>
      <c r="B50" s="28" t="s">
        <v>176</v>
      </c>
      <c r="C50" s="305"/>
      <c r="D50" s="305"/>
      <c r="E50" s="305"/>
      <c r="F50" s="305"/>
      <c r="G50" s="294"/>
      <c r="H50" s="294"/>
      <c r="I50" s="294"/>
      <c r="J50" s="294"/>
      <c r="K50" s="294"/>
      <c r="L50" s="294"/>
      <c r="M50" s="204"/>
    </row>
    <row r="51" spans="1:13" s="206" customFormat="1" x14ac:dyDescent="0.35">
      <c r="A51" s="15"/>
      <c r="B51" s="28" t="s">
        <v>177</v>
      </c>
      <c r="C51" s="305"/>
      <c r="D51" s="305"/>
      <c r="E51" s="305"/>
      <c r="F51" s="305"/>
      <c r="G51" s="294"/>
      <c r="H51" s="294"/>
      <c r="I51" s="294"/>
      <c r="J51" s="294"/>
      <c r="K51" s="294"/>
      <c r="L51" s="294"/>
      <c r="M51" s="204"/>
    </row>
    <row r="52" spans="1:13" s="206" customFormat="1" x14ac:dyDescent="0.35">
      <c r="A52" s="15"/>
      <c r="B52" s="28" t="s">
        <v>180</v>
      </c>
      <c r="C52" s="305"/>
      <c r="D52" s="305"/>
      <c r="E52" s="305"/>
      <c r="F52" s="305"/>
      <c r="G52" s="294"/>
      <c r="H52" s="294"/>
      <c r="I52" s="294"/>
      <c r="J52" s="294"/>
      <c r="K52" s="294"/>
      <c r="L52" s="294"/>
      <c r="M52" s="204"/>
    </row>
    <row r="53" spans="1:13" s="206" customFormat="1" x14ac:dyDescent="0.35">
      <c r="A53" s="15"/>
      <c r="B53" s="28" t="s">
        <v>181</v>
      </c>
      <c r="C53" s="305"/>
      <c r="D53" s="305"/>
      <c r="E53" s="305"/>
      <c r="F53" s="305"/>
      <c r="G53" s="294"/>
      <c r="H53" s="294"/>
      <c r="I53" s="294"/>
      <c r="J53" s="294"/>
      <c r="K53" s="294"/>
      <c r="L53" s="294"/>
      <c r="M53" s="204"/>
    </row>
    <row r="54" spans="1:13" s="206" customFormat="1" x14ac:dyDescent="0.35">
      <c r="A54" s="15"/>
      <c r="B54" s="28" t="s">
        <v>183</v>
      </c>
      <c r="C54" s="305"/>
      <c r="D54" s="305"/>
      <c r="E54" s="305"/>
      <c r="F54" s="305"/>
      <c r="G54" s="294"/>
      <c r="H54" s="294"/>
      <c r="I54" s="294"/>
      <c r="J54" s="294"/>
      <c r="K54" s="294"/>
      <c r="L54" s="294"/>
      <c r="M54" s="204"/>
    </row>
    <row r="55" spans="1:13" s="206" customFormat="1" x14ac:dyDescent="0.35">
      <c r="A55" s="15"/>
      <c r="B55" s="28" t="s">
        <v>186</v>
      </c>
      <c r="C55" s="305"/>
      <c r="D55" s="305"/>
      <c r="E55" s="305"/>
      <c r="F55" s="305"/>
      <c r="G55" s="294"/>
      <c r="H55" s="294"/>
      <c r="I55" s="294"/>
      <c r="J55" s="294"/>
      <c r="K55" s="294"/>
      <c r="L55" s="294"/>
      <c r="M55" s="204"/>
    </row>
    <row r="56" spans="1:13" s="206" customFormat="1" x14ac:dyDescent="0.35">
      <c r="A56" s="15"/>
      <c r="B56" s="28" t="s">
        <v>187</v>
      </c>
      <c r="C56" s="305"/>
      <c r="D56" s="305"/>
      <c r="E56" s="305"/>
      <c r="F56" s="305"/>
      <c r="G56" s="294"/>
      <c r="H56" s="294"/>
      <c r="I56" s="294"/>
      <c r="J56" s="294"/>
      <c r="K56" s="294"/>
      <c r="L56" s="294"/>
      <c r="M56" s="204"/>
    </row>
    <row r="57" spans="1:13" s="206" customFormat="1" x14ac:dyDescent="0.35">
      <c r="A57" s="15"/>
      <c r="B57" s="28" t="s">
        <v>188</v>
      </c>
      <c r="C57" s="305"/>
      <c r="D57" s="305"/>
      <c r="E57" s="305"/>
      <c r="F57" s="305"/>
      <c r="G57" s="294"/>
      <c r="H57" s="294"/>
      <c r="I57" s="294"/>
      <c r="J57" s="294"/>
      <c r="K57" s="294"/>
      <c r="L57" s="294"/>
      <c r="M57" s="204"/>
    </row>
    <row r="58" spans="1:13" s="206" customFormat="1" x14ac:dyDescent="0.35">
      <c r="A58" s="15"/>
      <c r="B58" s="28" t="s">
        <v>374</v>
      </c>
      <c r="C58" s="305"/>
      <c r="D58" s="305"/>
      <c r="E58" s="305"/>
      <c r="F58" s="305"/>
      <c r="G58" s="294"/>
      <c r="H58" s="294"/>
      <c r="I58" s="294"/>
      <c r="J58" s="294"/>
      <c r="K58" s="294"/>
      <c r="L58" s="294"/>
      <c r="M58" s="204"/>
    </row>
    <row r="59" spans="1:13" s="206" customFormat="1" x14ac:dyDescent="0.35">
      <c r="A59" s="15"/>
      <c r="B59" s="28"/>
      <c r="C59" s="305"/>
      <c r="D59" s="305"/>
      <c r="E59" s="305"/>
      <c r="F59" s="305"/>
      <c r="G59" s="294"/>
      <c r="H59" s="294"/>
      <c r="I59" s="294"/>
      <c r="J59" s="294"/>
      <c r="K59" s="294"/>
      <c r="L59" s="294"/>
      <c r="M59" s="204"/>
    </row>
    <row r="60" spans="1:13" x14ac:dyDescent="0.35">
      <c r="B60" s="306" t="s">
        <v>141</v>
      </c>
      <c r="M60" s="59"/>
    </row>
    <row r="61" spans="1:13" x14ac:dyDescent="0.35">
      <c r="B61" s="28" t="s">
        <v>166</v>
      </c>
    </row>
    <row r="62" spans="1:13" x14ac:dyDescent="0.35">
      <c r="B62" s="28" t="s">
        <v>167</v>
      </c>
    </row>
    <row r="63" spans="1:13" x14ac:dyDescent="0.35">
      <c r="B63" s="28" t="s">
        <v>168</v>
      </c>
      <c r="J63" s="310"/>
      <c r="K63" s="310"/>
    </row>
    <row r="64" spans="1:13" s="206" customFormat="1" x14ac:dyDescent="0.35">
      <c r="A64" s="15"/>
      <c r="B64" s="28" t="s">
        <v>283</v>
      </c>
      <c r="C64" s="282"/>
      <c r="D64" s="282"/>
      <c r="E64" s="282"/>
      <c r="F64" s="282"/>
      <c r="G64" s="281"/>
      <c r="H64" s="281"/>
      <c r="I64" s="281"/>
      <c r="J64" s="310"/>
      <c r="K64" s="310"/>
      <c r="L64" s="282"/>
      <c r="M64" s="15"/>
    </row>
    <row r="65" spans="2:14" x14ac:dyDescent="0.35">
      <c r="B65" s="28" t="s">
        <v>285</v>
      </c>
      <c r="F65" s="281"/>
      <c r="J65" s="310"/>
      <c r="K65" s="310"/>
      <c r="L65" s="293"/>
      <c r="M65" s="109"/>
      <c r="N65" s="55"/>
    </row>
    <row r="66" spans="2:14" x14ac:dyDescent="0.35">
      <c r="B66" s="28" t="s">
        <v>286</v>
      </c>
    </row>
    <row r="67" spans="2:14" x14ac:dyDescent="0.35">
      <c r="B67" s="28" t="s">
        <v>287</v>
      </c>
    </row>
    <row r="68" spans="2:14" x14ac:dyDescent="0.35">
      <c r="B68" s="28" t="s">
        <v>288</v>
      </c>
    </row>
    <row r="69" spans="2:14" x14ac:dyDescent="0.35">
      <c r="B69" s="28" t="s">
        <v>321</v>
      </c>
    </row>
    <row r="70" spans="2:14" x14ac:dyDescent="0.35">
      <c r="B70" s="28" t="s">
        <v>289</v>
      </c>
    </row>
    <row r="71" spans="2:14" x14ac:dyDescent="0.35">
      <c r="B71" s="28" t="s">
        <v>290</v>
      </c>
    </row>
    <row r="72" spans="2:14" x14ac:dyDescent="0.35">
      <c r="B72" s="28" t="s">
        <v>339</v>
      </c>
    </row>
    <row r="73" spans="2:14" x14ac:dyDescent="0.35">
      <c r="B73" s="28" t="s">
        <v>406</v>
      </c>
    </row>
    <row r="74" spans="2:14" x14ac:dyDescent="0.35">
      <c r="B74" s="28" t="s">
        <v>373</v>
      </c>
    </row>
  </sheetData>
  <customSheetViews>
    <customSheetView guid="{52BFA1C6-C293-4099-B006-D09FCDA7FECB}" topLeftCell="A4">
      <selection activeCell="G23" sqref="G23"/>
      <pageMargins left="0.7" right="0.7" top="0.75" bottom="0.75" header="0.3" footer="0.3"/>
      <pageSetup orientation="portrait" r:id="rId1"/>
    </customSheetView>
    <customSheetView guid="{3F4F9D5E-65C0-42AF-A62A-7A774774A933}" showGridLines="0" topLeftCell="A25">
      <selection activeCell="B44" sqref="B44"/>
      <pageMargins left="0.7" right="0.7" top="0.75" bottom="0.75" header="0.3" footer="0.3"/>
      <pageSetup orientation="portrait" r:id="rId2"/>
    </customSheetView>
    <customSheetView guid="{EC40496C-8234-4F0F-A15F-F8A9160EC689}" showGridLines="0" topLeftCell="A33">
      <selection activeCell="O38" sqref="O38"/>
      <pageMargins left="0.7" right="0.7" top="0.75" bottom="0.75" header="0.3" footer="0.3"/>
      <pageSetup orientation="portrait" r:id="rId3"/>
    </customSheetView>
  </customSheetViews>
  <mergeCells count="5">
    <mergeCell ref="B17:J17"/>
    <mergeCell ref="B31:J31"/>
    <mergeCell ref="B35:L35"/>
    <mergeCell ref="G4:H4"/>
    <mergeCell ref="I4:J4"/>
  </mergeCell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5"/>
  <sheetViews>
    <sheetView showGridLines="0" zoomScale="90" zoomScaleNormal="90" workbookViewId="0">
      <selection activeCell="E63" sqref="E63"/>
    </sheetView>
  </sheetViews>
  <sheetFormatPr defaultColWidth="9.1796875" defaultRowHeight="14.5" x14ac:dyDescent="0.35"/>
  <cols>
    <col min="1" max="1" width="2.81640625" style="15" customWidth="1"/>
    <col min="2" max="2" width="41.1796875" style="15" customWidth="1"/>
    <col min="3" max="3" width="11.1796875" style="282" customWidth="1"/>
    <col min="4" max="5" width="9.1796875" style="282" customWidth="1"/>
    <col min="6" max="6" width="8.81640625" style="282" customWidth="1"/>
    <col min="7" max="7" width="6.81640625" style="281" customWidth="1"/>
    <col min="8" max="8" width="8.1796875" style="281" customWidth="1"/>
    <col min="9" max="9" width="8.453125" style="281" customWidth="1"/>
    <col min="10" max="10" width="8.1796875" style="281" customWidth="1"/>
    <col min="11" max="11" width="8.81640625" style="282" customWidth="1"/>
    <col min="12" max="12" width="12.81640625" style="282" customWidth="1"/>
    <col min="13" max="13" width="4.453125" style="15" customWidth="1"/>
    <col min="14" max="14" width="9.1796875" style="109"/>
    <col min="15" max="15" width="17.1796875" style="109" customWidth="1"/>
    <col min="16" max="16" width="9" style="109" bestFit="1" customWidth="1"/>
    <col min="17" max="18" width="9.81640625" style="109" bestFit="1" customWidth="1"/>
    <col min="19" max="21" width="9.1796875" style="109"/>
    <col min="22" max="22" width="10.81640625" style="109" customWidth="1"/>
    <col min="23" max="16384" width="9.1796875" style="109"/>
  </cols>
  <sheetData>
    <row r="1" spans="1:16" customFormat="1" ht="14.25" customHeight="1" x14ac:dyDescent="0.35">
      <c r="C1" s="292"/>
      <c r="D1" s="292"/>
      <c r="E1" s="292"/>
      <c r="F1" s="292"/>
      <c r="G1" s="292"/>
      <c r="H1" s="292"/>
      <c r="I1" s="292"/>
      <c r="J1" s="292"/>
      <c r="K1" s="292"/>
      <c r="L1" s="292"/>
    </row>
    <row r="2" spans="1:16" customFormat="1" ht="14.25" customHeight="1" x14ac:dyDescent="0.35">
      <c r="C2" s="292"/>
      <c r="D2" s="292"/>
      <c r="E2" s="292"/>
      <c r="F2" s="292"/>
      <c r="G2" s="292"/>
      <c r="H2" s="292"/>
      <c r="I2" s="292"/>
      <c r="J2" s="292"/>
      <c r="K2" s="292"/>
      <c r="L2" s="292"/>
    </row>
    <row r="3" spans="1:16" ht="14.9" customHeight="1" x14ac:dyDescent="0.35">
      <c r="A3" s="34"/>
      <c r="B3" s="197" t="s">
        <v>0</v>
      </c>
      <c r="C3" s="137" t="s">
        <v>390</v>
      </c>
      <c r="D3" s="272"/>
      <c r="E3" s="272"/>
      <c r="F3" s="272"/>
      <c r="G3" s="272"/>
      <c r="H3" s="272"/>
      <c r="I3" s="272"/>
      <c r="J3" s="272"/>
      <c r="K3" s="272"/>
      <c r="L3" s="270"/>
      <c r="M3" s="59"/>
      <c r="N3" s="40"/>
      <c r="O3" s="40"/>
      <c r="P3" s="40"/>
    </row>
    <row r="4" spans="1:16" ht="14.9" customHeight="1" x14ac:dyDescent="0.35">
      <c r="A4" s="34"/>
      <c r="B4" s="177"/>
      <c r="C4" s="178">
        <v>2020</v>
      </c>
      <c r="D4" s="178">
        <v>2030</v>
      </c>
      <c r="E4" s="178">
        <v>2040</v>
      </c>
      <c r="F4" s="178">
        <v>2050</v>
      </c>
      <c r="G4" s="697" t="s">
        <v>2</v>
      </c>
      <c r="H4" s="698"/>
      <c r="I4" s="697" t="s">
        <v>3</v>
      </c>
      <c r="J4" s="698"/>
      <c r="K4" s="178" t="s">
        <v>4</v>
      </c>
      <c r="L4" s="178" t="s">
        <v>5</v>
      </c>
      <c r="M4" s="59"/>
      <c r="N4" s="76"/>
      <c r="O4" s="76"/>
      <c r="P4" s="76"/>
    </row>
    <row r="5" spans="1:16" x14ac:dyDescent="0.35">
      <c r="A5" s="34"/>
      <c r="B5" s="275" t="s">
        <v>6</v>
      </c>
      <c r="C5" s="276"/>
      <c r="D5" s="276"/>
      <c r="E5" s="276"/>
      <c r="F5" s="276"/>
      <c r="G5" s="297" t="s">
        <v>7</v>
      </c>
      <c r="H5" s="297" t="s">
        <v>8</v>
      </c>
      <c r="I5" s="297" t="s">
        <v>7</v>
      </c>
      <c r="J5" s="297" t="s">
        <v>8</v>
      </c>
      <c r="K5" s="276"/>
      <c r="L5" s="318"/>
      <c r="M5" s="59"/>
      <c r="N5" s="40"/>
      <c r="O5" s="40"/>
      <c r="P5" s="40"/>
    </row>
    <row r="6" spans="1:16" x14ac:dyDescent="0.35">
      <c r="A6" s="34"/>
      <c r="B6" s="202" t="s">
        <v>9</v>
      </c>
      <c r="C6" s="172" t="s">
        <v>153</v>
      </c>
      <c r="D6" s="314"/>
      <c r="E6" s="314"/>
      <c r="F6" s="314"/>
      <c r="G6" s="261">
        <v>660</v>
      </c>
      <c r="H6" s="261">
        <v>800</v>
      </c>
      <c r="I6" s="261"/>
      <c r="J6" s="261"/>
      <c r="K6" s="180"/>
      <c r="L6" s="180"/>
      <c r="M6" s="59"/>
      <c r="N6" s="40"/>
      <c r="O6" s="40"/>
      <c r="P6" s="40"/>
    </row>
    <row r="7" spans="1:16" ht="14.9" customHeight="1" x14ac:dyDescent="0.35">
      <c r="A7" s="34"/>
      <c r="B7" s="179" t="s">
        <v>82</v>
      </c>
      <c r="C7" s="317">
        <v>41.3</v>
      </c>
      <c r="D7" s="264">
        <v>41.8</v>
      </c>
      <c r="E7" s="267">
        <v>42</v>
      </c>
      <c r="F7" s="267">
        <v>43</v>
      </c>
      <c r="G7" s="265">
        <v>39.6</v>
      </c>
      <c r="H7" s="265">
        <v>43</v>
      </c>
      <c r="I7" s="266"/>
      <c r="J7" s="267"/>
      <c r="K7" s="203" t="s">
        <v>130</v>
      </c>
      <c r="L7" s="182">
        <v>1</v>
      </c>
      <c r="M7" s="59"/>
      <c r="N7" s="40"/>
      <c r="O7" s="40"/>
      <c r="P7" s="40"/>
    </row>
    <row r="8" spans="1:16" x14ac:dyDescent="0.35">
      <c r="A8" s="34"/>
      <c r="B8" s="202" t="s">
        <v>119</v>
      </c>
      <c r="C8" s="172" t="s">
        <v>315</v>
      </c>
      <c r="D8" s="262"/>
      <c r="E8" s="262"/>
      <c r="F8" s="262"/>
      <c r="G8" s="262"/>
      <c r="H8" s="262"/>
      <c r="I8" s="262"/>
      <c r="J8" s="262"/>
      <c r="K8" s="182"/>
      <c r="L8" s="182">
        <v>2</v>
      </c>
      <c r="M8" s="608"/>
      <c r="N8" s="40"/>
      <c r="O8" s="40"/>
      <c r="P8" s="40"/>
    </row>
    <row r="9" spans="1:16" x14ac:dyDescent="0.35">
      <c r="A9" s="34"/>
      <c r="B9" s="179" t="s">
        <v>120</v>
      </c>
      <c r="C9" s="171" t="s">
        <v>316</v>
      </c>
      <c r="D9" s="264"/>
      <c r="E9" s="264"/>
      <c r="F9" s="264"/>
      <c r="G9" s="264"/>
      <c r="H9" s="264"/>
      <c r="I9" s="264"/>
      <c r="J9" s="264"/>
      <c r="K9" s="181"/>
      <c r="L9" s="182">
        <v>2</v>
      </c>
      <c r="M9" s="608"/>
      <c r="N9" s="40"/>
      <c r="O9" s="40"/>
      <c r="P9" s="40"/>
    </row>
    <row r="10" spans="1:16" x14ac:dyDescent="0.35">
      <c r="A10" s="34"/>
      <c r="B10" s="202" t="s">
        <v>121</v>
      </c>
      <c r="C10" s="172" t="s">
        <v>317</v>
      </c>
      <c r="D10" s="262"/>
      <c r="E10" s="262"/>
      <c r="F10" s="262"/>
      <c r="G10" s="262"/>
      <c r="H10" s="262"/>
      <c r="I10" s="262"/>
      <c r="J10" s="262"/>
      <c r="K10" s="182"/>
      <c r="L10" s="182">
        <v>2</v>
      </c>
      <c r="M10" s="608"/>
      <c r="N10" s="40"/>
      <c r="O10" s="40"/>
      <c r="P10" s="40"/>
    </row>
    <row r="11" spans="1:16" x14ac:dyDescent="0.35">
      <c r="A11" s="34"/>
      <c r="B11" s="179" t="s">
        <v>122</v>
      </c>
      <c r="C11" s="336">
        <v>2082.3244552058113</v>
      </c>
      <c r="D11" s="329">
        <v>2057.416267942584</v>
      </c>
      <c r="E11" s="329">
        <v>2047.6190476190475</v>
      </c>
      <c r="F11" s="329">
        <v>2000</v>
      </c>
      <c r="G11" s="329">
        <v>2171.7171717171718</v>
      </c>
      <c r="H11" s="264">
        <v>2000</v>
      </c>
      <c r="I11" s="264"/>
      <c r="J11" s="264"/>
      <c r="K11" s="181"/>
      <c r="L11" s="182" t="s">
        <v>161</v>
      </c>
      <c r="M11" s="59"/>
      <c r="N11" s="40"/>
      <c r="O11" s="40"/>
      <c r="P11" s="40"/>
    </row>
    <row r="12" spans="1:16" x14ac:dyDescent="0.35">
      <c r="A12" s="34"/>
      <c r="B12" s="202" t="s">
        <v>87</v>
      </c>
      <c r="C12" s="262">
        <v>6.5</v>
      </c>
      <c r="D12" s="262"/>
      <c r="E12" s="262"/>
      <c r="F12" s="262"/>
      <c r="G12" s="299" t="s">
        <v>389</v>
      </c>
      <c r="H12" s="299" t="s">
        <v>365</v>
      </c>
      <c r="I12" s="262"/>
      <c r="J12" s="262"/>
      <c r="K12" s="182" t="s">
        <v>377</v>
      </c>
      <c r="L12" s="182">
        <v>1</v>
      </c>
      <c r="M12" s="59"/>
      <c r="N12" s="40"/>
      <c r="O12" s="40"/>
      <c r="P12" s="40"/>
    </row>
    <row r="13" spans="1:16" x14ac:dyDescent="0.35">
      <c r="A13" s="34"/>
      <c r="B13" s="179" t="s">
        <v>10</v>
      </c>
      <c r="C13" s="264">
        <v>10</v>
      </c>
      <c r="D13" s="264"/>
      <c r="E13" s="264"/>
      <c r="F13" s="264"/>
      <c r="G13" s="264"/>
      <c r="H13" s="264"/>
      <c r="I13" s="264"/>
      <c r="J13" s="264"/>
      <c r="K13" s="182"/>
      <c r="L13" s="182">
        <v>4</v>
      </c>
      <c r="M13" s="59"/>
      <c r="N13" s="40"/>
      <c r="O13" s="40"/>
      <c r="P13" s="40"/>
    </row>
    <row r="14" spans="1:16" x14ac:dyDescent="0.35">
      <c r="A14" s="34"/>
      <c r="B14" s="202" t="s">
        <v>23</v>
      </c>
      <c r="C14" s="262">
        <v>2.34</v>
      </c>
      <c r="D14" s="262"/>
      <c r="E14" s="262"/>
      <c r="F14" s="262"/>
      <c r="G14" s="262"/>
      <c r="H14" s="262"/>
      <c r="I14" s="262"/>
      <c r="J14" s="262"/>
      <c r="K14" s="182"/>
      <c r="L14" s="181">
        <v>3</v>
      </c>
      <c r="M14" s="59"/>
      <c r="N14" s="40"/>
      <c r="O14" s="40"/>
      <c r="P14" s="40"/>
    </row>
    <row r="15" spans="1:16" x14ac:dyDescent="0.35">
      <c r="A15" s="34"/>
      <c r="B15" s="179" t="s">
        <v>11</v>
      </c>
      <c r="C15" s="171">
        <v>25</v>
      </c>
      <c r="D15" s="264">
        <v>25</v>
      </c>
      <c r="E15" s="264">
        <v>30</v>
      </c>
      <c r="F15" s="264">
        <v>30</v>
      </c>
      <c r="G15" s="264"/>
      <c r="H15" s="264"/>
      <c r="I15" s="264"/>
      <c r="J15" s="264"/>
      <c r="K15" s="181"/>
      <c r="L15" s="182" t="s">
        <v>192</v>
      </c>
      <c r="M15" s="59"/>
      <c r="N15" s="40"/>
      <c r="O15" s="40"/>
      <c r="P15" s="40"/>
    </row>
    <row r="16" spans="1:16" x14ac:dyDescent="0.35">
      <c r="A16" s="34"/>
      <c r="B16" s="202" t="s">
        <v>12</v>
      </c>
      <c r="C16" s="312">
        <v>4</v>
      </c>
      <c r="D16" s="312">
        <v>4</v>
      </c>
      <c r="E16" s="312">
        <v>4</v>
      </c>
      <c r="F16" s="312">
        <v>4</v>
      </c>
      <c r="G16" s="262"/>
      <c r="H16" s="262"/>
      <c r="I16" s="262"/>
      <c r="J16" s="262"/>
      <c r="K16" s="182"/>
      <c r="L16" s="182">
        <v>11</v>
      </c>
      <c r="M16" s="59"/>
      <c r="N16" s="40"/>
      <c r="O16" s="40"/>
      <c r="P16" s="40"/>
    </row>
    <row r="17" spans="1:16" x14ac:dyDescent="0.35">
      <c r="A17" s="34"/>
      <c r="B17" s="691" t="s">
        <v>14</v>
      </c>
      <c r="C17" s="692"/>
      <c r="D17" s="692"/>
      <c r="E17" s="692"/>
      <c r="F17" s="692"/>
      <c r="G17" s="692"/>
      <c r="H17" s="692"/>
      <c r="I17" s="692"/>
      <c r="J17" s="692"/>
      <c r="K17" s="692"/>
      <c r="L17" s="693"/>
      <c r="M17" s="59"/>
      <c r="N17" s="40"/>
      <c r="O17" s="40"/>
      <c r="P17" s="40"/>
    </row>
    <row r="18" spans="1:16" x14ac:dyDescent="0.35">
      <c r="A18" s="34"/>
      <c r="B18" s="202" t="s">
        <v>15</v>
      </c>
      <c r="C18" s="172"/>
      <c r="D18" s="262"/>
      <c r="E18" s="262"/>
      <c r="F18" s="262"/>
      <c r="G18" s="182"/>
      <c r="H18" s="182"/>
      <c r="I18" s="182"/>
      <c r="J18" s="182"/>
      <c r="K18" s="182"/>
      <c r="L18" s="182"/>
      <c r="M18" s="59"/>
      <c r="N18" s="40"/>
      <c r="O18" s="40"/>
      <c r="P18" s="40"/>
    </row>
    <row r="19" spans="1:16" x14ac:dyDescent="0.35">
      <c r="A19" s="34"/>
      <c r="B19" s="179" t="s">
        <v>16</v>
      </c>
      <c r="C19" s="171"/>
      <c r="D19" s="264"/>
      <c r="E19" s="264"/>
      <c r="F19" s="264"/>
      <c r="G19" s="181"/>
      <c r="H19" s="181"/>
      <c r="I19" s="181"/>
      <c r="J19" s="181"/>
      <c r="K19" s="181"/>
      <c r="L19" s="181"/>
      <c r="M19" s="59"/>
      <c r="N19" s="40"/>
      <c r="O19" s="40"/>
      <c r="P19" s="40"/>
    </row>
    <row r="20" spans="1:16" x14ac:dyDescent="0.35">
      <c r="A20" s="34"/>
      <c r="B20" s="202" t="s">
        <v>88</v>
      </c>
      <c r="C20" s="262">
        <v>55</v>
      </c>
      <c r="D20" s="172"/>
      <c r="E20" s="262"/>
      <c r="F20" s="262"/>
      <c r="G20" s="182"/>
      <c r="H20" s="182"/>
      <c r="I20" s="182"/>
      <c r="J20" s="182"/>
      <c r="K20" s="182" t="s">
        <v>132</v>
      </c>
      <c r="L20" s="182">
        <v>8</v>
      </c>
      <c r="M20" s="59"/>
      <c r="N20" s="40"/>
      <c r="O20" s="40"/>
      <c r="P20" s="40"/>
    </row>
    <row r="21" spans="1:16" x14ac:dyDescent="0.35">
      <c r="A21" s="34"/>
      <c r="B21" s="179" t="s">
        <v>89</v>
      </c>
      <c r="C21" s="264">
        <v>1</v>
      </c>
      <c r="D21" s="313"/>
      <c r="E21" s="264"/>
      <c r="F21" s="264"/>
      <c r="G21" s="181"/>
      <c r="H21" s="181"/>
      <c r="I21" s="181"/>
      <c r="J21" s="181"/>
      <c r="K21" s="181" t="s">
        <v>131</v>
      </c>
      <c r="L21" s="264">
        <v>9</v>
      </c>
      <c r="M21"/>
      <c r="N21" s="40"/>
      <c r="O21" s="40"/>
      <c r="P21" s="40"/>
    </row>
    <row r="22" spans="1:16" x14ac:dyDescent="0.35">
      <c r="A22" s="34"/>
      <c r="B22" s="202" t="s">
        <v>90</v>
      </c>
      <c r="C22" s="262">
        <v>1</v>
      </c>
      <c r="D22" s="172"/>
      <c r="E22" s="262"/>
      <c r="F22" s="262"/>
      <c r="G22" s="182"/>
      <c r="H22" s="182"/>
      <c r="I22" s="182"/>
      <c r="J22" s="182"/>
      <c r="K22" s="182" t="s">
        <v>131</v>
      </c>
      <c r="L22" s="262">
        <v>9</v>
      </c>
      <c r="M22"/>
      <c r="N22" s="40"/>
      <c r="O22" s="40"/>
      <c r="P22" s="40"/>
    </row>
    <row r="23" spans="1:16" x14ac:dyDescent="0.35">
      <c r="A23" s="34"/>
      <c r="B23" s="179" t="s">
        <v>91</v>
      </c>
      <c r="C23" s="172">
        <v>6</v>
      </c>
      <c r="D23" s="171"/>
      <c r="E23" s="264"/>
      <c r="F23" s="264"/>
      <c r="G23" s="181"/>
      <c r="H23" s="181"/>
      <c r="I23" s="181"/>
      <c r="J23" s="181"/>
      <c r="K23" s="181"/>
      <c r="L23" s="181">
        <v>2</v>
      </c>
      <c r="M23" s="204"/>
      <c r="N23" s="40"/>
      <c r="O23" s="40"/>
      <c r="P23" s="40"/>
    </row>
    <row r="24" spans="1:16" x14ac:dyDescent="0.35">
      <c r="A24" s="34"/>
      <c r="B24" s="202" t="s">
        <v>92</v>
      </c>
      <c r="C24" s="172">
        <v>4</v>
      </c>
      <c r="D24" s="262"/>
      <c r="E24" s="262"/>
      <c r="F24" s="262"/>
      <c r="G24" s="182"/>
      <c r="H24" s="182"/>
      <c r="I24" s="182"/>
      <c r="J24" s="182"/>
      <c r="K24" s="182"/>
      <c r="L24" s="182">
        <v>2</v>
      </c>
      <c r="M24" s="204"/>
      <c r="N24" s="40"/>
      <c r="O24" s="40"/>
      <c r="P24" s="40"/>
    </row>
    <row r="25" spans="1:16" x14ac:dyDescent="0.35">
      <c r="A25" s="34"/>
      <c r="B25" s="179" t="s">
        <v>93</v>
      </c>
      <c r="C25" s="299" t="s">
        <v>126</v>
      </c>
      <c r="D25" s="264"/>
      <c r="E25" s="264"/>
      <c r="F25" s="264"/>
      <c r="G25" s="181"/>
      <c r="H25" s="181"/>
      <c r="I25" s="181"/>
      <c r="J25" s="181"/>
      <c r="K25" s="181"/>
      <c r="L25" s="181">
        <v>9</v>
      </c>
      <c r="M25"/>
      <c r="N25"/>
      <c r="O25" s="40"/>
      <c r="P25" s="40"/>
    </row>
    <row r="26" spans="1:16" x14ac:dyDescent="0.35">
      <c r="A26" s="34"/>
      <c r="B26" s="202" t="s">
        <v>25</v>
      </c>
      <c r="C26" s="299" t="s">
        <v>127</v>
      </c>
      <c r="D26" s="262"/>
      <c r="E26" s="262"/>
      <c r="F26" s="262"/>
      <c r="G26" s="182"/>
      <c r="H26" s="182"/>
      <c r="I26" s="182"/>
      <c r="J26" s="182"/>
      <c r="K26" s="182"/>
      <c r="L26" s="182">
        <v>9</v>
      </c>
      <c r="M26"/>
      <c r="N26"/>
      <c r="O26" s="40"/>
      <c r="P26" s="40"/>
    </row>
    <row r="27" spans="1:16" x14ac:dyDescent="0.35">
      <c r="A27" s="34"/>
      <c r="B27" s="179" t="s">
        <v>26</v>
      </c>
      <c r="C27" s="299" t="s">
        <v>128</v>
      </c>
      <c r="D27" s="264"/>
      <c r="E27" s="264"/>
      <c r="F27" s="264"/>
      <c r="G27" s="181"/>
      <c r="H27" s="181"/>
      <c r="I27" s="181"/>
      <c r="J27" s="181"/>
      <c r="K27" s="181"/>
      <c r="L27" s="181">
        <v>9</v>
      </c>
      <c r="M27"/>
      <c r="N27"/>
      <c r="O27" s="40"/>
      <c r="P27" s="40"/>
    </row>
    <row r="28" spans="1:16" x14ac:dyDescent="0.35">
      <c r="A28" s="34"/>
      <c r="B28" s="202" t="s">
        <v>157</v>
      </c>
      <c r="C28" s="172">
        <v>600</v>
      </c>
      <c r="D28" s="262"/>
      <c r="E28" s="262"/>
      <c r="F28" s="262"/>
      <c r="G28" s="182"/>
      <c r="H28" s="182"/>
      <c r="I28" s="182"/>
      <c r="J28" s="182"/>
      <c r="K28" s="182"/>
      <c r="L28" s="182">
        <v>9</v>
      </c>
      <c r="M28" s="59"/>
      <c r="N28" s="40"/>
      <c r="O28" s="40"/>
      <c r="P28" s="40"/>
    </row>
    <row r="29" spans="1:16" x14ac:dyDescent="0.35">
      <c r="A29" s="34"/>
      <c r="B29" s="179" t="s">
        <v>158</v>
      </c>
      <c r="C29" s="172">
        <v>1000</v>
      </c>
      <c r="D29" s="264"/>
      <c r="E29" s="264"/>
      <c r="F29" s="264"/>
      <c r="G29" s="181"/>
      <c r="H29" s="181"/>
      <c r="I29" s="181"/>
      <c r="J29" s="181"/>
      <c r="K29" s="181"/>
      <c r="L29" s="181">
        <v>9</v>
      </c>
      <c r="M29" s="204"/>
      <c r="N29" s="40"/>
      <c r="O29" s="40"/>
      <c r="P29" s="40"/>
    </row>
    <row r="30" spans="1:16" x14ac:dyDescent="0.35">
      <c r="A30" s="34"/>
      <c r="B30" s="202" t="s">
        <v>159</v>
      </c>
      <c r="C30" s="172">
        <v>1800</v>
      </c>
      <c r="D30" s="262"/>
      <c r="E30" s="262"/>
      <c r="F30" s="262"/>
      <c r="G30" s="182"/>
      <c r="H30" s="182"/>
      <c r="I30" s="182"/>
      <c r="J30" s="182"/>
      <c r="K30" s="182"/>
      <c r="L30" s="182">
        <v>9</v>
      </c>
      <c r="M30" s="204"/>
      <c r="N30" s="40"/>
      <c r="O30" s="40"/>
      <c r="P30" s="40"/>
    </row>
    <row r="31" spans="1:16" x14ac:dyDescent="0.35">
      <c r="A31" s="34"/>
      <c r="B31" s="691" t="s">
        <v>27</v>
      </c>
      <c r="C31" s="692"/>
      <c r="D31" s="692"/>
      <c r="E31" s="692"/>
      <c r="F31" s="692"/>
      <c r="G31" s="692"/>
      <c r="H31" s="692"/>
      <c r="I31" s="692"/>
      <c r="J31" s="692"/>
      <c r="K31" s="692"/>
      <c r="L31" s="693"/>
      <c r="M31" s="59"/>
      <c r="N31" s="40"/>
      <c r="O31" s="40"/>
      <c r="P31" s="40"/>
    </row>
    <row r="32" spans="1:16" x14ac:dyDescent="0.35">
      <c r="A32" s="34"/>
      <c r="B32" s="202" t="s">
        <v>142</v>
      </c>
      <c r="C32" s="172">
        <v>100</v>
      </c>
      <c r="D32" s="262"/>
      <c r="E32" s="262"/>
      <c r="F32" s="262"/>
      <c r="G32" s="262"/>
      <c r="H32" s="182"/>
      <c r="I32" s="182"/>
      <c r="J32" s="182"/>
      <c r="K32" s="182" t="s">
        <v>129</v>
      </c>
      <c r="L32" s="182">
        <v>4</v>
      </c>
      <c r="M32" s="59"/>
      <c r="N32" s="40"/>
      <c r="O32" s="40"/>
      <c r="P32" s="40"/>
    </row>
    <row r="33" spans="1:26" x14ac:dyDescent="0.35">
      <c r="A33" s="34"/>
      <c r="B33" s="179" t="s">
        <v>140</v>
      </c>
      <c r="C33" s="171">
        <v>100</v>
      </c>
      <c r="D33" s="264"/>
      <c r="E33" s="264"/>
      <c r="F33" s="264"/>
      <c r="G33" s="264"/>
      <c r="H33" s="181"/>
      <c r="I33" s="181"/>
      <c r="J33" s="181"/>
      <c r="K33" s="181" t="s">
        <v>129</v>
      </c>
      <c r="L33" s="181">
        <v>4</v>
      </c>
      <c r="M33" s="59"/>
      <c r="N33" s="40"/>
      <c r="O33" s="40"/>
      <c r="P33" s="40"/>
    </row>
    <row r="34" spans="1:26" x14ac:dyDescent="0.35">
      <c r="A34" s="34"/>
      <c r="B34" s="202" t="s">
        <v>143</v>
      </c>
      <c r="C34" s="172">
        <v>30</v>
      </c>
      <c r="D34" s="262"/>
      <c r="E34" s="262"/>
      <c r="F34" s="262"/>
      <c r="G34" s="262"/>
      <c r="H34" s="182"/>
      <c r="I34" s="182"/>
      <c r="J34" s="182"/>
      <c r="K34" s="182" t="s">
        <v>129</v>
      </c>
      <c r="L34" s="262">
        <v>10</v>
      </c>
      <c r="M34" s="59"/>
      <c r="N34" s="40"/>
      <c r="O34" s="60"/>
      <c r="P34" s="60"/>
      <c r="Q34" s="14"/>
      <c r="R34" s="14"/>
      <c r="S34" s="14"/>
      <c r="T34" s="14"/>
      <c r="U34" s="14"/>
      <c r="V34" s="14"/>
      <c r="W34" s="14"/>
      <c r="X34" s="14"/>
      <c r="Y34" s="14"/>
      <c r="Z34" s="14"/>
    </row>
    <row r="35" spans="1:26" x14ac:dyDescent="0.35">
      <c r="A35" s="34"/>
      <c r="B35" s="691" t="s">
        <v>53</v>
      </c>
      <c r="C35" s="692"/>
      <c r="D35" s="692"/>
      <c r="E35" s="692"/>
      <c r="F35" s="692"/>
      <c r="G35" s="692"/>
      <c r="H35" s="692"/>
      <c r="I35" s="692"/>
      <c r="J35" s="692"/>
      <c r="K35" s="692"/>
      <c r="L35" s="693"/>
      <c r="M35" s="59"/>
      <c r="N35" s="40"/>
      <c r="O35" s="60"/>
      <c r="P35" s="60"/>
      <c r="Q35" s="14"/>
      <c r="R35" s="14"/>
      <c r="S35" s="14"/>
      <c r="T35" s="14"/>
      <c r="U35" s="14"/>
      <c r="V35" s="26"/>
      <c r="W35" s="26"/>
      <c r="X35" s="26"/>
      <c r="Y35" s="26"/>
      <c r="Z35" s="14"/>
    </row>
    <row r="36" spans="1:26" ht="16.5" customHeight="1" x14ac:dyDescent="0.35">
      <c r="A36" s="34"/>
      <c r="B36" s="258" t="s">
        <v>220</v>
      </c>
      <c r="C36" s="313">
        <v>8.4</v>
      </c>
      <c r="D36" s="313">
        <v>8.3454739631284589</v>
      </c>
      <c r="E36" s="313">
        <v>8.360043780452715</v>
      </c>
      <c r="F36" s="313">
        <v>8.3755218067212134</v>
      </c>
      <c r="G36" s="264"/>
      <c r="H36" s="181"/>
      <c r="I36" s="181"/>
      <c r="J36" s="181"/>
      <c r="K36" s="187" t="s">
        <v>134</v>
      </c>
      <c r="L36" s="181">
        <v>1</v>
      </c>
      <c r="M36" s="59"/>
      <c r="N36" s="40"/>
      <c r="O36" s="77"/>
      <c r="P36" s="77"/>
      <c r="Q36" s="14"/>
      <c r="R36" s="14"/>
      <c r="S36" s="20"/>
      <c r="T36" s="20"/>
      <c r="U36" s="14"/>
      <c r="V36" s="14"/>
      <c r="W36" s="25"/>
      <c r="X36" s="25"/>
      <c r="Y36" s="25"/>
      <c r="Z36" s="14"/>
    </row>
    <row r="37" spans="1:26" ht="16.5" customHeight="1" x14ac:dyDescent="0.35">
      <c r="A37" s="34"/>
      <c r="B37" s="260" t="s">
        <v>97</v>
      </c>
      <c r="C37" s="538"/>
      <c r="D37" s="534"/>
      <c r="E37" s="534"/>
      <c r="F37" s="534"/>
      <c r="G37" s="262"/>
      <c r="H37" s="182"/>
      <c r="I37" s="182"/>
      <c r="J37" s="182"/>
      <c r="K37" s="182"/>
      <c r="L37" s="182"/>
      <c r="M37" s="59"/>
      <c r="N37" s="40"/>
      <c r="O37" s="77"/>
      <c r="P37" s="77"/>
      <c r="Q37" s="14"/>
      <c r="R37" s="14"/>
      <c r="S37" s="20"/>
      <c r="T37" s="20"/>
      <c r="U37" s="14"/>
      <c r="V37" s="14"/>
      <c r="W37" s="25"/>
      <c r="X37" s="25"/>
      <c r="Y37" s="25"/>
      <c r="Z37" s="14"/>
    </row>
    <row r="38" spans="1:26" ht="16.5" customHeight="1" x14ac:dyDescent="0.35">
      <c r="A38" s="34"/>
      <c r="B38" s="258" t="s">
        <v>98</v>
      </c>
      <c r="C38" s="313"/>
      <c r="D38" s="534"/>
      <c r="E38" s="534"/>
      <c r="F38" s="534"/>
      <c r="G38" s="264"/>
      <c r="H38" s="181"/>
      <c r="I38" s="181"/>
      <c r="J38" s="181"/>
      <c r="K38" s="181"/>
      <c r="L38" s="181"/>
      <c r="M38" s="59"/>
      <c r="N38" s="40"/>
      <c r="O38" s="77"/>
      <c r="P38" s="77"/>
      <c r="Q38" s="14"/>
      <c r="R38" s="14"/>
      <c r="S38" s="20"/>
      <c r="T38" s="20"/>
      <c r="U38" s="14"/>
      <c r="V38" s="14"/>
      <c r="W38" s="25"/>
      <c r="X38" s="25"/>
      <c r="Y38" s="25"/>
      <c r="Z38" s="14"/>
    </row>
    <row r="39" spans="1:26" x14ac:dyDescent="0.35">
      <c r="A39" s="34"/>
      <c r="B39" s="260" t="s">
        <v>225</v>
      </c>
      <c r="C39" s="538">
        <v>0.2026</v>
      </c>
      <c r="D39" s="313">
        <v>0.19748219154660854</v>
      </c>
      <c r="E39" s="313">
        <v>0.19654310442309836</v>
      </c>
      <c r="F39" s="313">
        <v>0.19564402834427305</v>
      </c>
      <c r="G39" s="538">
        <v>0.18229999999999999</v>
      </c>
      <c r="H39" s="538">
        <v>0.3296</v>
      </c>
      <c r="I39" s="182"/>
      <c r="J39" s="182"/>
      <c r="K39" s="182"/>
      <c r="L39" s="182">
        <v>11</v>
      </c>
      <c r="M39" s="59"/>
      <c r="N39" s="40"/>
      <c r="O39" s="60"/>
      <c r="P39" s="60"/>
      <c r="Q39" s="14"/>
      <c r="R39" s="14"/>
      <c r="S39" s="14"/>
      <c r="T39" s="14"/>
      <c r="U39" s="14"/>
      <c r="V39" s="14"/>
      <c r="W39" s="25"/>
      <c r="X39" s="25"/>
      <c r="Y39" s="25"/>
      <c r="Z39" s="14"/>
    </row>
    <row r="40" spans="1:26" x14ac:dyDescent="0.35">
      <c r="A40" s="34"/>
      <c r="B40" s="258" t="s">
        <v>45</v>
      </c>
      <c r="C40" s="535"/>
      <c r="D40" s="534"/>
      <c r="E40" s="539"/>
      <c r="F40" s="539"/>
      <c r="G40" s="181"/>
      <c r="H40" s="181"/>
      <c r="I40" s="181"/>
      <c r="J40" s="181"/>
      <c r="K40" s="181"/>
      <c r="L40" s="181"/>
      <c r="M40" s="59"/>
      <c r="N40" s="40"/>
      <c r="O40" s="78"/>
      <c r="P40" s="60"/>
      <c r="Q40" s="14"/>
      <c r="R40" s="14"/>
      <c r="S40" s="19"/>
      <c r="T40" s="14"/>
      <c r="U40" s="14"/>
      <c r="V40" s="14"/>
      <c r="W40" s="25"/>
      <c r="X40" s="25"/>
      <c r="Y40" s="25"/>
      <c r="Z40" s="14"/>
    </row>
    <row r="41" spans="1:26" x14ac:dyDescent="0.35">
      <c r="A41" s="34"/>
      <c r="B41" s="260" t="s">
        <v>99</v>
      </c>
      <c r="C41" s="538"/>
      <c r="D41" s="534"/>
      <c r="E41" s="539"/>
      <c r="F41" s="539"/>
      <c r="G41" s="182"/>
      <c r="H41" s="182"/>
      <c r="I41" s="182"/>
      <c r="J41" s="182"/>
      <c r="K41" s="182"/>
      <c r="L41" s="182"/>
      <c r="M41" s="59"/>
      <c r="N41" s="40"/>
      <c r="O41" s="60"/>
      <c r="P41" s="60"/>
      <c r="Q41" s="14"/>
      <c r="R41" s="14"/>
      <c r="S41" s="14"/>
      <c r="T41" s="14"/>
      <c r="U41" s="14"/>
      <c r="V41" s="14"/>
      <c r="W41" s="14"/>
      <c r="X41" s="14"/>
      <c r="Y41" s="14"/>
      <c r="Z41" s="14"/>
    </row>
    <row r="42" spans="1:26" x14ac:dyDescent="0.35">
      <c r="A42" s="34"/>
      <c r="B42" s="258" t="s">
        <v>100</v>
      </c>
      <c r="C42" s="313"/>
      <c r="D42" s="535"/>
      <c r="E42" s="540"/>
      <c r="F42" s="540"/>
      <c r="G42" s="181"/>
      <c r="H42" s="181"/>
      <c r="I42" s="181"/>
      <c r="J42" s="181"/>
      <c r="K42" s="181"/>
      <c r="L42" s="181"/>
      <c r="M42" s="59"/>
      <c r="N42" s="40"/>
      <c r="O42" s="60"/>
      <c r="P42" s="60"/>
      <c r="Q42" s="14"/>
      <c r="R42" s="14"/>
      <c r="S42" s="14"/>
      <c r="T42" s="14"/>
      <c r="U42" s="14"/>
      <c r="V42" s="14"/>
      <c r="W42" s="14"/>
      <c r="X42" s="14"/>
      <c r="Y42" s="14"/>
      <c r="Z42" s="14"/>
    </row>
    <row r="43" spans="1:26" x14ac:dyDescent="0.35">
      <c r="A43" s="34"/>
      <c r="B43" s="260" t="s">
        <v>101</v>
      </c>
      <c r="C43" s="538"/>
      <c r="D43" s="534"/>
      <c r="E43" s="539"/>
      <c r="F43" s="539"/>
      <c r="G43" s="182"/>
      <c r="H43" s="182"/>
      <c r="I43" s="182"/>
      <c r="J43" s="182"/>
      <c r="K43" s="182"/>
      <c r="L43" s="182"/>
      <c r="M43" s="59"/>
      <c r="N43" s="40"/>
      <c r="O43" s="60"/>
      <c r="P43" s="60"/>
      <c r="Q43" s="14"/>
      <c r="R43" s="14"/>
      <c r="S43" s="14"/>
      <c r="T43" s="14"/>
      <c r="U43" s="14"/>
      <c r="V43" s="14"/>
      <c r="W43" s="25"/>
      <c r="X43" s="14"/>
      <c r="Y43" s="14"/>
      <c r="Z43" s="14"/>
    </row>
    <row r="44" spans="1:26" x14ac:dyDescent="0.35">
      <c r="A44" s="34"/>
      <c r="B44" s="28"/>
      <c r="C44" s="530"/>
      <c r="D44" s="530"/>
      <c r="E44" s="530"/>
      <c r="F44" s="530"/>
      <c r="G44" s="292"/>
      <c r="H44" s="292"/>
      <c r="I44" s="292"/>
      <c r="J44" s="292"/>
      <c r="K44" s="284"/>
      <c r="L44" s="284"/>
      <c r="M44" s="59"/>
      <c r="N44" s="40"/>
      <c r="O44" s="79"/>
      <c r="P44" s="80"/>
      <c r="Q44" s="21"/>
      <c r="R44" s="24"/>
      <c r="S44" s="24"/>
      <c r="T44" s="14"/>
      <c r="U44" s="14"/>
      <c r="V44" s="14"/>
      <c r="W44" s="14"/>
      <c r="X44" s="14"/>
      <c r="Y44" s="14"/>
      <c r="Z44" s="14"/>
    </row>
    <row r="45" spans="1:26" x14ac:dyDescent="0.35">
      <c r="A45" s="52"/>
      <c r="B45" s="306" t="s">
        <v>124</v>
      </c>
    </row>
    <row r="46" spans="1:26" x14ac:dyDescent="0.35">
      <c r="A46" s="52"/>
      <c r="B46" s="307" t="s">
        <v>375</v>
      </c>
    </row>
    <row r="47" spans="1:26" x14ac:dyDescent="0.35">
      <c r="B47" s="307" t="s">
        <v>184</v>
      </c>
    </row>
    <row r="48" spans="1:26" x14ac:dyDescent="0.35">
      <c r="B48" s="307" t="s">
        <v>185</v>
      </c>
    </row>
    <row r="49" spans="1:13" x14ac:dyDescent="0.35">
      <c r="B49" s="307" t="s">
        <v>175</v>
      </c>
    </row>
    <row r="50" spans="1:13" s="206" customFormat="1" x14ac:dyDescent="0.35">
      <c r="A50" s="15"/>
      <c r="B50" s="307" t="s">
        <v>189</v>
      </c>
      <c r="C50" s="305"/>
      <c r="D50" s="305"/>
      <c r="E50" s="305"/>
      <c r="F50" s="305"/>
      <c r="G50" s="294"/>
      <c r="H50" s="294"/>
      <c r="I50" s="294"/>
      <c r="J50" s="294"/>
      <c r="K50" s="294"/>
      <c r="L50" s="294"/>
      <c r="M50" s="204"/>
    </row>
    <row r="51" spans="1:13" s="206" customFormat="1" x14ac:dyDescent="0.35">
      <c r="A51" s="15"/>
      <c r="B51" s="307" t="s">
        <v>190</v>
      </c>
      <c r="C51" s="305"/>
      <c r="D51" s="305"/>
      <c r="E51" s="305"/>
      <c r="F51" s="305"/>
      <c r="G51" s="294"/>
      <c r="H51" s="294"/>
      <c r="I51" s="294"/>
      <c r="J51" s="294"/>
      <c r="K51" s="294"/>
      <c r="L51" s="294"/>
      <c r="M51" s="204"/>
    </row>
    <row r="52" spans="1:13" s="206" customFormat="1" x14ac:dyDescent="0.35">
      <c r="A52" s="15"/>
      <c r="B52" s="307" t="s">
        <v>191</v>
      </c>
      <c r="C52" s="305"/>
      <c r="D52" s="305"/>
      <c r="E52" s="305"/>
      <c r="F52" s="305"/>
      <c r="G52" s="294"/>
      <c r="H52" s="294"/>
      <c r="I52" s="294"/>
      <c r="J52" s="294"/>
      <c r="K52" s="294"/>
      <c r="L52" s="294"/>
      <c r="M52" s="204"/>
    </row>
    <row r="53" spans="1:13" s="206" customFormat="1" x14ac:dyDescent="0.35">
      <c r="A53" s="15"/>
      <c r="B53" s="307" t="s">
        <v>171</v>
      </c>
      <c r="C53" s="305"/>
      <c r="D53" s="305"/>
      <c r="E53" s="305"/>
      <c r="F53" s="305"/>
      <c r="G53" s="294"/>
      <c r="H53" s="294"/>
      <c r="I53" s="294"/>
      <c r="J53" s="294"/>
      <c r="K53" s="294"/>
      <c r="L53" s="294"/>
      <c r="M53" s="204"/>
    </row>
    <row r="54" spans="1:13" s="206" customFormat="1" x14ac:dyDescent="0.35">
      <c r="A54" s="15"/>
      <c r="B54" s="307" t="s">
        <v>352</v>
      </c>
      <c r="C54" s="305"/>
      <c r="D54" s="305"/>
      <c r="E54" s="305"/>
      <c r="F54" s="305"/>
      <c r="G54" s="294"/>
      <c r="H54" s="294"/>
      <c r="I54" s="294"/>
      <c r="J54" s="294"/>
      <c r="K54" s="294"/>
      <c r="L54" s="294"/>
      <c r="M54" s="204"/>
    </row>
    <row r="55" spans="1:13" x14ac:dyDescent="0.35">
      <c r="B55" s="307" t="s">
        <v>382</v>
      </c>
    </row>
    <row r="56" spans="1:13" x14ac:dyDescent="0.35">
      <c r="B56" s="307" t="s">
        <v>353</v>
      </c>
    </row>
    <row r="57" spans="1:13" s="206" customFormat="1" x14ac:dyDescent="0.35">
      <c r="A57" s="15"/>
      <c r="B57" s="28"/>
      <c r="C57" s="282"/>
      <c r="D57" s="282"/>
      <c r="E57" s="282"/>
      <c r="F57" s="282"/>
      <c r="G57" s="281"/>
      <c r="H57" s="281"/>
      <c r="I57" s="281"/>
      <c r="J57" s="281"/>
      <c r="K57" s="282"/>
      <c r="L57" s="282"/>
      <c r="M57" s="15"/>
    </row>
    <row r="58" spans="1:13" x14ac:dyDescent="0.35">
      <c r="B58" s="306" t="s">
        <v>141</v>
      </c>
      <c r="C58" s="315"/>
    </row>
    <row r="59" spans="1:13" s="206" customFormat="1" x14ac:dyDescent="0.35">
      <c r="A59" s="15"/>
      <c r="B59" s="28" t="s">
        <v>292</v>
      </c>
      <c r="C59" s="315"/>
      <c r="D59" s="282"/>
      <c r="E59" s="282"/>
      <c r="F59" s="282"/>
      <c r="G59" s="281"/>
      <c r="H59" s="281"/>
      <c r="I59" s="281"/>
      <c r="J59" s="281"/>
      <c r="K59" s="282"/>
      <c r="L59" s="282"/>
      <c r="M59" s="15"/>
    </row>
    <row r="60" spans="1:13" x14ac:dyDescent="0.35">
      <c r="B60" s="28" t="s">
        <v>291</v>
      </c>
      <c r="C60" s="316"/>
      <c r="D60" s="316"/>
      <c r="E60" s="316"/>
    </row>
    <row r="61" spans="1:13" x14ac:dyDescent="0.35">
      <c r="B61" s="28" t="s">
        <v>322</v>
      </c>
      <c r="G61" s="282"/>
      <c r="H61" s="282"/>
      <c r="I61" s="282"/>
      <c r="J61" s="282"/>
    </row>
    <row r="62" spans="1:13" x14ac:dyDescent="0.35">
      <c r="B62" s="28" t="s">
        <v>319</v>
      </c>
    </row>
    <row r="63" spans="1:13" x14ac:dyDescent="0.35">
      <c r="B63" s="28" t="s">
        <v>407</v>
      </c>
    </row>
    <row r="64" spans="1:13" x14ac:dyDescent="0.35">
      <c r="B64" s="28" t="s">
        <v>361</v>
      </c>
    </row>
    <row r="65" spans="2:2" x14ac:dyDescent="0.35">
      <c r="B65" s="28" t="s">
        <v>376</v>
      </c>
    </row>
  </sheetData>
  <customSheetViews>
    <customSheetView guid="{52BFA1C6-C293-4099-B006-D09FCDA7FECB}">
      <selection activeCell="D8" sqref="D8"/>
      <pageMargins left="0.7" right="0.7" top="0.75" bottom="0.75" header="0.3" footer="0.3"/>
      <pageSetup orientation="portrait" r:id="rId1"/>
    </customSheetView>
    <customSheetView guid="{3F4F9D5E-65C0-42AF-A62A-7A774774A933}" showGridLines="0">
      <selection activeCell="B31" sqref="B31"/>
      <pageMargins left="0.7" right="0.7" top="0.75" bottom="0.75" header="0.3" footer="0.3"/>
      <pageSetup orientation="portrait" r:id="rId2"/>
    </customSheetView>
    <customSheetView guid="{EC40496C-8234-4F0F-A15F-F8A9160EC689}" showGridLines="0" topLeftCell="A31">
      <selection activeCell="D44" sqref="D44"/>
      <pageMargins left="0.7" right="0.7" top="0.75" bottom="0.75" header="0.3" footer="0.3"/>
      <pageSetup orientation="portrait" r:id="rId3"/>
    </customSheetView>
  </customSheetViews>
  <mergeCells count="5">
    <mergeCell ref="B17:L17"/>
    <mergeCell ref="B31:L31"/>
    <mergeCell ref="B35:L35"/>
    <mergeCell ref="G4:H4"/>
    <mergeCell ref="I4:J4"/>
  </mergeCells>
  <pageMargins left="0.7" right="0.7" top="0.75" bottom="0.75" header="0.3" footer="0.3"/>
  <pageSetup orientation="portrait" r:id="rId4"/>
  <ignoredErrors>
    <ignoredError sqref="G12:H1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AD64"/>
  <sheetViews>
    <sheetView showGridLines="0" zoomScale="90" zoomScaleNormal="90" workbookViewId="0">
      <selection activeCell="E9" sqref="E9"/>
    </sheetView>
  </sheetViews>
  <sheetFormatPr defaultColWidth="9.1796875" defaultRowHeight="14.5" x14ac:dyDescent="0.35"/>
  <cols>
    <col min="1" max="1" width="4.1796875" style="7" customWidth="1"/>
    <col min="2" max="2" width="41.1796875" style="7" customWidth="1"/>
    <col min="3" max="3" width="9.1796875" style="281" customWidth="1"/>
    <col min="4" max="4" width="8.81640625" style="281" customWidth="1"/>
    <col min="5" max="6" width="10" style="281" bestFit="1" customWidth="1"/>
    <col min="7" max="10" width="7.81640625" style="281" customWidth="1"/>
    <col min="11" max="11" width="7.1796875" style="281" customWidth="1"/>
    <col min="12" max="12" width="8.1796875" style="281" customWidth="1"/>
    <col min="13" max="13" width="4.453125" style="2" customWidth="1"/>
    <col min="14" max="14" width="4.1796875" style="7" customWidth="1"/>
    <col min="15" max="15" width="4.1796875" style="2" customWidth="1"/>
    <col min="16" max="16" width="3.81640625" style="2" customWidth="1"/>
    <col min="17" max="17" width="4.453125" style="7" customWidth="1"/>
    <col min="18" max="18" width="44.1796875" style="7" customWidth="1"/>
    <col min="19" max="26" width="7.81640625" style="7" customWidth="1"/>
    <col min="27" max="27" width="5.81640625" style="7" customWidth="1"/>
    <col min="28" max="28" width="9.453125" style="7" customWidth="1"/>
    <col min="29" max="29" width="2.1796875" style="2" customWidth="1"/>
    <col min="30" max="16384" width="9.1796875" style="2"/>
  </cols>
  <sheetData>
    <row r="1" spans="1:17" customFormat="1" ht="14.25" customHeight="1" x14ac:dyDescent="0.35">
      <c r="C1" s="292"/>
      <c r="D1" s="292"/>
      <c r="E1" s="292"/>
      <c r="F1" s="292"/>
      <c r="G1" s="292"/>
      <c r="H1" s="292"/>
      <c r="I1" s="292"/>
      <c r="J1" s="292"/>
      <c r="K1" s="292"/>
      <c r="L1" s="292"/>
    </row>
    <row r="2" spans="1:17" customFormat="1" ht="14.25" customHeight="1" x14ac:dyDescent="0.35">
      <c r="C2" s="292"/>
      <c r="D2" s="292"/>
      <c r="E2" s="292"/>
      <c r="F2" s="292"/>
      <c r="G2" s="292"/>
      <c r="H2" s="292"/>
      <c r="I2" s="292"/>
      <c r="J2" s="292"/>
      <c r="K2" s="292"/>
      <c r="L2" s="292"/>
    </row>
    <row r="3" spans="1:17" ht="15" customHeight="1" x14ac:dyDescent="0.35">
      <c r="A3" s="2"/>
      <c r="B3" s="56" t="s">
        <v>0</v>
      </c>
      <c r="C3" s="137" t="s">
        <v>253</v>
      </c>
      <c r="D3" s="272"/>
      <c r="E3" s="272"/>
      <c r="F3" s="272"/>
      <c r="G3" s="272"/>
      <c r="H3" s="272"/>
      <c r="I3" s="272"/>
      <c r="J3" s="272"/>
      <c r="K3" s="272"/>
      <c r="L3" s="270"/>
      <c r="N3" s="2"/>
      <c r="Q3" s="2"/>
    </row>
    <row r="4" spans="1:17" x14ac:dyDescent="0.35">
      <c r="A4" s="2"/>
      <c r="B4" s="31"/>
      <c r="C4" s="211">
        <v>2020</v>
      </c>
      <c r="D4" s="211">
        <v>2030</v>
      </c>
      <c r="E4" s="211">
        <v>2040</v>
      </c>
      <c r="F4" s="211">
        <v>2050</v>
      </c>
      <c r="G4" s="699" t="s">
        <v>2</v>
      </c>
      <c r="H4" s="700"/>
      <c r="I4" s="699" t="s">
        <v>3</v>
      </c>
      <c r="J4" s="700"/>
      <c r="K4" s="211" t="s">
        <v>4</v>
      </c>
      <c r="L4" s="211" t="s">
        <v>5</v>
      </c>
      <c r="N4" s="2"/>
      <c r="Q4" s="2"/>
    </row>
    <row r="5" spans="1:17" s="109" customFormat="1" ht="14.9" customHeight="1" x14ac:dyDescent="0.35">
      <c r="A5" s="34"/>
      <c r="B5" s="275" t="s">
        <v>6</v>
      </c>
      <c r="C5" s="276"/>
      <c r="D5" s="276"/>
      <c r="E5" s="276"/>
      <c r="F5" s="276"/>
      <c r="G5" s="297" t="s">
        <v>7</v>
      </c>
      <c r="H5" s="297" t="s">
        <v>8</v>
      </c>
      <c r="I5" s="297" t="s">
        <v>7</v>
      </c>
      <c r="J5" s="297" t="s">
        <v>8</v>
      </c>
      <c r="K5" s="276"/>
      <c r="L5" s="318"/>
      <c r="M5" s="59"/>
      <c r="N5" s="40"/>
    </row>
    <row r="6" spans="1:17" s="109" customFormat="1" ht="14.9" customHeight="1" x14ac:dyDescent="0.35">
      <c r="A6" s="34"/>
      <c r="B6" s="190" t="s">
        <v>9</v>
      </c>
      <c r="C6" s="172" t="s">
        <v>154</v>
      </c>
      <c r="D6" s="648"/>
      <c r="E6" s="648"/>
      <c r="F6" s="648"/>
      <c r="G6" s="330">
        <v>10</v>
      </c>
      <c r="H6" s="330" t="s">
        <v>155</v>
      </c>
      <c r="I6" s="330"/>
      <c r="J6" s="330"/>
      <c r="K6" s="194" t="s">
        <v>130</v>
      </c>
      <c r="L6" s="194">
        <v>1</v>
      </c>
      <c r="M6" s="59"/>
      <c r="N6" s="40"/>
    </row>
    <row r="7" spans="1:17" s="109" customFormat="1" ht="14.9" customHeight="1" x14ac:dyDescent="0.35">
      <c r="A7" s="34"/>
      <c r="B7" s="475" t="s">
        <v>82</v>
      </c>
      <c r="C7" s="171">
        <v>28</v>
      </c>
      <c r="D7" s="171">
        <v>30</v>
      </c>
      <c r="E7" s="649">
        <v>32</v>
      </c>
      <c r="F7" s="649">
        <v>34</v>
      </c>
      <c r="G7" s="650">
        <v>28</v>
      </c>
      <c r="H7" s="650">
        <v>32</v>
      </c>
      <c r="I7" s="333"/>
      <c r="J7" s="649"/>
      <c r="K7" s="192" t="s">
        <v>156</v>
      </c>
      <c r="L7" s="192" t="s">
        <v>195</v>
      </c>
      <c r="M7" s="59"/>
      <c r="N7" s="40"/>
    </row>
    <row r="8" spans="1:17" s="109" customFormat="1" x14ac:dyDescent="0.35">
      <c r="A8" s="34"/>
      <c r="B8" s="190" t="s">
        <v>119</v>
      </c>
      <c r="C8" s="312">
        <v>3277</v>
      </c>
      <c r="D8" s="172"/>
      <c r="E8" s="172"/>
      <c r="F8" s="172"/>
      <c r="G8" s="172"/>
      <c r="H8" s="172"/>
      <c r="I8" s="172"/>
      <c r="J8" s="172"/>
      <c r="K8" s="191"/>
      <c r="L8" s="191">
        <v>2</v>
      </c>
      <c r="M8"/>
      <c r="N8"/>
    </row>
    <row r="9" spans="1:17" s="109" customFormat="1" x14ac:dyDescent="0.35">
      <c r="A9" s="34"/>
      <c r="B9" s="475" t="s">
        <v>120</v>
      </c>
      <c r="C9" s="171"/>
      <c r="D9" s="171"/>
      <c r="E9" s="171"/>
      <c r="F9" s="171"/>
      <c r="G9" s="171"/>
      <c r="H9" s="171"/>
      <c r="I9" s="171"/>
      <c r="J9" s="171"/>
      <c r="K9" s="187"/>
      <c r="L9" s="187"/>
      <c r="M9"/>
      <c r="N9"/>
    </row>
    <row r="10" spans="1:17" s="109" customFormat="1" x14ac:dyDescent="0.35">
      <c r="A10" s="34"/>
      <c r="B10" s="190" t="s">
        <v>121</v>
      </c>
      <c r="C10" s="172"/>
      <c r="D10" s="172"/>
      <c r="E10" s="172"/>
      <c r="F10" s="172"/>
      <c r="G10" s="172"/>
      <c r="H10" s="172"/>
      <c r="I10" s="172"/>
      <c r="J10" s="172"/>
      <c r="K10" s="191"/>
      <c r="L10" s="191"/>
      <c r="M10"/>
      <c r="N10"/>
    </row>
    <row r="11" spans="1:17" s="36" customFormat="1" x14ac:dyDescent="0.35">
      <c r="A11" s="594"/>
      <c r="B11" s="659" t="s">
        <v>122</v>
      </c>
      <c r="C11" s="336">
        <v>3071.4285714285716</v>
      </c>
      <c r="D11" s="336">
        <v>2866.666666666667</v>
      </c>
      <c r="E11" s="336">
        <v>2687.5</v>
      </c>
      <c r="F11" s="336">
        <v>2529.4117647058824</v>
      </c>
      <c r="G11" s="336">
        <v>3071.4285714285716</v>
      </c>
      <c r="H11" s="336">
        <v>2687.5</v>
      </c>
      <c r="I11" s="171"/>
      <c r="J11" s="171"/>
      <c r="K11" s="171"/>
      <c r="L11" s="196">
        <v>1</v>
      </c>
    </row>
    <row r="12" spans="1:17" s="109" customFormat="1" x14ac:dyDescent="0.35">
      <c r="A12" s="34"/>
      <c r="B12" s="190" t="s">
        <v>87</v>
      </c>
      <c r="C12" s="172">
        <v>1</v>
      </c>
      <c r="D12" s="172"/>
      <c r="E12" s="172"/>
      <c r="F12" s="172"/>
      <c r="G12" s="172"/>
      <c r="H12" s="172"/>
      <c r="I12" s="172"/>
      <c r="J12" s="172"/>
      <c r="K12" s="191"/>
      <c r="L12" s="200">
        <v>1</v>
      </c>
      <c r="M12" s="59"/>
      <c r="N12" s="40"/>
    </row>
    <row r="13" spans="1:17" s="109" customFormat="1" x14ac:dyDescent="0.35">
      <c r="A13" s="34"/>
      <c r="B13" s="475" t="s">
        <v>10</v>
      </c>
      <c r="C13" s="171">
        <v>2</v>
      </c>
      <c r="D13" s="171"/>
      <c r="E13" s="171"/>
      <c r="F13" s="171"/>
      <c r="G13" s="171"/>
      <c r="H13" s="171"/>
      <c r="I13" s="171"/>
      <c r="J13" s="171"/>
      <c r="K13" s="191" t="s">
        <v>134</v>
      </c>
      <c r="L13" s="191" t="s">
        <v>194</v>
      </c>
      <c r="M13" s="59"/>
      <c r="N13" s="40"/>
    </row>
    <row r="14" spans="1:17" s="109" customFormat="1" ht="14.9" customHeight="1" x14ac:dyDescent="0.35">
      <c r="A14" s="34"/>
      <c r="B14" s="190" t="s">
        <v>23</v>
      </c>
      <c r="C14" s="172">
        <v>3</v>
      </c>
      <c r="D14" s="172"/>
      <c r="E14" s="172"/>
      <c r="F14" s="172"/>
      <c r="G14" s="172"/>
      <c r="H14" s="172"/>
      <c r="I14" s="172"/>
      <c r="J14" s="172"/>
      <c r="K14" s="191"/>
      <c r="L14" s="191">
        <v>10</v>
      </c>
      <c r="M14" s="59"/>
      <c r="N14" s="40"/>
    </row>
    <row r="15" spans="1:17" s="109" customFormat="1" x14ac:dyDescent="0.35">
      <c r="A15" s="34"/>
      <c r="B15" s="475" t="s">
        <v>11</v>
      </c>
      <c r="C15" s="171">
        <v>25</v>
      </c>
      <c r="D15" s="171"/>
      <c r="E15" s="171"/>
      <c r="F15" s="171"/>
      <c r="G15" s="171"/>
      <c r="H15" s="171"/>
      <c r="I15" s="171"/>
      <c r="J15" s="171"/>
      <c r="K15" s="187"/>
      <c r="L15" s="187" t="s">
        <v>346</v>
      </c>
      <c r="M15" s="59"/>
      <c r="N15" s="40"/>
    </row>
    <row r="16" spans="1:17" s="109" customFormat="1" x14ac:dyDescent="0.35">
      <c r="A16" s="34"/>
      <c r="B16" s="190" t="s">
        <v>12</v>
      </c>
      <c r="C16" s="172">
        <v>1.5</v>
      </c>
      <c r="D16" s="172"/>
      <c r="E16" s="172"/>
      <c r="F16" s="172"/>
      <c r="G16" s="172"/>
      <c r="H16" s="172"/>
      <c r="I16" s="172"/>
      <c r="J16" s="172"/>
      <c r="K16" s="191"/>
      <c r="L16" s="191">
        <v>10</v>
      </c>
      <c r="M16" s="59"/>
      <c r="N16" s="40"/>
    </row>
    <row r="17" spans="1:14" s="109" customFormat="1" x14ac:dyDescent="0.35">
      <c r="A17" s="34"/>
      <c r="B17" s="691" t="s">
        <v>14</v>
      </c>
      <c r="C17" s="692"/>
      <c r="D17" s="692"/>
      <c r="E17" s="692"/>
      <c r="F17" s="692"/>
      <c r="G17" s="692"/>
      <c r="H17" s="692"/>
      <c r="I17" s="692"/>
      <c r="J17" s="692"/>
      <c r="K17" s="692"/>
      <c r="L17" s="693"/>
      <c r="M17" s="59"/>
      <c r="N17" s="40"/>
    </row>
    <row r="18" spans="1:14" s="109" customFormat="1" x14ac:dyDescent="0.35">
      <c r="A18" s="34"/>
      <c r="B18" s="190" t="s">
        <v>15</v>
      </c>
      <c r="C18" s="172"/>
      <c r="D18" s="191"/>
      <c r="E18" s="191"/>
      <c r="F18" s="191"/>
      <c r="G18" s="191"/>
      <c r="H18" s="191"/>
      <c r="I18" s="191"/>
      <c r="J18" s="191"/>
      <c r="K18" s="191"/>
      <c r="L18" s="191"/>
      <c r="M18" s="59"/>
      <c r="N18" s="40"/>
    </row>
    <row r="19" spans="1:14" s="109" customFormat="1" x14ac:dyDescent="0.35">
      <c r="A19" s="34"/>
      <c r="B19" s="475" t="s">
        <v>16</v>
      </c>
      <c r="C19" s="171">
        <v>22</v>
      </c>
      <c r="D19" s="187"/>
      <c r="E19" s="187"/>
      <c r="F19" s="187"/>
      <c r="G19" s="187">
        <v>22</v>
      </c>
      <c r="H19" s="187">
        <v>50</v>
      </c>
      <c r="I19" s="187"/>
      <c r="J19" s="187"/>
      <c r="K19" s="187"/>
      <c r="L19" s="187">
        <v>10</v>
      </c>
      <c r="M19" s="59"/>
      <c r="N19" s="40"/>
    </row>
    <row r="20" spans="1:14" s="109" customFormat="1" x14ac:dyDescent="0.35">
      <c r="A20" s="34"/>
      <c r="B20" s="190" t="s">
        <v>88</v>
      </c>
      <c r="C20" s="172">
        <v>55</v>
      </c>
      <c r="D20" s="191"/>
      <c r="E20" s="191"/>
      <c r="F20" s="191"/>
      <c r="G20" s="191"/>
      <c r="H20" s="191"/>
      <c r="I20" s="191"/>
      <c r="J20" s="191"/>
      <c r="K20" s="191" t="s">
        <v>131</v>
      </c>
      <c r="L20" s="191" t="s">
        <v>178</v>
      </c>
      <c r="M20" s="59"/>
      <c r="N20" s="40"/>
    </row>
    <row r="21" spans="1:14" s="109" customFormat="1" x14ac:dyDescent="0.35">
      <c r="A21" s="34"/>
      <c r="B21" s="475" t="s">
        <v>89</v>
      </c>
      <c r="C21" s="171">
        <v>3</v>
      </c>
      <c r="D21" s="187"/>
      <c r="E21" s="187"/>
      <c r="F21" s="187"/>
      <c r="G21" s="187"/>
      <c r="H21" s="187"/>
      <c r="I21" s="187"/>
      <c r="J21" s="187"/>
      <c r="K21" s="187"/>
      <c r="L21" s="187">
        <v>4</v>
      </c>
      <c r="M21" s="59"/>
      <c r="N21" s="40"/>
    </row>
    <row r="22" spans="1:14" s="109" customFormat="1" x14ac:dyDescent="0.35">
      <c r="A22" s="34"/>
      <c r="B22" s="190" t="s">
        <v>90</v>
      </c>
      <c r="C22" s="172">
        <v>3</v>
      </c>
      <c r="D22" s="191"/>
      <c r="E22" s="191"/>
      <c r="F22" s="191"/>
      <c r="G22" s="191"/>
      <c r="H22" s="191"/>
      <c r="I22" s="191"/>
      <c r="J22" s="191"/>
      <c r="K22" s="191"/>
      <c r="L22" s="191">
        <v>4</v>
      </c>
      <c r="M22" s="59"/>
      <c r="N22" s="40"/>
    </row>
    <row r="23" spans="1:14" s="109" customFormat="1" x14ac:dyDescent="0.35">
      <c r="A23" s="34"/>
      <c r="B23" s="475" t="s">
        <v>91</v>
      </c>
      <c r="C23" s="171">
        <v>4</v>
      </c>
      <c r="D23" s="187"/>
      <c r="E23" s="187"/>
      <c r="F23" s="187"/>
      <c r="G23" s="187"/>
      <c r="H23" s="187"/>
      <c r="I23" s="187"/>
      <c r="J23" s="187"/>
      <c r="K23" s="187"/>
      <c r="L23" s="191">
        <v>2</v>
      </c>
      <c r="M23" s="59"/>
      <c r="N23" s="40"/>
    </row>
    <row r="24" spans="1:14" s="109" customFormat="1" x14ac:dyDescent="0.35">
      <c r="A24" s="34"/>
      <c r="B24" s="190" t="s">
        <v>92</v>
      </c>
      <c r="C24" s="172">
        <v>3</v>
      </c>
      <c r="D24" s="191"/>
      <c r="E24" s="191"/>
      <c r="F24" s="191"/>
      <c r="G24" s="191"/>
      <c r="H24" s="191"/>
      <c r="I24" s="191"/>
      <c r="J24" s="191"/>
      <c r="K24" s="191"/>
      <c r="L24" s="191">
        <v>2</v>
      </c>
      <c r="M24" s="59"/>
      <c r="N24" s="40"/>
    </row>
    <row r="25" spans="1:14" s="109" customFormat="1" x14ac:dyDescent="0.35">
      <c r="A25" s="34"/>
      <c r="B25" s="475" t="s">
        <v>93</v>
      </c>
      <c r="C25" s="171"/>
      <c r="D25" s="187"/>
      <c r="E25" s="187"/>
      <c r="F25" s="187"/>
      <c r="G25" s="187"/>
      <c r="H25" s="187"/>
      <c r="I25" s="187"/>
      <c r="J25" s="187"/>
      <c r="K25" s="187"/>
      <c r="L25" s="187"/>
      <c r="M25" s="59"/>
      <c r="N25" s="40"/>
    </row>
    <row r="26" spans="1:14" s="109" customFormat="1" x14ac:dyDescent="0.35">
      <c r="A26" s="34"/>
      <c r="B26" s="190" t="s">
        <v>25</v>
      </c>
      <c r="C26" s="172"/>
      <c r="D26" s="191"/>
      <c r="E26" s="191"/>
      <c r="F26" s="191"/>
      <c r="G26" s="191"/>
      <c r="H26" s="191"/>
      <c r="I26" s="191"/>
      <c r="J26" s="191"/>
      <c r="K26" s="191"/>
      <c r="L26" s="191"/>
      <c r="M26" s="59"/>
      <c r="N26" s="40"/>
    </row>
    <row r="27" spans="1:14" s="109" customFormat="1" x14ac:dyDescent="0.35">
      <c r="A27" s="34"/>
      <c r="B27" s="475" t="s">
        <v>26</v>
      </c>
      <c r="C27" s="171"/>
      <c r="D27" s="187"/>
      <c r="E27" s="187"/>
      <c r="F27" s="187"/>
      <c r="G27" s="187"/>
      <c r="H27" s="187"/>
      <c r="I27" s="187"/>
      <c r="J27" s="187"/>
      <c r="K27" s="187"/>
      <c r="L27" s="191"/>
      <c r="M27" s="204"/>
      <c r="N27" s="40"/>
    </row>
    <row r="28" spans="1:14" s="109" customFormat="1" x14ac:dyDescent="0.35">
      <c r="A28" s="34"/>
      <c r="B28" s="190" t="s">
        <v>157</v>
      </c>
      <c r="C28" s="172"/>
      <c r="D28" s="191"/>
      <c r="E28" s="191"/>
      <c r="F28" s="191"/>
      <c r="G28" s="191"/>
      <c r="H28" s="191"/>
      <c r="I28" s="191"/>
      <c r="J28" s="191"/>
      <c r="K28" s="191"/>
      <c r="L28" s="191"/>
      <c r="M28" s="204"/>
      <c r="N28" s="40"/>
    </row>
    <row r="29" spans="1:14" s="109" customFormat="1" x14ac:dyDescent="0.35">
      <c r="A29" s="34"/>
      <c r="B29" s="475" t="s">
        <v>158</v>
      </c>
      <c r="C29" s="172"/>
      <c r="D29" s="187"/>
      <c r="E29" s="187"/>
      <c r="F29" s="187"/>
      <c r="G29" s="187"/>
      <c r="H29" s="187"/>
      <c r="I29" s="187"/>
      <c r="J29" s="187"/>
      <c r="K29" s="187"/>
      <c r="L29" s="187"/>
      <c r="M29" s="204"/>
      <c r="N29" s="40"/>
    </row>
    <row r="30" spans="1:14" s="109" customFormat="1" x14ac:dyDescent="0.35">
      <c r="A30" s="34"/>
      <c r="B30" s="190" t="s">
        <v>159</v>
      </c>
      <c r="C30" s="172"/>
      <c r="D30" s="191"/>
      <c r="E30" s="191"/>
      <c r="F30" s="191"/>
      <c r="G30" s="191"/>
      <c r="H30" s="191"/>
      <c r="I30" s="191"/>
      <c r="J30" s="191"/>
      <c r="K30" s="191"/>
      <c r="L30" s="191"/>
      <c r="M30" s="204"/>
      <c r="N30" s="40"/>
    </row>
    <row r="31" spans="1:14" s="109" customFormat="1" x14ac:dyDescent="0.35">
      <c r="A31" s="34"/>
      <c r="B31" s="691" t="s">
        <v>27</v>
      </c>
      <c r="C31" s="692"/>
      <c r="D31" s="692"/>
      <c r="E31" s="692"/>
      <c r="F31" s="692"/>
      <c r="G31" s="692"/>
      <c r="H31" s="692"/>
      <c r="I31" s="692"/>
      <c r="J31" s="692"/>
      <c r="K31" s="692"/>
      <c r="L31" s="693"/>
      <c r="M31" s="59"/>
      <c r="N31" s="40"/>
    </row>
    <row r="32" spans="1:14" s="198" customFormat="1" ht="14.25" customHeight="1" x14ac:dyDescent="0.35">
      <c r="A32" s="199"/>
      <c r="B32" s="202" t="s">
        <v>142</v>
      </c>
      <c r="C32" s="262"/>
      <c r="D32" s="182"/>
      <c r="E32" s="182"/>
      <c r="F32" s="182"/>
      <c r="G32" s="182"/>
      <c r="H32" s="182"/>
      <c r="I32" s="182"/>
      <c r="J32" s="182"/>
      <c r="K32" s="182"/>
      <c r="L32" s="182"/>
      <c r="M32" s="204"/>
      <c r="N32" s="201"/>
    </row>
    <row r="33" spans="1:14" s="109" customFormat="1" x14ac:dyDescent="0.35">
      <c r="A33" s="34"/>
      <c r="B33" s="179" t="s">
        <v>140</v>
      </c>
      <c r="C33" s="262"/>
      <c r="D33" s="182"/>
      <c r="E33" s="182"/>
      <c r="F33" s="182"/>
      <c r="G33" s="182"/>
      <c r="H33" s="182"/>
      <c r="I33" s="182"/>
      <c r="J33" s="182"/>
      <c r="K33" s="182"/>
      <c r="L33" s="182"/>
      <c r="M33" s="176"/>
      <c r="N33" s="40"/>
    </row>
    <row r="34" spans="1:14" s="109" customFormat="1" x14ac:dyDescent="0.35">
      <c r="A34" s="34"/>
      <c r="B34" s="202" t="s">
        <v>143</v>
      </c>
      <c r="C34" s="262"/>
      <c r="D34" s="182"/>
      <c r="E34" s="182"/>
      <c r="F34" s="182"/>
      <c r="G34" s="182"/>
      <c r="H34" s="182"/>
      <c r="I34" s="182"/>
      <c r="J34" s="182"/>
      <c r="K34" s="182"/>
      <c r="L34" s="182"/>
      <c r="M34" s="59"/>
      <c r="N34" s="60"/>
    </row>
    <row r="35" spans="1:14" s="109" customFormat="1" x14ac:dyDescent="0.35">
      <c r="A35" s="34"/>
      <c r="B35" s="691" t="s">
        <v>53</v>
      </c>
      <c r="C35" s="692"/>
      <c r="D35" s="692"/>
      <c r="E35" s="692"/>
      <c r="F35" s="692"/>
      <c r="G35" s="692"/>
      <c r="H35" s="692"/>
      <c r="I35" s="692"/>
      <c r="J35" s="692"/>
      <c r="K35" s="692"/>
      <c r="L35" s="693"/>
      <c r="M35" s="59"/>
      <c r="N35" s="60"/>
    </row>
    <row r="36" spans="1:14" s="109" customFormat="1" ht="16.5" customHeight="1" x14ac:dyDescent="0.35">
      <c r="A36" s="34"/>
      <c r="B36" s="475" t="s">
        <v>220</v>
      </c>
      <c r="C36" s="538">
        <v>5</v>
      </c>
      <c r="D36" s="538">
        <v>5.0016742586262444</v>
      </c>
      <c r="E36" s="538">
        <v>4.9715199878056895</v>
      </c>
      <c r="F36" s="538">
        <v>4.9462974018564214</v>
      </c>
      <c r="G36" s="187">
        <v>2.79</v>
      </c>
      <c r="H36" s="187">
        <v>5.2</v>
      </c>
      <c r="I36" s="187"/>
      <c r="J36" s="187"/>
      <c r="K36" s="187" t="s">
        <v>135</v>
      </c>
      <c r="L36" s="191">
        <v>10</v>
      </c>
      <c r="M36" s="59"/>
      <c r="N36" s="77"/>
    </row>
    <row r="37" spans="1:14" s="109" customFormat="1" ht="16.5" customHeight="1" x14ac:dyDescent="0.35">
      <c r="A37" s="34"/>
      <c r="B37" s="190" t="s">
        <v>97</v>
      </c>
      <c r="C37" s="172">
        <v>80</v>
      </c>
      <c r="D37" s="191"/>
      <c r="E37" s="191"/>
      <c r="F37" s="191"/>
      <c r="G37" s="191"/>
      <c r="H37" s="191"/>
      <c r="I37" s="191"/>
      <c r="J37" s="191"/>
      <c r="K37" s="191"/>
      <c r="L37" s="191">
        <v>10</v>
      </c>
      <c r="M37" s="59"/>
      <c r="N37" s="77"/>
    </row>
    <row r="38" spans="1:14" s="109" customFormat="1" ht="16.5" customHeight="1" x14ac:dyDescent="0.35">
      <c r="A38" s="34"/>
      <c r="B38" s="475" t="s">
        <v>98</v>
      </c>
      <c r="C38" s="171">
        <v>20</v>
      </c>
      <c r="D38" s="191"/>
      <c r="E38" s="191"/>
      <c r="F38" s="191"/>
      <c r="G38" s="187"/>
      <c r="H38" s="187"/>
      <c r="I38" s="187"/>
      <c r="J38" s="187"/>
      <c r="K38" s="187"/>
      <c r="L38" s="191">
        <v>10</v>
      </c>
      <c r="M38" s="59"/>
      <c r="N38" s="77"/>
    </row>
    <row r="39" spans="1:14" s="109" customFormat="1" x14ac:dyDescent="0.35">
      <c r="A39" s="34"/>
      <c r="B39" s="190" t="s">
        <v>225</v>
      </c>
      <c r="C39" s="538">
        <v>0.17579999999999998</v>
      </c>
      <c r="D39" s="544">
        <v>0.17585886693329872</v>
      </c>
      <c r="E39" s="544">
        <v>0.17479864277124804</v>
      </c>
      <c r="F39" s="544">
        <v>0.17391181664927174</v>
      </c>
      <c r="G39" s="191"/>
      <c r="H39" s="191"/>
      <c r="I39" s="191"/>
      <c r="J39" s="191"/>
      <c r="K39" s="191" t="s">
        <v>131</v>
      </c>
      <c r="L39" s="191">
        <v>3</v>
      </c>
      <c r="M39" s="59"/>
      <c r="N39" s="60"/>
    </row>
    <row r="40" spans="1:14" s="109" customFormat="1" x14ac:dyDescent="0.35">
      <c r="A40" s="34"/>
      <c r="B40" s="475" t="s">
        <v>45</v>
      </c>
      <c r="C40" s="336"/>
      <c r="D40" s="651"/>
      <c r="E40" s="651"/>
      <c r="F40" s="651"/>
      <c r="G40" s="187"/>
      <c r="H40" s="187"/>
      <c r="I40" s="187"/>
      <c r="J40" s="187"/>
      <c r="K40" s="187"/>
      <c r="L40" s="187"/>
      <c r="M40" s="59"/>
      <c r="N40" s="78"/>
    </row>
    <row r="41" spans="1:14" s="109" customFormat="1" x14ac:dyDescent="0.35">
      <c r="A41" s="34"/>
      <c r="B41" s="190" t="s">
        <v>99</v>
      </c>
      <c r="C41" s="312">
        <v>2473.0840649404395</v>
      </c>
      <c r="D41" s="191"/>
      <c r="E41" s="191"/>
      <c r="F41" s="191"/>
      <c r="G41" s="191"/>
      <c r="H41" s="191"/>
      <c r="I41" s="191"/>
      <c r="J41" s="191"/>
      <c r="K41" s="191"/>
      <c r="L41" s="191">
        <v>10</v>
      </c>
      <c r="M41" s="59"/>
      <c r="N41" s="60"/>
    </row>
    <row r="42" spans="1:14" s="109" customFormat="1" x14ac:dyDescent="0.35">
      <c r="A42" s="34"/>
      <c r="B42" s="475" t="s">
        <v>100</v>
      </c>
      <c r="C42" s="171"/>
      <c r="D42" s="187"/>
      <c r="E42" s="187"/>
      <c r="F42" s="187"/>
      <c r="G42" s="187"/>
      <c r="H42" s="187"/>
      <c r="I42" s="187"/>
      <c r="J42" s="187"/>
      <c r="K42" s="187"/>
      <c r="L42" s="187"/>
      <c r="M42" s="59"/>
      <c r="N42" s="60"/>
    </row>
    <row r="43" spans="1:14" s="109" customFormat="1" x14ac:dyDescent="0.35">
      <c r="A43" s="34"/>
      <c r="B43" s="190" t="s">
        <v>101</v>
      </c>
      <c r="C43" s="172"/>
      <c r="D43" s="191"/>
      <c r="E43" s="191"/>
      <c r="F43" s="191"/>
      <c r="G43" s="191"/>
      <c r="H43" s="191"/>
      <c r="I43" s="191"/>
      <c r="J43" s="191"/>
      <c r="K43" s="191"/>
      <c r="L43" s="191"/>
      <c r="M43" s="59"/>
      <c r="N43" s="60"/>
    </row>
    <row r="44" spans="1:14" s="109" customFormat="1" x14ac:dyDescent="0.35">
      <c r="A44" s="34"/>
      <c r="B44" s="28"/>
      <c r="C44" s="530"/>
      <c r="D44" s="530"/>
      <c r="E44" s="530"/>
      <c r="F44" s="530"/>
      <c r="G44" s="292"/>
      <c r="H44" s="292"/>
      <c r="I44" s="292"/>
      <c r="J44" s="292"/>
      <c r="K44" s="284"/>
      <c r="L44" s="284"/>
      <c r="M44" s="59"/>
      <c r="N44" s="79"/>
    </row>
    <row r="45" spans="1:14" s="109" customFormat="1" x14ac:dyDescent="0.35">
      <c r="B45" s="33" t="s">
        <v>124</v>
      </c>
      <c r="C45" s="284"/>
      <c r="D45" s="284"/>
      <c r="E45" s="284"/>
      <c r="F45" s="284"/>
      <c r="G45" s="292"/>
      <c r="H45" s="292"/>
      <c r="I45" s="292"/>
      <c r="J45" s="292"/>
      <c r="K45" s="284"/>
      <c r="L45" s="284"/>
      <c r="M45" s="59"/>
      <c r="N45" s="79"/>
    </row>
    <row r="46" spans="1:14" s="109" customFormat="1" x14ac:dyDescent="0.35">
      <c r="A46" s="34"/>
      <c r="B46" s="307" t="s">
        <v>172</v>
      </c>
      <c r="C46" s="284"/>
      <c r="D46" s="284"/>
      <c r="E46" s="284"/>
      <c r="F46" s="284"/>
      <c r="G46" s="292"/>
      <c r="H46" s="292"/>
      <c r="I46" s="292"/>
      <c r="J46" s="292"/>
      <c r="K46" s="284"/>
      <c r="L46" s="284"/>
      <c r="M46" s="59"/>
      <c r="N46" s="79"/>
    </row>
    <row r="47" spans="1:14" s="206" customFormat="1" x14ac:dyDescent="0.35">
      <c r="A47" s="208"/>
      <c r="B47" s="307" t="s">
        <v>184</v>
      </c>
      <c r="C47" s="284"/>
      <c r="D47" s="284"/>
      <c r="E47" s="284"/>
      <c r="F47" s="284"/>
      <c r="G47" s="292"/>
      <c r="H47" s="292"/>
      <c r="I47" s="292"/>
      <c r="J47" s="292"/>
      <c r="K47" s="284"/>
      <c r="L47" s="284"/>
      <c r="M47" s="204"/>
      <c r="N47" s="79"/>
    </row>
    <row r="48" spans="1:14" s="206" customFormat="1" x14ac:dyDescent="0.35">
      <c r="A48" s="208"/>
      <c r="B48" s="307" t="s">
        <v>174</v>
      </c>
      <c r="C48" s="284"/>
      <c r="D48" s="284"/>
      <c r="E48" s="284"/>
      <c r="F48" s="284"/>
      <c r="G48" s="292"/>
      <c r="H48" s="292"/>
      <c r="I48" s="292"/>
      <c r="J48" s="292"/>
      <c r="K48" s="284"/>
      <c r="L48" s="284"/>
      <c r="M48" s="204"/>
      <c r="N48" s="79"/>
    </row>
    <row r="49" spans="1:30" s="206" customFormat="1" x14ac:dyDescent="0.35">
      <c r="A49" s="208"/>
      <c r="B49" s="307" t="s">
        <v>193</v>
      </c>
      <c r="C49" s="284"/>
      <c r="D49" s="284"/>
      <c r="E49" s="284"/>
      <c r="F49" s="284"/>
      <c r="G49" s="292"/>
      <c r="H49" s="292"/>
      <c r="I49" s="292"/>
      <c r="J49" s="292"/>
      <c r="K49" s="284"/>
      <c r="L49" s="284"/>
      <c r="M49" s="204"/>
      <c r="N49" s="79"/>
    </row>
    <row r="50" spans="1:30" s="206" customFormat="1" x14ac:dyDescent="0.35">
      <c r="A50" s="208"/>
      <c r="B50" s="307" t="s">
        <v>189</v>
      </c>
      <c r="C50" s="284"/>
      <c r="D50" s="284"/>
      <c r="E50" s="284"/>
      <c r="F50" s="284"/>
      <c r="G50" s="292"/>
      <c r="H50" s="292"/>
      <c r="I50" s="292"/>
      <c r="J50" s="292"/>
      <c r="K50" s="284"/>
      <c r="L50" s="284"/>
      <c r="M50" s="204"/>
      <c r="N50" s="79"/>
    </row>
    <row r="51" spans="1:30" s="206" customFormat="1" x14ac:dyDescent="0.35">
      <c r="A51" s="208"/>
      <c r="B51" s="307" t="s">
        <v>190</v>
      </c>
      <c r="C51" s="284"/>
      <c r="D51" s="284"/>
      <c r="E51" s="284"/>
      <c r="F51" s="284"/>
      <c r="G51" s="292"/>
      <c r="H51" s="292"/>
      <c r="I51" s="292"/>
      <c r="J51" s="292"/>
      <c r="K51" s="284"/>
      <c r="L51" s="284"/>
      <c r="M51" s="204"/>
      <c r="N51" s="79"/>
    </row>
    <row r="52" spans="1:30" s="206" customFormat="1" x14ac:dyDescent="0.35">
      <c r="A52" s="208"/>
      <c r="B52" s="307" t="s">
        <v>191</v>
      </c>
      <c r="C52" s="284"/>
      <c r="D52" s="284"/>
      <c r="E52" s="284"/>
      <c r="F52" s="284"/>
      <c r="G52" s="292"/>
      <c r="H52" s="292"/>
      <c r="I52" s="292"/>
      <c r="J52" s="292"/>
      <c r="K52" s="284"/>
      <c r="L52" s="284"/>
      <c r="M52" s="204"/>
      <c r="N52" s="79"/>
    </row>
    <row r="53" spans="1:30" s="109" customFormat="1" x14ac:dyDescent="0.35">
      <c r="A53" s="138"/>
      <c r="B53" s="307" t="s">
        <v>171</v>
      </c>
      <c r="C53" s="303"/>
      <c r="D53" s="284"/>
      <c r="E53" s="284"/>
      <c r="F53" s="284"/>
      <c r="G53" s="292"/>
      <c r="H53" s="292"/>
      <c r="I53" s="292"/>
      <c r="J53" s="292"/>
      <c r="K53" s="284"/>
      <c r="L53" s="284"/>
      <c r="M53" s="59"/>
      <c r="N53" s="60"/>
    </row>
    <row r="54" spans="1:30" s="109" customFormat="1" x14ac:dyDescent="0.35">
      <c r="A54" s="138"/>
      <c r="B54" s="307" t="s">
        <v>179</v>
      </c>
      <c r="C54" s="284"/>
      <c r="D54" s="285"/>
      <c r="E54" s="285"/>
      <c r="F54" s="285"/>
      <c r="G54" s="292"/>
      <c r="H54" s="292"/>
      <c r="I54" s="292"/>
      <c r="J54" s="292"/>
      <c r="K54" s="285"/>
      <c r="L54" s="285"/>
      <c r="M54" s="59"/>
      <c r="N54" s="60"/>
    </row>
    <row r="55" spans="1:30" s="206" customFormat="1" x14ac:dyDescent="0.35">
      <c r="A55" s="642"/>
      <c r="B55" s="307" t="s">
        <v>345</v>
      </c>
      <c r="C55" s="284"/>
      <c r="D55" s="285"/>
      <c r="E55" s="285"/>
      <c r="F55" s="285"/>
      <c r="G55" s="292"/>
      <c r="H55" s="292"/>
      <c r="I55" s="292"/>
      <c r="J55" s="292"/>
      <c r="K55" s="285"/>
      <c r="L55" s="285"/>
      <c r="M55" s="204"/>
      <c r="N55" s="60"/>
    </row>
    <row r="56" spans="1:30" s="206" customFormat="1" x14ac:dyDescent="0.35">
      <c r="A56" s="641"/>
      <c r="B56" s="28"/>
      <c r="C56" s="284"/>
      <c r="D56" s="285"/>
      <c r="E56" s="285"/>
      <c r="F56" s="285"/>
      <c r="G56" s="292"/>
      <c r="H56" s="292"/>
      <c r="I56" s="292"/>
      <c r="J56" s="292"/>
      <c r="K56" s="285"/>
      <c r="L56" s="285"/>
      <c r="M56" s="204"/>
      <c r="N56" s="60"/>
    </row>
    <row r="57" spans="1:30" s="109" customFormat="1" x14ac:dyDescent="0.35">
      <c r="B57" s="13" t="s">
        <v>141</v>
      </c>
      <c r="C57" s="284"/>
      <c r="D57" s="285"/>
      <c r="E57" s="285"/>
      <c r="F57" s="285"/>
      <c r="G57" s="292"/>
      <c r="H57" s="292"/>
      <c r="I57" s="292"/>
      <c r="J57" s="292"/>
      <c r="K57" s="285"/>
      <c r="L57" s="285"/>
      <c r="M57" s="59"/>
      <c r="N57" s="60"/>
    </row>
    <row r="58" spans="1:30" x14ac:dyDescent="0.35">
      <c r="A58" s="11"/>
      <c r="B58" s="307" t="s">
        <v>383</v>
      </c>
      <c r="C58" s="665"/>
      <c r="D58" s="294"/>
      <c r="E58" s="294"/>
      <c r="F58" s="294"/>
      <c r="G58" s="294"/>
      <c r="H58" s="294"/>
      <c r="I58" s="294"/>
      <c r="J58" s="294"/>
      <c r="K58" s="294"/>
      <c r="L58" s="294"/>
      <c r="M58" s="228"/>
      <c r="N58" s="11"/>
      <c r="O58" s="11"/>
      <c r="P58" s="11"/>
      <c r="Q58" s="11"/>
      <c r="R58" s="11"/>
      <c r="S58" s="11"/>
      <c r="T58" s="11"/>
      <c r="U58" s="11"/>
      <c r="V58" s="11"/>
      <c r="W58" s="11"/>
      <c r="X58" s="11"/>
      <c r="Y58" s="11"/>
      <c r="Z58" s="11"/>
      <c r="AA58" s="11"/>
      <c r="AB58" s="11"/>
      <c r="AC58" s="11"/>
      <c r="AD58" s="11"/>
    </row>
    <row r="59" spans="1:30" x14ac:dyDescent="0.35">
      <c r="A59" s="11"/>
      <c r="B59" s="307" t="s">
        <v>167</v>
      </c>
      <c r="C59" s="282"/>
      <c r="D59" s="287"/>
      <c r="E59" s="287"/>
      <c r="F59" s="282"/>
      <c r="G59" s="282"/>
      <c r="H59" s="282"/>
      <c r="M59" s="15"/>
      <c r="N59" s="11"/>
      <c r="O59" s="11"/>
      <c r="P59" s="11"/>
      <c r="Q59" s="11"/>
      <c r="R59" s="11"/>
      <c r="S59" s="11"/>
      <c r="T59" s="11"/>
      <c r="U59" s="11"/>
      <c r="V59" s="11"/>
      <c r="W59" s="11"/>
      <c r="X59" s="11"/>
      <c r="Y59" s="11"/>
      <c r="Z59" s="11"/>
      <c r="AA59" s="11"/>
      <c r="AB59" s="11"/>
      <c r="AC59" s="11"/>
      <c r="AD59" s="11"/>
    </row>
    <row r="60" spans="1:30" ht="15" customHeight="1" x14ac:dyDescent="0.35">
      <c r="A60" s="11"/>
      <c r="B60" s="307" t="s">
        <v>168</v>
      </c>
      <c r="C60" s="327"/>
      <c r="D60" s="327"/>
      <c r="E60" s="327"/>
      <c r="F60" s="327"/>
      <c r="G60" s="327"/>
      <c r="H60" s="327"/>
      <c r="I60" s="327"/>
      <c r="J60" s="327"/>
      <c r="K60" s="327"/>
      <c r="L60" s="327"/>
      <c r="M60" s="11"/>
      <c r="N60" s="11"/>
      <c r="O60" s="11"/>
      <c r="P60" s="11"/>
      <c r="Q60" s="11"/>
      <c r="R60" s="11"/>
      <c r="S60" s="11"/>
      <c r="T60" s="11"/>
      <c r="U60" s="11"/>
      <c r="V60" s="11"/>
      <c r="W60" s="11"/>
      <c r="X60" s="11"/>
      <c r="Y60" s="11"/>
      <c r="Z60" s="11"/>
      <c r="AA60" s="11"/>
      <c r="AB60" s="11"/>
      <c r="AC60" s="11"/>
      <c r="AD60" s="11"/>
    </row>
    <row r="61" spans="1:30" ht="15" customHeight="1" x14ac:dyDescent="0.35">
      <c r="A61" s="11"/>
      <c r="B61" s="307" t="s">
        <v>318</v>
      </c>
      <c r="C61" s="327"/>
      <c r="D61" s="327"/>
      <c r="E61" s="327"/>
      <c r="F61" s="327"/>
      <c r="G61" s="327"/>
      <c r="H61" s="327"/>
      <c r="I61" s="327"/>
      <c r="J61" s="327"/>
      <c r="K61" s="327"/>
      <c r="L61" s="327"/>
      <c r="M61" s="11"/>
      <c r="N61" s="11"/>
      <c r="O61" s="11"/>
      <c r="P61" s="11"/>
      <c r="Q61" s="11"/>
      <c r="R61" s="11"/>
      <c r="S61" s="11"/>
      <c r="T61" s="11"/>
      <c r="U61" s="11"/>
      <c r="V61" s="11"/>
      <c r="W61" s="11"/>
      <c r="X61" s="11"/>
      <c r="Y61" s="11"/>
      <c r="Z61" s="11"/>
      <c r="AA61" s="11"/>
      <c r="AB61" s="11"/>
      <c r="AC61" s="11"/>
      <c r="AD61" s="11"/>
    </row>
    <row r="62" spans="1:30" x14ac:dyDescent="0.35">
      <c r="A62" s="11"/>
      <c r="B62" s="307" t="s">
        <v>251</v>
      </c>
      <c r="C62" s="327"/>
      <c r="D62" s="327"/>
      <c r="E62" s="327"/>
      <c r="F62" s="327"/>
      <c r="G62" s="327"/>
      <c r="H62" s="327"/>
      <c r="I62" s="327"/>
      <c r="J62" s="328"/>
      <c r="K62" s="327"/>
      <c r="L62" s="327"/>
      <c r="M62" s="11"/>
      <c r="N62" s="11"/>
      <c r="O62" s="11"/>
      <c r="P62" s="11"/>
      <c r="Q62" s="11"/>
      <c r="R62" s="11"/>
      <c r="S62" s="11"/>
      <c r="T62" s="11"/>
      <c r="U62" s="11"/>
      <c r="V62" s="11"/>
      <c r="W62" s="11"/>
      <c r="X62" s="11"/>
      <c r="Y62" s="11"/>
      <c r="Z62" s="11"/>
      <c r="AA62" s="11"/>
      <c r="AB62" s="11"/>
      <c r="AC62" s="11"/>
    </row>
    <row r="63" spans="1:30" x14ac:dyDescent="0.35">
      <c r="B63" s="307" t="s">
        <v>384</v>
      </c>
    </row>
    <row r="64" spans="1:30" x14ac:dyDescent="0.35">
      <c r="B64" s="307"/>
    </row>
  </sheetData>
  <customSheetViews>
    <customSheetView guid="{52BFA1C6-C293-4099-B006-D09FCDA7FECB}" topLeftCell="A10">
      <selection activeCell="D4" sqref="D4"/>
      <colBreaks count="1" manualBreakCount="1">
        <brk id="34" max="1048575" man="1"/>
      </colBreaks>
      <pageMargins left="0.25" right="0.25" top="0.75" bottom="0.75" header="0.3" footer="0.3"/>
      <pageSetup paperSize="9" scale="67" orientation="portrait" r:id="rId1"/>
      <headerFooter>
        <oddHeader>&amp;C
&amp;G</oddHeader>
      </headerFooter>
    </customSheetView>
    <customSheetView guid="{3F4F9D5E-65C0-42AF-A62A-7A774774A933}" showGridLines="0">
      <selection activeCell="D34" sqref="D34"/>
      <colBreaks count="2" manualBreakCount="2">
        <brk id="13" max="1048575" man="1"/>
        <brk id="27" max="1048575" man="1"/>
      </colBreaks>
      <pageMargins left="0.25" right="0.25" top="0.75" bottom="0.75" header="0.3" footer="0.3"/>
      <pageSetup paperSize="9" scale="67" orientation="portrait" r:id="rId2"/>
      <headerFooter>
        <oddHeader>&amp;C
&amp;G</oddHeader>
      </headerFooter>
    </customSheetView>
    <customSheetView guid="{EC40496C-8234-4F0F-A15F-F8A9160EC689}" showGridLines="0">
      <selection activeCell="B4" sqref="B4:B7"/>
      <colBreaks count="2" manualBreakCount="2">
        <brk id="13" max="1048575" man="1"/>
        <brk id="27" max="1048575" man="1"/>
      </colBreaks>
      <pageMargins left="0.25" right="0.25" top="0.75" bottom="0.75" header="0.3" footer="0.3"/>
      <pageSetup paperSize="9" scale="67" orientation="portrait" r:id="rId3"/>
      <headerFooter>
        <oddHeader>&amp;C
&amp;G</oddHeader>
      </headerFooter>
    </customSheetView>
  </customSheetViews>
  <mergeCells count="5">
    <mergeCell ref="G4:H4"/>
    <mergeCell ref="I4:J4"/>
    <mergeCell ref="B17:L17"/>
    <mergeCell ref="B31:L31"/>
    <mergeCell ref="B35:L35"/>
  </mergeCells>
  <pageMargins left="0.25" right="0.25" top="0.75" bottom="0.75" header="0.3" footer="0.3"/>
  <pageSetup paperSize="9" scale="67" orientation="landscape" r:id="rId4"/>
  <headerFooter>
    <oddHeader>&amp;C
&amp;G</oddHeader>
  </headerFooter>
  <colBreaks count="1" manualBreakCount="1">
    <brk id="5" max="1048575" man="1"/>
  </colBreaks>
  <ignoredErrors>
    <ignoredError sqref="L13" twoDigitTextYear="1"/>
  </ignoredErrors>
  <legacyDrawingHF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AH78"/>
  <sheetViews>
    <sheetView showGridLines="0" zoomScale="90" zoomScaleNormal="90" workbookViewId="0">
      <selection activeCell="B56" sqref="B56"/>
    </sheetView>
  </sheetViews>
  <sheetFormatPr defaultColWidth="6.1796875" defaultRowHeight="14.5" x14ac:dyDescent="0.35"/>
  <cols>
    <col min="1" max="1" width="2.81640625" style="7" customWidth="1"/>
    <col min="2" max="2" width="41.1796875" style="7" customWidth="1"/>
    <col min="3" max="3" width="9" style="281" customWidth="1"/>
    <col min="4" max="5" width="9.1796875" style="281" customWidth="1"/>
    <col min="6" max="6" width="8.81640625" style="281" customWidth="1"/>
    <col min="7" max="7" width="7.453125" style="281" customWidth="1"/>
    <col min="8" max="10" width="7.1796875" style="281" customWidth="1"/>
    <col min="11" max="11" width="6.81640625" style="281" customWidth="1"/>
    <col min="12" max="12" width="9.54296875" style="281" bestFit="1" customWidth="1"/>
    <col min="13" max="13" width="4.81640625" style="2" customWidth="1"/>
    <col min="14" max="16384" width="6.1796875" style="2"/>
  </cols>
  <sheetData>
    <row r="1" spans="1:13" customFormat="1" ht="14.25" customHeight="1" x14ac:dyDescent="0.35">
      <c r="C1" s="292"/>
      <c r="D1" s="292"/>
      <c r="E1" s="292"/>
      <c r="F1" s="292"/>
      <c r="G1" s="292"/>
      <c r="H1" s="292"/>
      <c r="I1" s="292"/>
      <c r="J1" s="292"/>
      <c r="K1" s="292"/>
      <c r="L1" s="292"/>
    </row>
    <row r="2" spans="1:13" customFormat="1" ht="14.25" customHeight="1" x14ac:dyDescent="0.35">
      <c r="C2" s="292"/>
      <c r="D2" s="292"/>
      <c r="E2" s="292"/>
      <c r="F2" s="292"/>
      <c r="G2" s="292"/>
      <c r="H2" s="292"/>
      <c r="I2" s="292"/>
      <c r="J2" s="292"/>
      <c r="K2" s="292"/>
      <c r="L2" s="292"/>
    </row>
    <row r="3" spans="1:13" ht="15" customHeight="1" x14ac:dyDescent="0.35">
      <c r="A3" s="11"/>
      <c r="B3" s="29" t="s">
        <v>0</v>
      </c>
      <c r="C3" s="137" t="s">
        <v>385</v>
      </c>
      <c r="D3" s="274"/>
      <c r="E3" s="274"/>
      <c r="F3" s="272"/>
      <c r="G3" s="272"/>
      <c r="H3" s="272"/>
      <c r="I3" s="272"/>
      <c r="J3" s="272"/>
      <c r="K3" s="272"/>
      <c r="L3" s="270"/>
    </row>
    <row r="4" spans="1:13" x14ac:dyDescent="0.35">
      <c r="A4" s="11"/>
      <c r="B4" s="30"/>
      <c r="C4" s="211">
        <v>2020</v>
      </c>
      <c r="D4" s="211">
        <v>2030</v>
      </c>
      <c r="E4" s="211">
        <v>2040</v>
      </c>
      <c r="F4" s="211">
        <v>2050</v>
      </c>
      <c r="G4" s="699" t="s">
        <v>2</v>
      </c>
      <c r="H4" s="700"/>
      <c r="I4" s="699" t="s">
        <v>3</v>
      </c>
      <c r="J4" s="700"/>
      <c r="K4" s="211" t="s">
        <v>4</v>
      </c>
      <c r="L4" s="211" t="s">
        <v>5</v>
      </c>
    </row>
    <row r="5" spans="1:13" s="109" customFormat="1" x14ac:dyDescent="0.35">
      <c r="A5" s="34"/>
      <c r="B5" s="275" t="s">
        <v>6</v>
      </c>
      <c r="C5" s="276"/>
      <c r="D5" s="276"/>
      <c r="E5" s="276"/>
      <c r="F5" s="276"/>
      <c r="G5" s="297" t="s">
        <v>7</v>
      </c>
      <c r="H5" s="297" t="s">
        <v>8</v>
      </c>
      <c r="I5" s="297" t="s">
        <v>7</v>
      </c>
      <c r="J5" s="297" t="s">
        <v>8</v>
      </c>
      <c r="K5" s="276"/>
      <c r="L5" s="318"/>
      <c r="M5" s="59"/>
    </row>
    <row r="6" spans="1:13" s="109" customFormat="1" x14ac:dyDescent="0.35">
      <c r="A6" s="34"/>
      <c r="B6" s="660" t="s">
        <v>386</v>
      </c>
      <c r="C6" s="172" t="s">
        <v>297</v>
      </c>
      <c r="D6" s="172" t="s">
        <v>298</v>
      </c>
      <c r="E6" s="129" t="s">
        <v>362</v>
      </c>
      <c r="F6" s="129" t="s">
        <v>362</v>
      </c>
      <c r="G6" s="330">
        <v>50</v>
      </c>
      <c r="H6" s="330">
        <v>870</v>
      </c>
      <c r="I6" s="330"/>
      <c r="J6" s="194"/>
      <c r="K6" s="194" t="s">
        <v>130</v>
      </c>
      <c r="L6" s="194"/>
      <c r="M6" s="59"/>
    </row>
    <row r="7" spans="1:13" s="109" customFormat="1" ht="20" x14ac:dyDescent="0.35">
      <c r="A7" s="34"/>
      <c r="B7" s="475" t="s">
        <v>82</v>
      </c>
      <c r="C7" s="638">
        <v>60.45</v>
      </c>
      <c r="D7" s="638">
        <v>62.45</v>
      </c>
      <c r="E7" s="638">
        <v>64.45</v>
      </c>
      <c r="F7" s="638">
        <v>66.45</v>
      </c>
      <c r="G7" s="331">
        <v>58</v>
      </c>
      <c r="H7" s="332">
        <v>63</v>
      </c>
      <c r="I7" s="333"/>
      <c r="J7" s="192"/>
      <c r="K7" s="192" t="s">
        <v>284</v>
      </c>
      <c r="L7" s="192">
        <v>1</v>
      </c>
      <c r="M7" s="59"/>
    </row>
    <row r="8" spans="1:13" s="109" customFormat="1" x14ac:dyDescent="0.35">
      <c r="A8" s="34"/>
      <c r="B8" s="190" t="s">
        <v>119</v>
      </c>
      <c r="C8" s="312">
        <v>1614.3560000000002</v>
      </c>
      <c r="D8" s="172"/>
      <c r="E8" s="172"/>
      <c r="F8" s="172"/>
      <c r="G8" s="172"/>
      <c r="H8" s="172"/>
      <c r="I8" s="172"/>
      <c r="J8" s="191"/>
      <c r="K8" s="191"/>
      <c r="L8" s="191">
        <v>1</v>
      </c>
      <c r="M8" s="59"/>
    </row>
    <row r="9" spans="1:13" s="109" customFormat="1" x14ac:dyDescent="0.35">
      <c r="A9" s="34"/>
      <c r="B9" s="475" t="s">
        <v>120</v>
      </c>
      <c r="C9" s="336">
        <v>1591.694</v>
      </c>
      <c r="D9" s="171"/>
      <c r="E9" s="171"/>
      <c r="F9" s="171"/>
      <c r="G9" s="171"/>
      <c r="H9" s="171"/>
      <c r="I9" s="171"/>
      <c r="J9" s="187"/>
      <c r="K9" s="187"/>
      <c r="L9" s="187">
        <v>1</v>
      </c>
      <c r="M9" s="59"/>
    </row>
    <row r="10" spans="1:13" s="109" customFormat="1" x14ac:dyDescent="0.35">
      <c r="A10" s="34"/>
      <c r="B10" s="190" t="s">
        <v>121</v>
      </c>
      <c r="C10" s="312">
        <v>1527.3040000000001</v>
      </c>
      <c r="D10" s="172"/>
      <c r="E10" s="172"/>
      <c r="F10" s="172"/>
      <c r="G10" s="172"/>
      <c r="H10" s="172"/>
      <c r="I10" s="172"/>
      <c r="J10" s="191"/>
      <c r="K10" s="191"/>
      <c r="L10" s="191">
        <v>1</v>
      </c>
      <c r="M10" s="59"/>
    </row>
    <row r="11" spans="1:13" s="109" customFormat="1" x14ac:dyDescent="0.35">
      <c r="A11" s="34"/>
      <c r="B11" s="475" t="s">
        <v>363</v>
      </c>
      <c r="C11" s="336">
        <v>1422.663358147229</v>
      </c>
      <c r="D11" s="336">
        <v>1377.101681345076</v>
      </c>
      <c r="E11" s="336">
        <v>1334.367726920093</v>
      </c>
      <c r="F11" s="336">
        <v>1294.206170052671</v>
      </c>
      <c r="G11" s="171">
        <v>1365</v>
      </c>
      <c r="H11" s="171">
        <v>1483</v>
      </c>
      <c r="I11" s="171"/>
      <c r="J11" s="187"/>
      <c r="K11" s="187" t="s">
        <v>132</v>
      </c>
      <c r="L11" s="189">
        <v>1</v>
      </c>
      <c r="M11" s="59"/>
    </row>
    <row r="12" spans="1:13" s="109" customFormat="1" x14ac:dyDescent="0.35">
      <c r="A12" s="34"/>
      <c r="B12" s="190" t="s">
        <v>87</v>
      </c>
      <c r="C12" s="671">
        <v>2</v>
      </c>
      <c r="D12" s="671">
        <v>2</v>
      </c>
      <c r="E12" s="671">
        <v>2</v>
      </c>
      <c r="F12" s="671">
        <v>2</v>
      </c>
      <c r="G12" s="172"/>
      <c r="H12" s="172"/>
      <c r="I12" s="172"/>
      <c r="J12" s="191"/>
      <c r="K12" s="191" t="s">
        <v>136</v>
      </c>
      <c r="L12" s="200">
        <v>1</v>
      </c>
      <c r="M12"/>
    </row>
    <row r="13" spans="1:13" s="109" customFormat="1" x14ac:dyDescent="0.35">
      <c r="A13" s="34"/>
      <c r="B13" s="475" t="s">
        <v>10</v>
      </c>
      <c r="C13" s="670">
        <v>0.75</v>
      </c>
      <c r="D13" s="171"/>
      <c r="E13" s="171"/>
      <c r="F13" s="171"/>
      <c r="G13" s="171"/>
      <c r="H13" s="171"/>
      <c r="I13" s="171"/>
      <c r="J13" s="187"/>
      <c r="K13" s="187"/>
      <c r="L13" s="191">
        <v>1</v>
      </c>
      <c r="M13"/>
    </row>
    <row r="14" spans="1:13" s="109" customFormat="1" x14ac:dyDescent="0.35">
      <c r="A14" s="34"/>
      <c r="B14" s="190" t="s">
        <v>23</v>
      </c>
      <c r="C14" s="172">
        <v>2</v>
      </c>
      <c r="D14" s="172"/>
      <c r="E14" s="172"/>
      <c r="F14" s="172"/>
      <c r="G14" s="172"/>
      <c r="H14" s="172"/>
      <c r="I14" s="172"/>
      <c r="J14" s="191"/>
      <c r="K14" s="191"/>
      <c r="L14" s="362">
        <v>1</v>
      </c>
      <c r="M14"/>
    </row>
    <row r="15" spans="1:13" s="109" customFormat="1" x14ac:dyDescent="0.35">
      <c r="A15" s="34"/>
      <c r="B15" s="475" t="s">
        <v>11</v>
      </c>
      <c r="C15" s="171">
        <v>25</v>
      </c>
      <c r="D15" s="171">
        <v>25</v>
      </c>
      <c r="E15" s="171">
        <v>25</v>
      </c>
      <c r="F15" s="171">
        <v>25</v>
      </c>
      <c r="G15" s="171"/>
      <c r="H15" s="171"/>
      <c r="I15" s="171"/>
      <c r="J15" s="187"/>
      <c r="K15" s="187"/>
      <c r="L15" s="200">
        <v>1</v>
      </c>
      <c r="M15" s="59"/>
    </row>
    <row r="16" spans="1:13" s="109" customFormat="1" x14ac:dyDescent="0.35">
      <c r="A16" s="34"/>
      <c r="B16" s="190" t="s">
        <v>12</v>
      </c>
      <c r="C16" s="172">
        <v>2.5</v>
      </c>
      <c r="D16" s="172"/>
      <c r="E16" s="172"/>
      <c r="F16" s="172"/>
      <c r="G16" s="172"/>
      <c r="H16" s="172"/>
      <c r="I16" s="172"/>
      <c r="J16" s="191"/>
      <c r="K16" s="191"/>
      <c r="L16" s="191">
        <v>1</v>
      </c>
      <c r="M16" s="59"/>
    </row>
    <row r="17" spans="1:14" s="109" customFormat="1" x14ac:dyDescent="0.35">
      <c r="A17" s="34"/>
      <c r="B17" s="691" t="s">
        <v>14</v>
      </c>
      <c r="C17" s="692"/>
      <c r="D17" s="692"/>
      <c r="E17" s="692"/>
      <c r="F17" s="692"/>
      <c r="G17" s="692"/>
      <c r="H17" s="692"/>
      <c r="I17" s="692"/>
      <c r="J17" s="692"/>
      <c r="K17" s="692"/>
      <c r="L17" s="693"/>
      <c r="M17" s="59"/>
    </row>
    <row r="18" spans="1:14" s="109" customFormat="1" ht="30" x14ac:dyDescent="0.35">
      <c r="A18" s="34"/>
      <c r="B18" s="190" t="s">
        <v>15</v>
      </c>
      <c r="C18" s="172" t="s">
        <v>299</v>
      </c>
      <c r="D18" s="191"/>
      <c r="E18" s="191"/>
      <c r="F18" s="191"/>
      <c r="G18" s="191"/>
      <c r="H18" s="191"/>
      <c r="I18" s="191"/>
      <c r="J18" s="191"/>
      <c r="K18" s="191"/>
      <c r="L18" s="191">
        <v>1</v>
      </c>
      <c r="M18" s="59"/>
      <c r="N18"/>
    </row>
    <row r="19" spans="1:14" s="109" customFormat="1" x14ac:dyDescent="0.35">
      <c r="A19" s="34"/>
      <c r="B19" s="475" t="s">
        <v>16</v>
      </c>
      <c r="C19" s="671">
        <v>10</v>
      </c>
      <c r="D19" s="187"/>
      <c r="E19" s="187"/>
      <c r="F19" s="187"/>
      <c r="G19" s="187"/>
      <c r="H19" s="187"/>
      <c r="I19" s="187"/>
      <c r="J19" s="187"/>
      <c r="K19" s="187"/>
      <c r="L19" s="191">
        <v>1</v>
      </c>
      <c r="M19" s="59"/>
    </row>
    <row r="20" spans="1:14" s="109" customFormat="1" x14ac:dyDescent="0.35">
      <c r="A20" s="34"/>
      <c r="B20" s="190" t="s">
        <v>88</v>
      </c>
      <c r="C20" s="671">
        <v>55</v>
      </c>
      <c r="D20" s="191"/>
      <c r="E20" s="191"/>
      <c r="F20" s="191"/>
      <c r="G20" s="191"/>
      <c r="H20" s="191"/>
      <c r="I20" s="191"/>
      <c r="J20" s="191"/>
      <c r="K20" s="191" t="s">
        <v>131</v>
      </c>
      <c r="L20" s="191">
        <v>3</v>
      </c>
      <c r="M20"/>
    </row>
    <row r="21" spans="1:14" s="109" customFormat="1" x14ac:dyDescent="0.35">
      <c r="A21" s="34"/>
      <c r="B21" s="475" t="s">
        <v>89</v>
      </c>
      <c r="C21" s="682">
        <v>11.5</v>
      </c>
      <c r="D21" s="187"/>
      <c r="E21" s="187"/>
      <c r="F21" s="187"/>
      <c r="G21" s="187"/>
      <c r="H21" s="187"/>
      <c r="I21" s="187"/>
      <c r="J21" s="187"/>
      <c r="K21" s="187"/>
      <c r="L21" s="191">
        <v>1</v>
      </c>
      <c r="M21" s="59"/>
      <c r="N21"/>
    </row>
    <row r="22" spans="1:14" s="109" customFormat="1" x14ac:dyDescent="0.35">
      <c r="A22" s="34"/>
      <c r="B22" s="190" t="s">
        <v>90</v>
      </c>
      <c r="C22" s="682">
        <v>11.5</v>
      </c>
      <c r="D22" s="191"/>
      <c r="E22" s="191"/>
      <c r="F22" s="191"/>
      <c r="G22" s="191"/>
      <c r="H22" s="191"/>
      <c r="I22" s="191"/>
      <c r="J22" s="191"/>
      <c r="K22" s="191"/>
      <c r="L22" s="191">
        <v>1</v>
      </c>
      <c r="M22" s="59"/>
    </row>
    <row r="23" spans="1:14" s="109" customFormat="1" x14ac:dyDescent="0.35">
      <c r="A23" s="34"/>
      <c r="B23" s="475" t="s">
        <v>91</v>
      </c>
      <c r="C23" s="172">
        <v>4</v>
      </c>
      <c r="D23" s="187"/>
      <c r="E23" s="187"/>
      <c r="F23" s="187"/>
      <c r="G23" s="187"/>
      <c r="H23" s="187"/>
      <c r="I23" s="187"/>
      <c r="J23" s="187"/>
      <c r="K23" s="187"/>
      <c r="L23" s="191">
        <v>2</v>
      </c>
      <c r="M23" s="59"/>
    </row>
    <row r="24" spans="1:14" s="109" customFormat="1" x14ac:dyDescent="0.35">
      <c r="A24" s="34"/>
      <c r="B24" s="190" t="s">
        <v>92</v>
      </c>
      <c r="C24" s="172">
        <v>3</v>
      </c>
      <c r="D24" s="191"/>
      <c r="E24" s="191"/>
      <c r="F24" s="191"/>
      <c r="G24" s="191"/>
      <c r="H24" s="191"/>
      <c r="I24" s="191"/>
      <c r="J24" s="191"/>
      <c r="K24" s="191"/>
      <c r="L24" s="191">
        <v>2</v>
      </c>
      <c r="M24" s="59"/>
    </row>
    <row r="25" spans="1:14" s="109" customFormat="1" x14ac:dyDescent="0.35">
      <c r="A25" s="34"/>
      <c r="B25" s="475" t="s">
        <v>93</v>
      </c>
      <c r="C25" s="172">
        <v>0.75</v>
      </c>
      <c r="D25" s="187"/>
      <c r="E25" s="187"/>
      <c r="F25" s="187"/>
      <c r="G25" s="187"/>
      <c r="H25" s="187"/>
      <c r="I25" s="187"/>
      <c r="J25" s="187"/>
      <c r="K25" s="187"/>
      <c r="L25" s="191">
        <v>1</v>
      </c>
      <c r="M25" s="59"/>
    </row>
    <row r="26" spans="1:14" s="109" customFormat="1" x14ac:dyDescent="0.35">
      <c r="A26" s="34"/>
      <c r="B26" s="190" t="s">
        <v>25</v>
      </c>
      <c r="C26" s="172">
        <v>1.5</v>
      </c>
      <c r="D26" s="191"/>
      <c r="E26" s="191"/>
      <c r="F26" s="191"/>
      <c r="G26" s="191"/>
      <c r="H26" s="191"/>
      <c r="I26" s="191"/>
      <c r="J26" s="191"/>
      <c r="K26" s="191"/>
      <c r="L26" s="191">
        <v>1</v>
      </c>
      <c r="M26" s="59"/>
    </row>
    <row r="27" spans="1:14" s="109" customFormat="1" x14ac:dyDescent="0.35">
      <c r="A27" s="34"/>
      <c r="B27" s="475" t="s">
        <v>26</v>
      </c>
      <c r="C27" s="172">
        <v>2.2999999999999998</v>
      </c>
      <c r="D27" s="187"/>
      <c r="E27" s="187"/>
      <c r="F27" s="187"/>
      <c r="G27" s="187"/>
      <c r="H27" s="187"/>
      <c r="I27" s="187"/>
      <c r="J27" s="187"/>
      <c r="K27" s="187"/>
      <c r="L27" s="187">
        <v>1</v>
      </c>
      <c r="M27" s="59"/>
    </row>
    <row r="28" spans="1:14" s="109" customFormat="1" x14ac:dyDescent="0.35">
      <c r="A28" s="34"/>
      <c r="B28" s="190" t="s">
        <v>157</v>
      </c>
      <c r="C28" s="172">
        <v>1700</v>
      </c>
      <c r="D28" s="191"/>
      <c r="E28" s="191"/>
      <c r="F28" s="191"/>
      <c r="G28" s="191"/>
      <c r="H28" s="191"/>
      <c r="I28" s="191"/>
      <c r="J28" s="191"/>
      <c r="K28" s="191"/>
      <c r="L28" s="191">
        <v>1</v>
      </c>
      <c r="M28" s="59"/>
    </row>
    <row r="29" spans="1:14" s="109" customFormat="1" x14ac:dyDescent="0.35">
      <c r="A29" s="34"/>
      <c r="B29" s="475" t="s">
        <v>158</v>
      </c>
      <c r="C29" s="172">
        <v>1750</v>
      </c>
      <c r="D29" s="187"/>
      <c r="E29" s="187"/>
      <c r="F29" s="187"/>
      <c r="G29" s="187"/>
      <c r="H29" s="187"/>
      <c r="I29" s="187"/>
      <c r="J29" s="187"/>
      <c r="K29" s="187"/>
      <c r="L29" s="187">
        <v>1</v>
      </c>
      <c r="M29" s="59"/>
    </row>
    <row r="30" spans="1:14" s="109" customFormat="1" x14ac:dyDescent="0.35">
      <c r="A30" s="34"/>
      <c r="B30" s="190" t="s">
        <v>159</v>
      </c>
      <c r="C30" s="172">
        <v>1900</v>
      </c>
      <c r="D30" s="191"/>
      <c r="E30" s="191"/>
      <c r="F30" s="191"/>
      <c r="G30" s="191"/>
      <c r="H30" s="191"/>
      <c r="I30" s="191"/>
      <c r="J30" s="191"/>
      <c r="K30" s="191"/>
      <c r="L30" s="191">
        <v>1</v>
      </c>
      <c r="M30" s="59"/>
    </row>
    <row r="31" spans="1:14" s="109" customFormat="1" x14ac:dyDescent="0.35">
      <c r="A31" s="34"/>
      <c r="B31" s="691" t="s">
        <v>27</v>
      </c>
      <c r="C31" s="692"/>
      <c r="D31" s="692"/>
      <c r="E31" s="692"/>
      <c r="F31" s="692"/>
      <c r="G31" s="692"/>
      <c r="H31" s="692"/>
      <c r="I31" s="692"/>
      <c r="J31" s="692"/>
      <c r="K31" s="692"/>
      <c r="L31" s="693"/>
      <c r="M31" s="59"/>
    </row>
    <row r="32" spans="1:14" s="198" customFormat="1" x14ac:dyDescent="0.35">
      <c r="A32" s="199"/>
      <c r="B32" s="190" t="s">
        <v>142</v>
      </c>
      <c r="C32" s="172"/>
      <c r="D32" s="191"/>
      <c r="E32" s="191"/>
      <c r="F32" s="191"/>
      <c r="G32" s="191"/>
      <c r="H32" s="191"/>
      <c r="I32" s="191"/>
      <c r="J32" s="191"/>
      <c r="K32" s="191"/>
      <c r="L32" s="191"/>
      <c r="M32" s="204"/>
    </row>
    <row r="33" spans="1:13" s="109" customFormat="1" x14ac:dyDescent="0.35">
      <c r="A33" s="34"/>
      <c r="B33" s="475" t="s">
        <v>140</v>
      </c>
      <c r="C33" s="172"/>
      <c r="D33" s="191"/>
      <c r="E33" s="191"/>
      <c r="F33" s="191"/>
      <c r="G33" s="191"/>
      <c r="H33" s="191"/>
      <c r="I33" s="191"/>
      <c r="J33" s="191"/>
      <c r="K33" s="191"/>
      <c r="L33" s="191"/>
      <c r="M33" s="176"/>
    </row>
    <row r="34" spans="1:13" s="109" customFormat="1" x14ac:dyDescent="0.35">
      <c r="A34" s="34"/>
      <c r="B34" s="190" t="s">
        <v>143</v>
      </c>
      <c r="C34" s="172"/>
      <c r="D34" s="191"/>
      <c r="E34" s="191"/>
      <c r="F34" s="191"/>
      <c r="G34" s="191"/>
      <c r="H34" s="191"/>
      <c r="I34" s="191"/>
      <c r="J34" s="191"/>
      <c r="K34" s="191"/>
      <c r="L34" s="191"/>
      <c r="M34" s="59"/>
    </row>
    <row r="35" spans="1:13" s="109" customFormat="1" x14ac:dyDescent="0.35">
      <c r="A35" s="34"/>
      <c r="B35" s="691" t="s">
        <v>53</v>
      </c>
      <c r="C35" s="692"/>
      <c r="D35" s="692"/>
      <c r="E35" s="692"/>
      <c r="F35" s="692"/>
      <c r="G35" s="692"/>
      <c r="H35" s="692"/>
      <c r="I35" s="692"/>
      <c r="J35" s="692"/>
      <c r="K35" s="692"/>
      <c r="L35" s="693"/>
      <c r="M35" s="59"/>
    </row>
    <row r="36" spans="1:13" s="109" customFormat="1" ht="16.5" customHeight="1" x14ac:dyDescent="0.35">
      <c r="A36" s="34"/>
      <c r="B36" s="475" t="s">
        <v>220</v>
      </c>
      <c r="C36" s="652">
        <v>3.4735226879999996</v>
      </c>
      <c r="D36" s="652">
        <v>3.4746858030647676</v>
      </c>
      <c r="E36" s="652">
        <v>3.4537374942977088</v>
      </c>
      <c r="F36" s="652">
        <v>3.4362152493887459</v>
      </c>
      <c r="G36" s="171"/>
      <c r="H36" s="171"/>
      <c r="I36" s="187"/>
      <c r="J36" s="187"/>
      <c r="K36" s="187"/>
      <c r="L36" s="187">
        <v>1</v>
      </c>
      <c r="M36" s="59"/>
    </row>
    <row r="37" spans="1:13" s="109" customFormat="1" ht="16.5" customHeight="1" x14ac:dyDescent="0.35">
      <c r="A37" s="34"/>
      <c r="B37" s="190" t="s">
        <v>97</v>
      </c>
      <c r="C37" s="653">
        <v>80</v>
      </c>
      <c r="D37" s="652">
        <f t="shared" ref="D37:F38" si="0">0/(10^7)</f>
        <v>0</v>
      </c>
      <c r="E37" s="652">
        <f t="shared" si="0"/>
        <v>0</v>
      </c>
      <c r="F37" s="652">
        <f t="shared" si="0"/>
        <v>0</v>
      </c>
      <c r="G37" s="172"/>
      <c r="H37" s="172"/>
      <c r="I37" s="191"/>
      <c r="J37" s="191"/>
      <c r="K37" s="191"/>
      <c r="L37" s="191">
        <v>1</v>
      </c>
      <c r="M37" s="59"/>
    </row>
    <row r="38" spans="1:13" s="109" customFormat="1" ht="16.5" customHeight="1" x14ac:dyDescent="0.35">
      <c r="A38" s="34"/>
      <c r="B38" s="475" t="s">
        <v>98</v>
      </c>
      <c r="C38" s="653">
        <v>20</v>
      </c>
      <c r="D38" s="652">
        <f t="shared" si="0"/>
        <v>0</v>
      </c>
      <c r="E38" s="652">
        <f t="shared" si="0"/>
        <v>0</v>
      </c>
      <c r="F38" s="652">
        <f t="shared" si="0"/>
        <v>0</v>
      </c>
      <c r="G38" s="171"/>
      <c r="H38" s="171"/>
      <c r="I38" s="187"/>
      <c r="J38" s="187"/>
      <c r="K38" s="187"/>
      <c r="L38" s="187">
        <v>1</v>
      </c>
      <c r="M38" s="59"/>
    </row>
    <row r="39" spans="1:13" s="109" customFormat="1" x14ac:dyDescent="0.35">
      <c r="A39" s="34"/>
      <c r="B39" s="190" t="s">
        <v>225</v>
      </c>
      <c r="C39" s="652">
        <v>0.28946022400000004</v>
      </c>
      <c r="D39" s="652">
        <v>0.28640347552471901</v>
      </c>
      <c r="E39" s="652">
        <v>0.28999999999999998</v>
      </c>
      <c r="F39" s="652">
        <v>0.28599999999999998</v>
      </c>
      <c r="G39" s="172"/>
      <c r="H39" s="172"/>
      <c r="I39" s="191"/>
      <c r="J39" s="191"/>
      <c r="K39" s="191" t="s">
        <v>135</v>
      </c>
      <c r="L39" s="191">
        <v>1</v>
      </c>
      <c r="M39"/>
    </row>
    <row r="40" spans="1:13" s="109" customFormat="1" x14ac:dyDescent="0.35">
      <c r="A40" s="34"/>
      <c r="B40" s="475" t="s">
        <v>45</v>
      </c>
      <c r="C40" s="652">
        <v>0.20841136128000001</v>
      </c>
      <c r="D40" s="652">
        <v>0.20621050237779798</v>
      </c>
      <c r="E40" s="652">
        <v>0.21</v>
      </c>
      <c r="F40" s="652">
        <v>0.21</v>
      </c>
      <c r="G40" s="171"/>
      <c r="H40" s="171"/>
      <c r="I40" s="187"/>
      <c r="J40" s="187"/>
      <c r="K40" s="187"/>
      <c r="L40" s="191">
        <v>1</v>
      </c>
      <c r="M40" s="59"/>
    </row>
    <row r="41" spans="1:13" s="109" customFormat="1" x14ac:dyDescent="0.35">
      <c r="A41" s="34"/>
      <c r="B41" s="190" t="s">
        <v>99</v>
      </c>
      <c r="C41" s="312">
        <v>1556.3537476985109</v>
      </c>
      <c r="D41" s="172"/>
      <c r="E41" s="172"/>
      <c r="F41" s="172"/>
      <c r="G41" s="172"/>
      <c r="H41" s="172"/>
      <c r="I41" s="191"/>
      <c r="J41" s="191"/>
      <c r="K41" s="191"/>
      <c r="L41" s="191">
        <v>1</v>
      </c>
      <c r="M41" s="59"/>
    </row>
    <row r="42" spans="1:13" s="109" customFormat="1" x14ac:dyDescent="0.35">
      <c r="A42" s="34"/>
      <c r="B42" s="475" t="s">
        <v>100</v>
      </c>
      <c r="C42" s="336">
        <v>7781.7687384925548</v>
      </c>
      <c r="D42" s="171"/>
      <c r="E42" s="171"/>
      <c r="F42" s="171"/>
      <c r="G42" s="171"/>
      <c r="H42" s="171"/>
      <c r="I42" s="187"/>
      <c r="J42" s="187"/>
      <c r="K42" s="187"/>
      <c r="L42" s="187">
        <v>1</v>
      </c>
      <c r="M42" s="59"/>
    </row>
    <row r="43" spans="1:13" s="109" customFormat="1" x14ac:dyDescent="0.35">
      <c r="A43" s="34"/>
      <c r="B43" s="190" t="s">
        <v>101</v>
      </c>
      <c r="C43" s="312">
        <v>12450.829981588087</v>
      </c>
      <c r="D43" s="172"/>
      <c r="E43" s="172"/>
      <c r="F43" s="172"/>
      <c r="G43" s="172"/>
      <c r="H43" s="172"/>
      <c r="I43" s="191"/>
      <c r="J43" s="191"/>
      <c r="K43" s="191"/>
      <c r="L43" s="191">
        <v>1</v>
      </c>
      <c r="M43" s="59"/>
    </row>
    <row r="44" spans="1:13" s="109" customFormat="1" x14ac:dyDescent="0.35">
      <c r="A44" s="34"/>
      <c r="B44" s="28"/>
      <c r="C44" s="530"/>
      <c r="D44" s="530"/>
      <c r="E44" s="530"/>
      <c r="F44" s="530"/>
      <c r="G44" s="292"/>
      <c r="H44" s="292"/>
      <c r="I44" s="292"/>
      <c r="J44" s="292"/>
      <c r="K44" s="284"/>
      <c r="L44" s="284"/>
      <c r="M44" s="59"/>
    </row>
    <row r="45" spans="1:13" s="109" customFormat="1" x14ac:dyDescent="0.35">
      <c r="A45" s="33"/>
      <c r="B45" s="168" t="s">
        <v>124</v>
      </c>
      <c r="C45" s="530"/>
      <c r="D45" s="530"/>
      <c r="E45" s="530"/>
      <c r="F45" s="530"/>
      <c r="G45" s="292"/>
      <c r="H45" s="292"/>
      <c r="I45" s="292"/>
      <c r="J45" s="292"/>
      <c r="K45" s="284"/>
      <c r="L45" s="284"/>
      <c r="M45" s="59"/>
    </row>
    <row r="46" spans="1:13" s="109" customFormat="1" x14ac:dyDescent="0.35">
      <c r="A46" s="34"/>
      <c r="B46" s="307" t="s">
        <v>296</v>
      </c>
      <c r="C46" s="530"/>
      <c r="D46" s="530"/>
      <c r="E46" s="530"/>
      <c r="F46" s="530"/>
      <c r="G46" s="292"/>
      <c r="H46" s="292"/>
      <c r="I46" s="292"/>
      <c r="J46" s="292"/>
      <c r="K46" s="284"/>
      <c r="L46" s="284"/>
      <c r="M46" s="59"/>
    </row>
    <row r="47" spans="1:13" s="109" customFormat="1" x14ac:dyDescent="0.35">
      <c r="A47" s="138"/>
      <c r="B47" s="307" t="s">
        <v>184</v>
      </c>
      <c r="C47" s="303"/>
      <c r="D47" s="303"/>
      <c r="E47" s="303"/>
      <c r="F47" s="284"/>
      <c r="G47" s="292"/>
      <c r="H47" s="292"/>
      <c r="I47" s="292"/>
      <c r="J47" s="292"/>
      <c r="K47" s="284"/>
      <c r="L47" s="284"/>
      <c r="M47" s="59"/>
    </row>
    <row r="48" spans="1:13" s="206" customFormat="1" x14ac:dyDescent="0.35">
      <c r="A48" s="13"/>
      <c r="B48" s="307" t="s">
        <v>323</v>
      </c>
      <c r="C48" s="284"/>
      <c r="D48" s="284"/>
      <c r="E48" s="284"/>
      <c r="F48" s="285"/>
      <c r="G48" s="292"/>
      <c r="H48" s="292"/>
      <c r="I48" s="292"/>
      <c r="J48" s="292"/>
      <c r="K48" s="285"/>
      <c r="L48" s="285"/>
      <c r="M48" s="204"/>
    </row>
    <row r="49" spans="1:34" s="207" customFormat="1" x14ac:dyDescent="0.35">
      <c r="A49" s="209"/>
      <c r="B49" s="307"/>
      <c r="C49" s="305"/>
      <c r="D49" s="305"/>
      <c r="E49" s="305"/>
      <c r="F49" s="294"/>
      <c r="G49" s="294"/>
      <c r="H49" s="294"/>
      <c r="I49" s="294"/>
      <c r="J49" s="294"/>
      <c r="K49" s="294"/>
      <c r="L49" s="294"/>
      <c r="M49" s="209"/>
      <c r="N49" s="209"/>
      <c r="O49" s="209"/>
      <c r="P49" s="209"/>
      <c r="Q49" s="209"/>
      <c r="R49" s="209"/>
      <c r="S49" s="209"/>
      <c r="T49" s="209"/>
      <c r="U49" s="209"/>
      <c r="V49" s="209"/>
      <c r="W49" s="209"/>
      <c r="X49" s="209"/>
      <c r="Y49" s="209"/>
      <c r="Z49" s="209"/>
      <c r="AA49" s="209"/>
      <c r="AB49" s="209"/>
      <c r="AC49" s="209"/>
      <c r="AD49" s="209"/>
      <c r="AE49" s="209"/>
      <c r="AF49" s="209"/>
      <c r="AG49" s="209"/>
      <c r="AH49" s="209"/>
    </row>
    <row r="50" spans="1:34" x14ac:dyDescent="0.35">
      <c r="A50" s="11"/>
      <c r="B50" s="334" t="s">
        <v>141</v>
      </c>
      <c r="C50" s="282"/>
      <c r="D50" s="282"/>
      <c r="E50" s="282"/>
      <c r="F50" s="282"/>
      <c r="K50" s="282"/>
      <c r="L50" s="282"/>
      <c r="M50" s="11"/>
      <c r="N50" s="11"/>
      <c r="O50" s="11"/>
      <c r="P50" s="11"/>
      <c r="Q50" s="11"/>
      <c r="R50" s="11"/>
      <c r="S50" s="11"/>
      <c r="T50" s="11"/>
      <c r="U50" s="11"/>
      <c r="V50" s="11"/>
      <c r="W50" s="11"/>
      <c r="X50" s="11"/>
      <c r="Y50" s="11"/>
      <c r="Z50" s="11"/>
      <c r="AA50" s="11"/>
      <c r="AB50" s="11"/>
      <c r="AC50" s="11"/>
      <c r="AD50" s="11"/>
      <c r="AE50" s="11"/>
      <c r="AF50" s="11"/>
      <c r="AG50" s="11"/>
      <c r="AH50" s="11"/>
    </row>
    <row r="51" spans="1:34" s="207" customFormat="1" x14ac:dyDescent="0.35">
      <c r="A51" s="209"/>
      <c r="B51" s="307" t="s">
        <v>387</v>
      </c>
      <c r="C51" s="282"/>
      <c r="D51" s="282"/>
      <c r="E51" s="282"/>
      <c r="F51" s="282"/>
      <c r="G51" s="281"/>
      <c r="H51" s="281"/>
      <c r="I51" s="281"/>
      <c r="J51" s="281"/>
      <c r="K51" s="282"/>
      <c r="L51" s="282"/>
      <c r="M51" s="209"/>
      <c r="N51" s="209"/>
      <c r="O51" s="209"/>
      <c r="P51" s="209"/>
      <c r="Q51" s="209"/>
      <c r="R51" s="209"/>
      <c r="S51" s="209"/>
      <c r="T51" s="209"/>
      <c r="U51" s="209"/>
      <c r="V51" s="209"/>
      <c r="W51" s="209"/>
      <c r="X51" s="209"/>
      <c r="Y51" s="209"/>
      <c r="Z51" s="209"/>
      <c r="AA51" s="209"/>
      <c r="AB51" s="209"/>
      <c r="AC51" s="209"/>
      <c r="AD51" s="209"/>
      <c r="AE51" s="209"/>
      <c r="AF51" s="209"/>
      <c r="AG51" s="209"/>
      <c r="AH51" s="209"/>
    </row>
    <row r="52" spans="1:34" x14ac:dyDescent="0.35">
      <c r="A52" s="11"/>
      <c r="B52" s="307" t="s">
        <v>293</v>
      </c>
      <c r="C52" s="327"/>
      <c r="D52" s="327"/>
      <c r="E52" s="327"/>
      <c r="F52" s="327"/>
      <c r="G52" s="327"/>
      <c r="H52" s="327"/>
      <c r="I52" s="327"/>
      <c r="J52" s="327"/>
      <c r="K52" s="327"/>
      <c r="L52" s="327"/>
      <c r="M52" s="11"/>
      <c r="N52" s="11"/>
      <c r="O52" s="11"/>
      <c r="P52" s="11"/>
      <c r="Q52" s="11"/>
      <c r="R52" s="11"/>
      <c r="S52" s="11"/>
      <c r="T52" s="11"/>
      <c r="U52" s="11"/>
      <c r="V52" s="11"/>
      <c r="W52" s="11"/>
      <c r="X52" s="11"/>
      <c r="Y52" s="11"/>
      <c r="Z52" s="11"/>
      <c r="AA52" s="11"/>
      <c r="AB52" s="11"/>
      <c r="AC52" s="11"/>
      <c r="AD52" s="11"/>
      <c r="AE52" s="11"/>
      <c r="AF52" s="11"/>
      <c r="AG52" s="11"/>
      <c r="AH52" s="11"/>
    </row>
    <row r="53" spans="1:34" x14ac:dyDescent="0.35">
      <c r="A53" s="11"/>
      <c r="B53" s="307" t="s">
        <v>294</v>
      </c>
      <c r="C53" s="327"/>
      <c r="D53" s="327"/>
      <c r="E53" s="327"/>
      <c r="F53" s="327"/>
      <c r="G53" s="327"/>
      <c r="H53" s="327"/>
      <c r="I53" s="327"/>
      <c r="J53" s="327"/>
      <c r="K53" s="327"/>
      <c r="L53" s="327"/>
      <c r="M53" s="11"/>
      <c r="N53" s="11"/>
      <c r="O53" s="11"/>
      <c r="P53" s="11"/>
      <c r="Q53" s="11"/>
      <c r="R53" s="11"/>
      <c r="S53" s="11"/>
      <c r="T53" s="11"/>
      <c r="U53" s="11"/>
      <c r="V53" s="11"/>
      <c r="W53" s="11"/>
      <c r="X53" s="11"/>
      <c r="Y53" s="11"/>
      <c r="Z53" s="11"/>
      <c r="AA53" s="11"/>
      <c r="AB53" s="11"/>
      <c r="AC53" s="11"/>
      <c r="AD53" s="11"/>
      <c r="AE53" s="11"/>
      <c r="AF53" s="11"/>
      <c r="AG53" s="11"/>
      <c r="AH53" s="11"/>
    </row>
    <row r="54" spans="1:34" ht="15" customHeight="1" x14ac:dyDescent="0.35">
      <c r="A54" s="11"/>
      <c r="B54" s="307" t="s">
        <v>295</v>
      </c>
      <c r="C54" s="327"/>
      <c r="D54" s="327"/>
      <c r="E54" s="327"/>
      <c r="F54" s="327"/>
      <c r="G54" s="327"/>
      <c r="H54" s="327"/>
      <c r="I54" s="327"/>
      <c r="J54" s="327"/>
      <c r="K54" s="327"/>
      <c r="L54" s="327"/>
      <c r="M54" s="11"/>
      <c r="N54" s="11"/>
      <c r="O54" s="11"/>
      <c r="P54" s="11"/>
      <c r="Q54" s="11"/>
      <c r="R54" s="11"/>
      <c r="S54" s="11"/>
      <c r="T54" s="11"/>
      <c r="U54" s="11"/>
      <c r="V54" s="11"/>
      <c r="W54" s="11"/>
      <c r="X54" s="11"/>
      <c r="Y54" s="11"/>
      <c r="Z54" s="11"/>
      <c r="AA54" s="11"/>
      <c r="AB54" s="11"/>
      <c r="AC54" s="11"/>
      <c r="AD54" s="11"/>
      <c r="AE54" s="11"/>
      <c r="AF54" s="11"/>
      <c r="AG54" s="11"/>
      <c r="AH54" s="11"/>
    </row>
    <row r="55" spans="1:34" x14ac:dyDescent="0.35">
      <c r="A55" s="11"/>
      <c r="B55" s="307" t="s">
        <v>251</v>
      </c>
      <c r="C55" s="327"/>
      <c r="D55" s="327"/>
      <c r="E55" s="327"/>
      <c r="F55" s="327"/>
      <c r="G55" s="327"/>
      <c r="H55" s="327"/>
      <c r="I55" s="327"/>
      <c r="J55" s="327"/>
      <c r="K55" s="327"/>
      <c r="L55" s="327"/>
      <c r="M55" s="11"/>
      <c r="N55" s="11"/>
      <c r="O55" s="11"/>
      <c r="P55" s="11"/>
      <c r="Q55" s="11"/>
      <c r="R55" s="11"/>
      <c r="S55" s="11"/>
      <c r="T55" s="11"/>
      <c r="U55" s="11"/>
      <c r="V55" s="11"/>
      <c r="W55" s="11"/>
      <c r="X55" s="11"/>
      <c r="Y55" s="11"/>
      <c r="Z55" s="11"/>
      <c r="AA55" s="11"/>
      <c r="AB55" s="11"/>
      <c r="AC55" s="11"/>
      <c r="AD55" s="11"/>
      <c r="AE55" s="11"/>
      <c r="AF55" s="11"/>
      <c r="AG55" s="11"/>
      <c r="AH55" s="11"/>
    </row>
    <row r="56" spans="1:34" x14ac:dyDescent="0.35">
      <c r="A56" s="11"/>
      <c r="B56" s="307" t="s">
        <v>342</v>
      </c>
      <c r="C56" s="327"/>
      <c r="D56" s="327"/>
      <c r="E56" s="327"/>
      <c r="F56" s="327"/>
      <c r="G56" s="327"/>
      <c r="H56" s="327"/>
      <c r="I56" s="327"/>
      <c r="J56" s="327"/>
      <c r="K56" s="327"/>
      <c r="L56" s="327"/>
      <c r="M56" s="11"/>
      <c r="N56" s="11"/>
      <c r="O56" s="11"/>
      <c r="P56" s="11"/>
      <c r="Q56" s="11"/>
      <c r="R56" s="11"/>
      <c r="S56" s="11"/>
      <c r="T56" s="11"/>
      <c r="U56" s="11"/>
      <c r="V56" s="11"/>
      <c r="W56" s="11"/>
      <c r="X56" s="11"/>
      <c r="Y56" s="11"/>
      <c r="Z56" s="11"/>
      <c r="AA56" s="11"/>
      <c r="AB56" s="11"/>
      <c r="AC56" s="11"/>
      <c r="AD56" s="11"/>
      <c r="AE56" s="11"/>
      <c r="AF56" s="11"/>
      <c r="AG56" s="11"/>
      <c r="AH56" s="11"/>
    </row>
    <row r="57" spans="1:34" x14ac:dyDescent="0.35">
      <c r="A57" s="11"/>
      <c r="B57" s="666" t="s">
        <v>354</v>
      </c>
      <c r="C57" s="327"/>
      <c r="D57"/>
      <c r="E57" s="327"/>
      <c r="F57" s="327"/>
      <c r="G57" s="327"/>
      <c r="H57" s="327"/>
      <c r="I57" s="327"/>
      <c r="J57" s="327"/>
      <c r="K57" s="327"/>
      <c r="L57" s="327"/>
      <c r="M57" s="11"/>
      <c r="N57" s="11"/>
      <c r="O57" s="11"/>
      <c r="P57" s="11"/>
      <c r="Q57" s="11"/>
      <c r="R57" s="11"/>
      <c r="S57" s="11"/>
      <c r="T57" s="11"/>
      <c r="U57" s="11"/>
      <c r="V57" s="11"/>
      <c r="W57" s="11"/>
      <c r="X57" s="11"/>
      <c r="Y57" s="11"/>
      <c r="Z57" s="11"/>
      <c r="AA57" s="11"/>
      <c r="AB57" s="11"/>
      <c r="AC57" s="11"/>
      <c r="AD57" s="11"/>
      <c r="AE57" s="11"/>
      <c r="AF57" s="11"/>
      <c r="AG57" s="11"/>
      <c r="AH57" s="11"/>
    </row>
    <row r="58" spans="1:34" x14ac:dyDescent="0.35">
      <c r="A58" s="11"/>
      <c r="B58" s="11"/>
      <c r="C58" s="327"/>
      <c r="D58" s="327"/>
      <c r="E58" s="327"/>
      <c r="F58" s="327"/>
      <c r="G58" s="327"/>
      <c r="H58" s="327"/>
      <c r="I58" s="327"/>
      <c r="J58" s="327"/>
      <c r="K58" s="327"/>
      <c r="L58" s="327"/>
      <c r="M58" s="11"/>
      <c r="N58" s="11"/>
      <c r="O58" s="11"/>
      <c r="P58" s="11"/>
      <c r="Q58" s="11"/>
      <c r="R58" s="11"/>
      <c r="S58" s="11"/>
      <c r="T58" s="11"/>
      <c r="U58" s="11"/>
      <c r="V58" s="11"/>
      <c r="W58" s="11"/>
      <c r="X58" s="11"/>
      <c r="Y58" s="11"/>
      <c r="Z58" s="11"/>
      <c r="AA58" s="11"/>
      <c r="AB58" s="11"/>
      <c r="AC58" s="11"/>
      <c r="AD58" s="11"/>
      <c r="AE58" s="11"/>
      <c r="AF58" s="11"/>
      <c r="AG58" s="11"/>
      <c r="AH58" s="11"/>
    </row>
    <row r="59" spans="1:34" x14ac:dyDescent="0.35">
      <c r="A59" s="11"/>
      <c r="B59" s="11"/>
      <c r="C59" s="327"/>
      <c r="D59" s="327"/>
      <c r="E59" s="327"/>
      <c r="F59" s="327"/>
      <c r="G59" s="327"/>
      <c r="H59" s="327"/>
      <c r="I59" s="327"/>
      <c r="J59" s="327"/>
      <c r="K59" s="327"/>
      <c r="L59" s="327"/>
      <c r="M59" s="11"/>
      <c r="N59" s="11"/>
      <c r="O59" s="11"/>
      <c r="P59" s="11"/>
      <c r="Q59" s="11"/>
      <c r="R59" s="11"/>
      <c r="S59" s="11"/>
      <c r="T59" s="11"/>
      <c r="U59" s="11"/>
      <c r="V59" s="11"/>
      <c r="W59" s="11"/>
      <c r="X59" s="11"/>
      <c r="Y59" s="11"/>
      <c r="Z59" s="11"/>
      <c r="AA59" s="11"/>
      <c r="AB59" s="11"/>
      <c r="AC59" s="11"/>
      <c r="AD59" s="11"/>
      <c r="AE59" s="11"/>
      <c r="AF59" s="11"/>
      <c r="AG59" s="11"/>
      <c r="AH59" s="11"/>
    </row>
    <row r="60" spans="1:34" x14ac:dyDescent="0.35">
      <c r="A60" s="11"/>
      <c r="B60" s="11"/>
      <c r="C60" s="327"/>
      <c r="D60" s="327"/>
      <c r="E60" s="327"/>
      <c r="F60" s="327"/>
      <c r="G60" s="327"/>
      <c r="H60" s="327"/>
      <c r="I60" s="327"/>
      <c r="J60" s="327"/>
      <c r="K60" s="327"/>
      <c r="L60" s="327"/>
      <c r="M60" s="11"/>
      <c r="N60" s="11"/>
      <c r="O60" s="11"/>
      <c r="P60" s="11"/>
      <c r="Q60" s="11"/>
      <c r="R60" s="11"/>
      <c r="S60" s="11"/>
      <c r="T60" s="11"/>
      <c r="U60" s="11"/>
      <c r="V60" s="11"/>
      <c r="W60" s="11"/>
      <c r="X60" s="11"/>
      <c r="Y60" s="11"/>
      <c r="Z60" s="11"/>
      <c r="AA60" s="11"/>
      <c r="AB60" s="11"/>
      <c r="AC60" s="11"/>
      <c r="AD60" s="11"/>
      <c r="AE60" s="11"/>
      <c r="AF60" s="11"/>
      <c r="AG60" s="11"/>
      <c r="AH60" s="11"/>
    </row>
    <row r="61" spans="1:34" x14ac:dyDescent="0.35">
      <c r="A61" s="11"/>
      <c r="B61" s="11"/>
      <c r="C61" s="327"/>
      <c r="D61" s="327"/>
      <c r="E61" s="327"/>
      <c r="F61" s="327"/>
      <c r="G61" s="327"/>
      <c r="H61" s="327"/>
      <c r="I61" s="327"/>
      <c r="J61" s="327"/>
      <c r="K61" s="327"/>
      <c r="L61" s="327"/>
      <c r="M61" s="11"/>
      <c r="N61" s="11"/>
      <c r="O61" s="11"/>
      <c r="P61" s="11"/>
      <c r="Q61" s="11"/>
      <c r="R61" s="11"/>
      <c r="S61" s="11"/>
      <c r="T61" s="11"/>
      <c r="U61" s="11"/>
      <c r="V61" s="11"/>
      <c r="W61" s="11"/>
      <c r="X61" s="11"/>
      <c r="Y61" s="11"/>
      <c r="Z61" s="11"/>
      <c r="AA61" s="11"/>
      <c r="AB61" s="11"/>
      <c r="AC61" s="11"/>
      <c r="AD61" s="11"/>
      <c r="AE61" s="11"/>
      <c r="AF61" s="11"/>
      <c r="AG61" s="11"/>
      <c r="AH61" s="11"/>
    </row>
    <row r="62" spans="1:34" x14ac:dyDescent="0.35">
      <c r="A62" s="11"/>
      <c r="B62" s="11"/>
      <c r="C62" s="327"/>
      <c r="D62" s="327"/>
      <c r="E62" s="327"/>
      <c r="F62" s="327"/>
      <c r="G62" s="327"/>
      <c r="H62" s="327"/>
      <c r="I62" s="327"/>
      <c r="J62" s="327"/>
      <c r="K62" s="327"/>
      <c r="L62" s="327"/>
      <c r="M62" s="11"/>
      <c r="N62" s="11"/>
      <c r="O62" s="11"/>
      <c r="P62" s="11"/>
      <c r="Q62" s="11"/>
      <c r="R62" s="11"/>
      <c r="S62" s="11"/>
      <c r="T62" s="11"/>
      <c r="U62" s="11"/>
      <c r="V62" s="11"/>
      <c r="W62" s="11"/>
      <c r="X62" s="11"/>
      <c r="Y62" s="11"/>
      <c r="Z62" s="11"/>
      <c r="AA62" s="11"/>
      <c r="AB62" s="11"/>
      <c r="AC62" s="11"/>
      <c r="AD62" s="11"/>
      <c r="AE62" s="11"/>
      <c r="AF62" s="11"/>
      <c r="AG62" s="11"/>
      <c r="AH62" s="11"/>
    </row>
    <row r="63" spans="1:34" x14ac:dyDescent="0.35">
      <c r="A63" s="11"/>
      <c r="B63" s="11"/>
      <c r="C63" s="327"/>
      <c r="D63" s="327"/>
      <c r="E63" s="327"/>
      <c r="F63" s="327"/>
      <c r="G63" s="327"/>
      <c r="H63" s="327"/>
      <c r="I63" s="327"/>
      <c r="J63" s="327"/>
      <c r="K63" s="327"/>
      <c r="L63" s="327"/>
      <c r="M63" s="11"/>
      <c r="N63" s="11"/>
      <c r="O63" s="11"/>
      <c r="P63" s="11"/>
      <c r="Q63" s="11"/>
      <c r="R63" s="11"/>
      <c r="S63" s="11"/>
      <c r="T63" s="11"/>
      <c r="U63" s="11"/>
      <c r="V63" s="11"/>
      <c r="W63" s="11"/>
      <c r="X63" s="11"/>
      <c r="Y63" s="11"/>
      <c r="Z63" s="11"/>
      <c r="AA63" s="11"/>
      <c r="AB63" s="11"/>
      <c r="AC63" s="11"/>
      <c r="AD63" s="11"/>
      <c r="AE63" s="11"/>
      <c r="AF63" s="11"/>
      <c r="AG63" s="11"/>
      <c r="AH63" s="11"/>
    </row>
    <row r="64" spans="1:34" x14ac:dyDescent="0.35">
      <c r="A64" s="11"/>
      <c r="B64" s="11"/>
      <c r="C64" s="327"/>
      <c r="D64" s="327"/>
      <c r="E64" s="327"/>
      <c r="F64" s="327"/>
      <c r="G64" s="327"/>
      <c r="H64" s="327"/>
      <c r="I64" s="327"/>
      <c r="J64" s="327"/>
      <c r="K64" s="327"/>
      <c r="L64" s="327"/>
      <c r="M64" s="11"/>
      <c r="N64" s="11"/>
      <c r="O64" s="11"/>
      <c r="P64" s="11"/>
      <c r="Q64" s="11"/>
      <c r="R64" s="11"/>
      <c r="S64" s="11"/>
      <c r="T64" s="11"/>
      <c r="U64" s="11"/>
      <c r="V64" s="11"/>
      <c r="W64" s="11"/>
      <c r="X64" s="11"/>
      <c r="Y64" s="11"/>
      <c r="Z64" s="11"/>
      <c r="AA64" s="11"/>
      <c r="AB64" s="11"/>
      <c r="AC64" s="11"/>
      <c r="AD64" s="11"/>
      <c r="AE64" s="11"/>
      <c r="AF64" s="11"/>
      <c r="AG64" s="11"/>
      <c r="AH64" s="11"/>
    </row>
    <row r="65" spans="1:34" x14ac:dyDescent="0.35">
      <c r="A65" s="11"/>
      <c r="B65" s="11"/>
      <c r="C65" s="327"/>
      <c r="D65" s="327"/>
      <c r="E65" s="327"/>
      <c r="F65" s="327"/>
      <c r="G65" s="327"/>
      <c r="H65" s="327"/>
      <c r="I65" s="327"/>
      <c r="J65" s="327"/>
      <c r="K65" s="327"/>
      <c r="L65" s="327"/>
      <c r="M65" s="11"/>
      <c r="N65" s="11"/>
      <c r="O65" s="11"/>
      <c r="P65" s="11"/>
      <c r="Q65" s="11"/>
      <c r="R65" s="11"/>
      <c r="S65" s="11"/>
      <c r="T65" s="11"/>
      <c r="U65" s="11"/>
      <c r="V65" s="11"/>
      <c r="W65" s="11"/>
      <c r="X65" s="11"/>
      <c r="Y65" s="11"/>
      <c r="Z65" s="11"/>
      <c r="AA65" s="11"/>
      <c r="AB65" s="11"/>
      <c r="AC65" s="11"/>
      <c r="AD65" s="11"/>
      <c r="AE65" s="11"/>
      <c r="AF65" s="11"/>
      <c r="AG65" s="11"/>
      <c r="AH65" s="11"/>
    </row>
    <row r="66" spans="1:34" x14ac:dyDescent="0.35">
      <c r="A66" s="11"/>
      <c r="B66" s="11"/>
      <c r="C66" s="327"/>
      <c r="D66" s="327"/>
      <c r="E66" s="327"/>
      <c r="F66" s="327"/>
      <c r="G66" s="327"/>
      <c r="H66" s="327"/>
      <c r="I66" s="327"/>
      <c r="J66" s="327"/>
      <c r="K66" s="327"/>
      <c r="L66" s="327"/>
      <c r="M66" s="11"/>
      <c r="N66" s="11"/>
      <c r="O66" s="11"/>
      <c r="P66" s="11"/>
      <c r="Q66" s="11"/>
      <c r="R66" s="11"/>
      <c r="S66" s="11"/>
      <c r="T66" s="11"/>
      <c r="U66" s="11"/>
      <c r="V66" s="11"/>
      <c r="W66" s="11"/>
      <c r="X66" s="11"/>
      <c r="Y66" s="11"/>
      <c r="Z66" s="11"/>
      <c r="AA66" s="11"/>
      <c r="AB66" s="11"/>
      <c r="AC66" s="11"/>
      <c r="AD66" s="11"/>
      <c r="AE66" s="11"/>
      <c r="AF66" s="11"/>
      <c r="AG66" s="11"/>
      <c r="AH66" s="11"/>
    </row>
    <row r="67" spans="1:34" x14ac:dyDescent="0.35">
      <c r="A67" s="11"/>
      <c r="B67" s="11"/>
      <c r="C67" s="327"/>
      <c r="D67" s="327"/>
      <c r="E67" s="327"/>
      <c r="F67" s="327"/>
      <c r="G67" s="327"/>
      <c r="H67" s="327"/>
      <c r="I67" s="327"/>
      <c r="J67" s="327"/>
      <c r="K67" s="327"/>
      <c r="L67" s="327"/>
      <c r="M67" s="11"/>
      <c r="N67" s="11"/>
      <c r="O67" s="11"/>
      <c r="P67" s="11"/>
      <c r="Q67" s="11"/>
      <c r="R67" s="11"/>
      <c r="S67" s="11"/>
      <c r="T67" s="11"/>
      <c r="U67" s="11"/>
      <c r="V67" s="11"/>
      <c r="W67" s="11"/>
      <c r="X67" s="11"/>
      <c r="Y67" s="11"/>
      <c r="Z67" s="11"/>
      <c r="AA67" s="11"/>
      <c r="AB67" s="11"/>
      <c r="AC67" s="11"/>
      <c r="AD67" s="11"/>
      <c r="AE67" s="11"/>
      <c r="AF67" s="11"/>
      <c r="AG67" s="11"/>
      <c r="AH67" s="11"/>
    </row>
    <row r="68" spans="1:34" x14ac:dyDescent="0.35">
      <c r="A68" s="11"/>
      <c r="B68" s="11"/>
      <c r="C68" s="327"/>
      <c r="D68" s="327"/>
      <c r="E68" s="327"/>
      <c r="F68" s="327"/>
      <c r="G68" s="327"/>
      <c r="H68" s="327"/>
      <c r="I68" s="327"/>
      <c r="J68" s="327"/>
      <c r="K68" s="327"/>
      <c r="L68" s="327"/>
      <c r="M68" s="11"/>
      <c r="N68" s="11"/>
      <c r="O68" s="11"/>
      <c r="P68" s="11"/>
      <c r="Q68" s="11"/>
      <c r="R68" s="11"/>
      <c r="S68" s="11"/>
      <c r="T68" s="11"/>
      <c r="U68" s="11"/>
      <c r="V68" s="11"/>
      <c r="W68" s="11"/>
      <c r="X68" s="11"/>
      <c r="Y68" s="11"/>
      <c r="Z68" s="11"/>
      <c r="AA68" s="11"/>
      <c r="AB68" s="11"/>
      <c r="AC68" s="11"/>
      <c r="AD68" s="11"/>
      <c r="AE68" s="11"/>
      <c r="AF68" s="11"/>
      <c r="AG68" s="11"/>
      <c r="AH68" s="11"/>
    </row>
    <row r="69" spans="1:34" x14ac:dyDescent="0.35">
      <c r="A69" s="11"/>
      <c r="B69" s="11"/>
      <c r="C69" s="327"/>
      <c r="D69" s="327"/>
      <c r="E69" s="327"/>
      <c r="F69" s="327"/>
      <c r="G69" s="327"/>
      <c r="H69" s="327"/>
      <c r="I69" s="327"/>
      <c r="J69" s="327"/>
      <c r="K69" s="327"/>
      <c r="L69" s="327"/>
      <c r="M69" s="11"/>
      <c r="N69" s="11"/>
      <c r="O69" s="11"/>
      <c r="P69" s="11"/>
      <c r="Q69" s="11"/>
      <c r="R69" s="11"/>
      <c r="S69" s="11"/>
      <c r="T69" s="11"/>
      <c r="U69" s="11"/>
      <c r="V69" s="11"/>
      <c r="W69" s="11"/>
      <c r="X69" s="11"/>
      <c r="Y69" s="11"/>
      <c r="Z69" s="11"/>
      <c r="AA69" s="11"/>
      <c r="AB69" s="11"/>
      <c r="AC69" s="11"/>
      <c r="AD69" s="11"/>
      <c r="AE69" s="11"/>
      <c r="AF69" s="11"/>
      <c r="AG69" s="11"/>
      <c r="AH69" s="11"/>
    </row>
    <row r="70" spans="1:34" x14ac:dyDescent="0.35">
      <c r="A70" s="11"/>
      <c r="B70" s="11"/>
      <c r="C70" s="327"/>
      <c r="D70" s="327"/>
      <c r="E70" s="327"/>
      <c r="F70" s="327"/>
      <c r="G70" s="327"/>
      <c r="H70" s="327"/>
      <c r="I70" s="327"/>
      <c r="J70" s="327"/>
      <c r="K70" s="327"/>
      <c r="L70" s="327"/>
      <c r="M70" s="11"/>
      <c r="N70" s="11"/>
      <c r="O70" s="11"/>
      <c r="P70" s="11"/>
      <c r="Q70" s="11"/>
      <c r="R70" s="11"/>
      <c r="S70" s="11"/>
      <c r="T70" s="11"/>
      <c r="U70" s="11"/>
      <c r="V70" s="11"/>
      <c r="W70" s="11"/>
      <c r="X70" s="11"/>
      <c r="Y70" s="11"/>
      <c r="Z70" s="11"/>
      <c r="AA70" s="11"/>
      <c r="AB70" s="11"/>
      <c r="AC70" s="11"/>
      <c r="AD70" s="11"/>
      <c r="AE70" s="11"/>
      <c r="AF70" s="11"/>
      <c r="AG70" s="11"/>
      <c r="AH70" s="11"/>
    </row>
    <row r="71" spans="1:34" x14ac:dyDescent="0.35">
      <c r="A71" s="11"/>
      <c r="B71" s="11"/>
      <c r="C71" s="327"/>
      <c r="D71" s="327"/>
      <c r="E71" s="327"/>
      <c r="F71" s="327"/>
      <c r="G71" s="327"/>
      <c r="H71" s="327"/>
      <c r="I71" s="327"/>
      <c r="J71" s="327"/>
      <c r="K71" s="327"/>
      <c r="L71" s="327"/>
      <c r="M71" s="11"/>
      <c r="N71" s="11"/>
      <c r="O71" s="11"/>
      <c r="P71" s="11"/>
      <c r="Q71" s="11"/>
      <c r="R71" s="11"/>
      <c r="S71" s="11"/>
      <c r="T71" s="11"/>
      <c r="U71" s="11"/>
      <c r="V71" s="11"/>
      <c r="W71" s="11"/>
      <c r="X71" s="11"/>
      <c r="Y71" s="11"/>
      <c r="Z71" s="11"/>
      <c r="AA71" s="11"/>
      <c r="AB71" s="11"/>
      <c r="AC71" s="11"/>
      <c r="AD71" s="11"/>
      <c r="AE71" s="11"/>
      <c r="AF71" s="11"/>
      <c r="AG71" s="11"/>
      <c r="AH71" s="11"/>
    </row>
    <row r="72" spans="1:34" x14ac:dyDescent="0.35">
      <c r="A72" s="11"/>
      <c r="B72" s="11"/>
      <c r="C72" s="327"/>
      <c r="D72" s="327"/>
      <c r="E72" s="327"/>
      <c r="F72" s="327"/>
      <c r="G72" s="327"/>
      <c r="H72" s="327"/>
      <c r="I72" s="327"/>
      <c r="J72" s="327"/>
      <c r="K72" s="327"/>
      <c r="L72" s="327"/>
      <c r="M72" s="11"/>
      <c r="N72" s="11"/>
      <c r="O72" s="11"/>
      <c r="P72" s="11"/>
      <c r="Q72" s="11"/>
      <c r="R72" s="11"/>
      <c r="S72" s="11"/>
      <c r="T72" s="11"/>
      <c r="U72" s="11"/>
      <c r="V72" s="11"/>
      <c r="W72" s="11"/>
      <c r="X72" s="11"/>
      <c r="Y72" s="11"/>
      <c r="Z72" s="11"/>
      <c r="AA72" s="11"/>
      <c r="AB72" s="11"/>
      <c r="AC72" s="11"/>
      <c r="AD72" s="11"/>
      <c r="AE72" s="11"/>
      <c r="AF72" s="11"/>
      <c r="AG72" s="11"/>
      <c r="AH72" s="11"/>
    </row>
    <row r="73" spans="1:34" x14ac:dyDescent="0.35">
      <c r="A73" s="11"/>
      <c r="B73" s="11"/>
      <c r="C73" s="327"/>
      <c r="D73" s="327"/>
      <c r="E73" s="327"/>
      <c r="F73" s="327"/>
      <c r="G73" s="327"/>
      <c r="H73" s="327"/>
      <c r="I73" s="327"/>
      <c r="J73" s="327"/>
      <c r="K73" s="327"/>
      <c r="L73" s="327"/>
      <c r="M73" s="11"/>
      <c r="N73" s="11"/>
      <c r="O73" s="11"/>
      <c r="P73" s="11"/>
      <c r="Q73" s="11"/>
      <c r="R73" s="11"/>
      <c r="S73" s="11"/>
      <c r="T73" s="11"/>
      <c r="U73" s="11"/>
      <c r="V73" s="11"/>
      <c r="W73" s="11"/>
      <c r="X73" s="11"/>
      <c r="Y73" s="11"/>
      <c r="Z73" s="11"/>
      <c r="AA73" s="11"/>
      <c r="AB73" s="11"/>
      <c r="AC73" s="11"/>
      <c r="AD73" s="11"/>
      <c r="AE73" s="11"/>
      <c r="AF73" s="11"/>
      <c r="AG73" s="11"/>
      <c r="AH73" s="11"/>
    </row>
    <row r="74" spans="1:34" x14ac:dyDescent="0.35">
      <c r="A74" s="11"/>
      <c r="B74" s="11"/>
      <c r="C74" s="327"/>
      <c r="D74" s="327"/>
      <c r="E74" s="327"/>
      <c r="F74" s="327"/>
      <c r="G74" s="327"/>
      <c r="H74" s="327"/>
      <c r="I74" s="327"/>
      <c r="J74" s="327"/>
      <c r="K74" s="327"/>
      <c r="L74" s="327"/>
      <c r="M74" s="11"/>
      <c r="N74" s="11"/>
      <c r="O74" s="11"/>
      <c r="P74" s="11"/>
      <c r="Q74" s="11"/>
      <c r="R74" s="11"/>
      <c r="S74" s="11"/>
      <c r="T74" s="11"/>
      <c r="U74" s="11"/>
      <c r="V74" s="11"/>
      <c r="W74" s="11"/>
      <c r="X74" s="11"/>
      <c r="Y74" s="11"/>
      <c r="Z74" s="11"/>
      <c r="AA74" s="11"/>
      <c r="AB74" s="11"/>
      <c r="AC74" s="11"/>
      <c r="AD74" s="11"/>
      <c r="AE74" s="11"/>
      <c r="AF74" s="11"/>
      <c r="AG74" s="11"/>
      <c r="AH74" s="11"/>
    </row>
    <row r="75" spans="1:34" x14ac:dyDescent="0.35">
      <c r="A75" s="11"/>
      <c r="B75" s="11"/>
      <c r="C75" s="327"/>
      <c r="D75" s="327"/>
      <c r="E75" s="327"/>
      <c r="F75" s="327"/>
      <c r="G75" s="327"/>
      <c r="H75" s="327"/>
      <c r="I75" s="327"/>
      <c r="J75" s="327"/>
      <c r="K75" s="327"/>
      <c r="L75" s="327"/>
      <c r="M75" s="11"/>
      <c r="N75" s="11"/>
      <c r="O75" s="11"/>
      <c r="P75" s="11"/>
      <c r="Q75" s="11"/>
      <c r="R75" s="11"/>
      <c r="S75" s="11"/>
      <c r="T75" s="11"/>
      <c r="U75" s="11"/>
      <c r="V75" s="11"/>
      <c r="W75" s="11"/>
      <c r="X75" s="11"/>
      <c r="Y75" s="11"/>
      <c r="Z75" s="11"/>
      <c r="AA75" s="11"/>
      <c r="AB75" s="11"/>
      <c r="AC75" s="11"/>
      <c r="AD75" s="11"/>
      <c r="AE75" s="11"/>
      <c r="AF75" s="11"/>
      <c r="AG75" s="11"/>
      <c r="AH75" s="11"/>
    </row>
    <row r="76" spans="1:34" x14ac:dyDescent="0.35">
      <c r="A76" s="11"/>
      <c r="B76" s="11"/>
      <c r="C76" s="327"/>
      <c r="D76" s="327"/>
      <c r="E76" s="327"/>
      <c r="F76" s="327"/>
      <c r="G76" s="327"/>
      <c r="H76" s="327"/>
      <c r="I76" s="327"/>
      <c r="J76" s="327"/>
      <c r="K76" s="327"/>
      <c r="L76" s="327"/>
      <c r="M76" s="11"/>
      <c r="N76" s="11"/>
      <c r="O76" s="11"/>
      <c r="P76" s="11"/>
      <c r="Q76" s="11"/>
      <c r="R76" s="11"/>
      <c r="S76" s="11"/>
      <c r="T76" s="11"/>
      <c r="U76" s="11"/>
      <c r="V76" s="11"/>
      <c r="W76" s="11"/>
      <c r="X76" s="11"/>
      <c r="Y76" s="11"/>
      <c r="Z76" s="11"/>
      <c r="AA76" s="11"/>
      <c r="AB76" s="11"/>
      <c r="AC76" s="11"/>
      <c r="AD76" s="11"/>
      <c r="AE76" s="11"/>
      <c r="AF76" s="11"/>
      <c r="AG76" s="11"/>
      <c r="AH76" s="11"/>
    </row>
    <row r="77" spans="1:34" x14ac:dyDescent="0.35">
      <c r="A77" s="11"/>
      <c r="B77" s="11"/>
      <c r="C77" s="327"/>
      <c r="D77" s="327"/>
      <c r="E77" s="327"/>
      <c r="F77" s="327"/>
      <c r="G77" s="327"/>
      <c r="H77" s="327"/>
      <c r="I77" s="327"/>
      <c r="J77" s="327"/>
      <c r="K77" s="327"/>
      <c r="L77" s="327"/>
      <c r="M77" s="11"/>
      <c r="N77" s="11"/>
      <c r="O77" s="11"/>
      <c r="P77" s="11"/>
      <c r="Q77" s="11"/>
      <c r="R77" s="11"/>
      <c r="S77" s="11"/>
      <c r="T77" s="11"/>
      <c r="U77" s="11"/>
      <c r="V77" s="11"/>
      <c r="W77" s="11"/>
      <c r="X77" s="11"/>
      <c r="Y77" s="11"/>
      <c r="Z77" s="11"/>
      <c r="AA77" s="11"/>
      <c r="AB77" s="11"/>
      <c r="AC77" s="11"/>
      <c r="AD77" s="11"/>
      <c r="AE77" s="11"/>
      <c r="AF77" s="11"/>
      <c r="AG77" s="11"/>
      <c r="AH77" s="11"/>
    </row>
    <row r="78" spans="1:34" x14ac:dyDescent="0.35">
      <c r="A78" s="11"/>
      <c r="B78" s="11"/>
      <c r="C78" s="327"/>
      <c r="D78" s="327"/>
      <c r="E78" s="327"/>
      <c r="F78" s="327"/>
      <c r="G78" s="327"/>
      <c r="H78" s="327"/>
      <c r="I78" s="327"/>
      <c r="J78" s="327"/>
      <c r="K78" s="327"/>
      <c r="L78" s="327"/>
      <c r="M78" s="11"/>
      <c r="N78" s="11"/>
      <c r="O78" s="11"/>
      <c r="P78" s="11"/>
      <c r="Q78" s="11"/>
      <c r="R78" s="11"/>
      <c r="S78" s="11"/>
      <c r="T78" s="11"/>
      <c r="U78" s="11"/>
      <c r="V78" s="11"/>
      <c r="W78" s="11"/>
      <c r="X78" s="11"/>
      <c r="Y78" s="11"/>
      <c r="Z78" s="11"/>
      <c r="AA78" s="11"/>
      <c r="AB78" s="11"/>
      <c r="AC78" s="11"/>
      <c r="AD78" s="11"/>
      <c r="AE78" s="11"/>
      <c r="AF78" s="11"/>
      <c r="AG78" s="11"/>
      <c r="AH78" s="11"/>
    </row>
  </sheetData>
  <customSheetViews>
    <customSheetView guid="{52BFA1C6-C293-4099-B006-D09FCDA7FECB}" topLeftCell="A19">
      <selection activeCell="H48" sqref="H48"/>
      <colBreaks count="1" manualBreakCount="1">
        <brk id="20" max="57" man="1"/>
      </colBreaks>
      <pageMargins left="0.7" right="0.7" top="0.75" bottom="0.75" header="0.3" footer="0.3"/>
      <pageSetup paperSize="9" scale="67" orientation="portrait" r:id="rId1"/>
      <headerFooter>
        <oddHeader>&amp;C
&amp;G</oddHeader>
      </headerFooter>
    </customSheetView>
    <customSheetView guid="{3F4F9D5E-65C0-42AF-A62A-7A774774A933}" showGridLines="0" topLeftCell="A16">
      <selection activeCell="E36" sqref="E36"/>
      <colBreaks count="1" manualBreakCount="1">
        <brk id="13" max="57" man="1"/>
      </colBreaks>
      <pageMargins left="0.7" right="0.7" top="0.75" bottom="0.75" header="0.3" footer="0.3"/>
      <pageSetup paperSize="9" scale="67" orientation="portrait" r:id="rId2"/>
      <headerFooter>
        <oddHeader>&amp;C
&amp;G</oddHeader>
      </headerFooter>
    </customSheetView>
    <customSheetView guid="{EC40496C-8234-4F0F-A15F-F8A9160EC689}" showGridLines="0">
      <selection activeCell="H44" sqref="H44"/>
      <colBreaks count="1" manualBreakCount="1">
        <brk id="13" max="57" man="1"/>
      </colBreaks>
      <pageMargins left="0.7" right="0.7" top="0.75" bottom="0.75" header="0.3" footer="0.3"/>
      <pageSetup paperSize="9" scale="67" orientation="portrait" r:id="rId3"/>
      <headerFooter>
        <oddHeader>&amp;C
&amp;G</oddHeader>
      </headerFooter>
    </customSheetView>
  </customSheetViews>
  <mergeCells count="5">
    <mergeCell ref="B17:L17"/>
    <mergeCell ref="B31:L31"/>
    <mergeCell ref="B35:L35"/>
    <mergeCell ref="G4:H4"/>
    <mergeCell ref="I4:J4"/>
  </mergeCells>
  <pageMargins left="0.7" right="0.7" top="0.75" bottom="0.75" header="0.3" footer="0.3"/>
  <pageSetup paperSize="9" scale="67" orientation="portrait" r:id="rId4"/>
  <headerFooter>
    <oddHeader>&amp;C
&amp;G</oddHeader>
  </headerFooter>
  <colBreaks count="1" manualBreakCount="1">
    <brk id="6" max="57" man="1"/>
  </colBreaks>
  <legacyDrawingHF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94"/>
  <sheetViews>
    <sheetView showGridLines="0" zoomScale="90" zoomScaleNormal="90" workbookViewId="0">
      <selection activeCell="G36" sqref="G36"/>
    </sheetView>
  </sheetViews>
  <sheetFormatPr defaultColWidth="6.1796875" defaultRowHeight="14.5" x14ac:dyDescent="0.35"/>
  <cols>
    <col min="1" max="1" width="2.81640625" style="34" customWidth="1"/>
    <col min="2" max="2" width="41.1796875" style="34" customWidth="1"/>
    <col min="3" max="3" width="10.81640625" style="281" bestFit="1" customWidth="1"/>
    <col min="4" max="4" width="9.1796875" style="281" customWidth="1"/>
    <col min="5" max="5" width="8.81640625" style="281" customWidth="1"/>
    <col min="6" max="8" width="9.1796875" style="281" customWidth="1"/>
    <col min="9" max="10" width="7.1796875" style="281" customWidth="1"/>
    <col min="11" max="11" width="7.81640625" style="343" customWidth="1"/>
    <col min="12" max="12" width="8.81640625" style="281" customWidth="1"/>
    <col min="13" max="13" width="9.1796875" style="2" customWidth="1"/>
    <col min="14" max="14" width="7.81640625" style="2" customWidth="1"/>
    <col min="15" max="16384" width="6.1796875" style="2"/>
  </cols>
  <sheetData>
    <row r="1" spans="1:24" customFormat="1" x14ac:dyDescent="0.35">
      <c r="C1" s="292"/>
      <c r="D1" s="292"/>
      <c r="E1" s="292"/>
      <c r="F1" s="292"/>
      <c r="G1" s="292"/>
      <c r="H1" s="292"/>
      <c r="I1" s="292"/>
      <c r="J1" s="292"/>
      <c r="K1" s="292"/>
      <c r="L1" s="292"/>
    </row>
    <row r="2" spans="1:24" customFormat="1" x14ac:dyDescent="0.35">
      <c r="C2" s="292"/>
      <c r="D2" s="292"/>
      <c r="E2" s="292"/>
      <c r="F2" s="292"/>
      <c r="G2" s="292"/>
      <c r="H2" s="292"/>
      <c r="I2" s="292"/>
      <c r="J2" s="292"/>
      <c r="K2" s="292"/>
      <c r="L2" s="292"/>
    </row>
    <row r="3" spans="1:24" x14ac:dyDescent="0.35">
      <c r="A3" s="11"/>
      <c r="B3" s="99" t="s">
        <v>0</v>
      </c>
      <c r="C3" s="701" t="s">
        <v>70</v>
      </c>
      <c r="D3" s="702"/>
      <c r="E3" s="702"/>
      <c r="F3" s="702"/>
      <c r="G3" s="702"/>
      <c r="H3" s="702"/>
      <c r="I3" s="702"/>
      <c r="J3" s="702"/>
      <c r="K3" s="702"/>
      <c r="L3" s="703"/>
    </row>
    <row r="4" spans="1:24" ht="21" customHeight="1" x14ac:dyDescent="0.35">
      <c r="A4" s="174"/>
      <c r="B4" s="30"/>
      <c r="C4" s="240">
        <v>2020</v>
      </c>
      <c r="D4" s="240">
        <v>2030</v>
      </c>
      <c r="E4" s="240">
        <v>2040</v>
      </c>
      <c r="F4" s="240">
        <v>2050</v>
      </c>
      <c r="G4" s="699" t="s">
        <v>2</v>
      </c>
      <c r="H4" s="700"/>
      <c r="I4" s="699" t="s">
        <v>3</v>
      </c>
      <c r="J4" s="700"/>
      <c r="K4" s="211" t="s">
        <v>141</v>
      </c>
      <c r="L4" s="211" t="s">
        <v>5</v>
      </c>
      <c r="M4" s="34"/>
      <c r="N4" s="34"/>
      <c r="O4" s="34"/>
      <c r="P4" s="34"/>
      <c r="Q4" s="34"/>
      <c r="R4" s="34"/>
      <c r="S4" s="34"/>
      <c r="T4" s="34"/>
      <c r="U4" s="34"/>
      <c r="V4" s="34"/>
      <c r="W4" s="34"/>
      <c r="X4" s="34"/>
    </row>
    <row r="5" spans="1:24" s="109" customFormat="1" x14ac:dyDescent="0.35">
      <c r="A5" s="165"/>
      <c r="B5" s="275" t="s">
        <v>6</v>
      </c>
      <c r="C5" s="276"/>
      <c r="D5" s="276"/>
      <c r="E5" s="276"/>
      <c r="F5" s="276"/>
      <c r="G5" s="297" t="s">
        <v>7</v>
      </c>
      <c r="H5" s="297" t="s">
        <v>8</v>
      </c>
      <c r="I5" s="297" t="s">
        <v>7</v>
      </c>
      <c r="J5" s="297" t="s">
        <v>8</v>
      </c>
      <c r="K5" s="276"/>
      <c r="L5" s="318"/>
      <c r="M5" s="34"/>
      <c r="N5" s="34"/>
      <c r="O5" s="34"/>
      <c r="P5" s="34"/>
      <c r="Q5" s="34"/>
      <c r="R5" s="34"/>
      <c r="S5" s="34"/>
      <c r="T5" s="34"/>
      <c r="U5" s="34"/>
      <c r="V5" s="34"/>
      <c r="W5" s="34"/>
      <c r="X5" s="34"/>
    </row>
    <row r="6" spans="1:24" s="109" customFormat="1" x14ac:dyDescent="0.35">
      <c r="A6" s="165"/>
      <c r="B6" s="190" t="s">
        <v>9</v>
      </c>
      <c r="C6" s="335">
        <v>10</v>
      </c>
      <c r="D6" s="335">
        <v>12</v>
      </c>
      <c r="E6" s="335"/>
      <c r="F6" s="335"/>
      <c r="G6" s="335">
        <v>1</v>
      </c>
      <c r="H6" s="335">
        <v>10</v>
      </c>
      <c r="I6" s="330"/>
      <c r="J6" s="194"/>
      <c r="K6" s="175"/>
      <c r="L6" s="194"/>
      <c r="M6" s="34"/>
      <c r="N6" s="34"/>
      <c r="O6" s="34"/>
      <c r="P6" s="34"/>
      <c r="Q6" s="34"/>
      <c r="R6" s="34"/>
      <c r="S6" s="34"/>
      <c r="T6" s="34"/>
      <c r="U6" s="34"/>
      <c r="V6" s="34"/>
      <c r="W6" s="34"/>
      <c r="X6" s="34"/>
    </row>
    <row r="7" spans="1:24" s="109" customFormat="1" ht="15.65" customHeight="1" x14ac:dyDescent="0.35">
      <c r="A7" s="165"/>
      <c r="B7" s="475" t="s">
        <v>82</v>
      </c>
      <c r="C7" s="312">
        <v>46.03</v>
      </c>
      <c r="D7" s="312">
        <v>48.27</v>
      </c>
      <c r="E7" s="172">
        <v>49</v>
      </c>
      <c r="F7" s="172">
        <v>50</v>
      </c>
      <c r="G7" s="172"/>
      <c r="H7" s="172"/>
      <c r="I7" s="333"/>
      <c r="J7" s="192"/>
      <c r="K7" s="339" t="s">
        <v>130</v>
      </c>
      <c r="L7" s="192">
        <v>1</v>
      </c>
      <c r="M7" s="34"/>
      <c r="N7" s="34"/>
      <c r="O7" s="34"/>
      <c r="P7" s="34"/>
      <c r="Q7" s="34"/>
      <c r="R7" s="34"/>
      <c r="S7" s="34"/>
      <c r="T7" s="34"/>
      <c r="U7" s="34"/>
      <c r="V7" s="34"/>
      <c r="W7" s="34"/>
      <c r="X7" s="34"/>
    </row>
    <row r="8" spans="1:24" s="109" customFormat="1" x14ac:dyDescent="0.35">
      <c r="A8" s="165"/>
      <c r="B8" s="190" t="s">
        <v>119</v>
      </c>
      <c r="C8" s="172"/>
      <c r="D8" s="172"/>
      <c r="E8" s="172"/>
      <c r="F8" s="172"/>
      <c r="G8" s="172"/>
      <c r="H8" s="172"/>
      <c r="I8" s="172"/>
      <c r="J8" s="191"/>
      <c r="K8" s="200" t="s">
        <v>132</v>
      </c>
      <c r="L8" s="191"/>
      <c r="M8" s="34"/>
      <c r="N8" s="34"/>
      <c r="O8" s="34"/>
      <c r="P8" s="34"/>
      <c r="Q8" s="34"/>
      <c r="R8" s="34"/>
      <c r="S8" s="34"/>
      <c r="T8" s="34"/>
      <c r="U8" s="34"/>
      <c r="V8" s="34"/>
      <c r="W8" s="34"/>
      <c r="X8" s="34"/>
    </row>
    <row r="9" spans="1:24" s="109" customFormat="1" x14ac:dyDescent="0.35">
      <c r="A9" s="165"/>
      <c r="B9" s="475" t="s">
        <v>120</v>
      </c>
      <c r="C9" s="171"/>
      <c r="D9" s="171"/>
      <c r="E9" s="171"/>
      <c r="F9" s="171"/>
      <c r="G9" s="171"/>
      <c r="H9" s="171"/>
      <c r="I9" s="171"/>
      <c r="J9" s="187"/>
      <c r="K9" s="200" t="s">
        <v>132</v>
      </c>
      <c r="L9" s="187"/>
      <c r="M9" s="34"/>
      <c r="N9" s="34"/>
      <c r="O9" s="34"/>
      <c r="P9" s="34"/>
      <c r="Q9" s="34"/>
      <c r="R9" s="34"/>
      <c r="S9" s="34"/>
      <c r="T9" s="34"/>
      <c r="U9" s="34"/>
      <c r="V9" s="34"/>
      <c r="W9" s="34"/>
      <c r="X9" s="34"/>
    </row>
    <row r="10" spans="1:24" s="109" customFormat="1" x14ac:dyDescent="0.35">
      <c r="A10" s="165"/>
      <c r="B10" s="190" t="s">
        <v>121</v>
      </c>
      <c r="C10" s="172"/>
      <c r="D10" s="172"/>
      <c r="E10" s="172"/>
      <c r="F10" s="172"/>
      <c r="G10" s="172"/>
      <c r="H10" s="172"/>
      <c r="I10" s="172"/>
      <c r="J10" s="191"/>
      <c r="K10" s="200" t="s">
        <v>132</v>
      </c>
      <c r="L10" s="191"/>
      <c r="M10" s="34"/>
      <c r="N10" s="34"/>
      <c r="O10" s="34"/>
      <c r="P10" s="34"/>
      <c r="Q10" s="34"/>
      <c r="R10" s="34"/>
      <c r="S10" s="34"/>
      <c r="T10" s="34"/>
      <c r="U10" s="34"/>
      <c r="V10" s="34"/>
      <c r="W10" s="34"/>
      <c r="X10" s="34"/>
    </row>
    <row r="11" spans="1:24" s="109" customFormat="1" x14ac:dyDescent="0.35">
      <c r="A11" s="165"/>
      <c r="B11" s="475" t="s">
        <v>363</v>
      </c>
      <c r="C11" s="646">
        <f>860/C7*100</f>
        <v>1868.3467303932218</v>
      </c>
      <c r="D11" s="336">
        <v>1781.6449140252744</v>
      </c>
      <c r="E11" s="336">
        <v>1755.1020408163265</v>
      </c>
      <c r="F11" s="336">
        <v>1720</v>
      </c>
      <c r="G11" s="171"/>
      <c r="H11" s="171"/>
      <c r="I11" s="171"/>
      <c r="J11" s="187"/>
      <c r="K11" s="184" t="s">
        <v>132</v>
      </c>
      <c r="L11" s="191">
        <v>1</v>
      </c>
      <c r="M11" s="34"/>
      <c r="N11" s="34"/>
      <c r="O11" s="34"/>
      <c r="P11" s="34"/>
      <c r="Q11" s="34"/>
      <c r="R11" s="34"/>
      <c r="S11" s="34"/>
      <c r="T11" s="34"/>
      <c r="U11" s="34"/>
      <c r="V11" s="34"/>
      <c r="W11" s="34"/>
      <c r="X11" s="34"/>
    </row>
    <row r="12" spans="1:24" s="109" customFormat="1" x14ac:dyDescent="0.35">
      <c r="A12" s="165"/>
      <c r="B12" s="190" t="s">
        <v>87</v>
      </c>
      <c r="C12" s="172">
        <v>2</v>
      </c>
      <c r="D12" s="172"/>
      <c r="E12" s="172"/>
      <c r="F12" s="172"/>
      <c r="G12" s="172"/>
      <c r="H12" s="172"/>
      <c r="I12" s="172"/>
      <c r="J12" s="191"/>
      <c r="K12" s="200"/>
      <c r="L12" s="191">
        <v>1</v>
      </c>
      <c r="M12"/>
      <c r="N12" s="34"/>
      <c r="O12" s="34"/>
      <c r="P12" s="34"/>
      <c r="Q12" s="34"/>
      <c r="R12" s="34"/>
      <c r="S12" s="34"/>
      <c r="T12" s="34"/>
      <c r="U12" s="34"/>
      <c r="V12" s="34"/>
      <c r="W12" s="34"/>
      <c r="X12" s="34"/>
    </row>
    <row r="13" spans="1:24" s="109" customFormat="1" ht="14.9" customHeight="1" x14ac:dyDescent="0.35">
      <c r="A13" s="165"/>
      <c r="B13" s="475" t="s">
        <v>10</v>
      </c>
      <c r="C13" s="135">
        <v>1</v>
      </c>
      <c r="D13" s="135"/>
      <c r="E13" s="135"/>
      <c r="F13" s="135"/>
      <c r="G13" s="135"/>
      <c r="H13" s="135"/>
      <c r="I13" s="171"/>
      <c r="J13" s="187"/>
      <c r="K13" s="189"/>
      <c r="L13" s="191">
        <v>1</v>
      </c>
      <c r="M13" s="34"/>
      <c r="N13" s="34"/>
      <c r="O13" s="34"/>
      <c r="P13" s="34"/>
      <c r="Q13" s="34"/>
      <c r="R13" s="34"/>
      <c r="S13" s="34"/>
      <c r="T13" s="34"/>
      <c r="U13" s="34"/>
      <c r="V13" s="34"/>
      <c r="W13" s="34"/>
      <c r="X13" s="34"/>
    </row>
    <row r="14" spans="1:24" s="109" customFormat="1" x14ac:dyDescent="0.35">
      <c r="A14" s="165"/>
      <c r="B14" s="190" t="s">
        <v>23</v>
      </c>
      <c r="C14" s="135">
        <v>1</v>
      </c>
      <c r="D14" s="135"/>
      <c r="E14" s="135"/>
      <c r="F14" s="135"/>
      <c r="G14" s="135"/>
      <c r="H14" s="135"/>
      <c r="I14" s="172"/>
      <c r="J14" s="191"/>
      <c r="K14" s="340"/>
      <c r="L14" s="191">
        <v>1</v>
      </c>
      <c r="M14" s="34"/>
      <c r="N14" s="34"/>
      <c r="O14" s="34"/>
      <c r="P14" s="34"/>
      <c r="Q14" s="34"/>
      <c r="R14" s="34"/>
      <c r="S14" s="34"/>
      <c r="T14" s="34"/>
      <c r="U14" s="34"/>
      <c r="V14" s="34"/>
      <c r="W14" s="34"/>
      <c r="X14" s="34"/>
    </row>
    <row r="15" spans="1:24" s="109" customFormat="1" x14ac:dyDescent="0.35">
      <c r="A15" s="165"/>
      <c r="B15" s="475" t="s">
        <v>11</v>
      </c>
      <c r="C15" s="135">
        <v>25</v>
      </c>
      <c r="D15" s="135">
        <v>25</v>
      </c>
      <c r="E15" s="135">
        <v>25</v>
      </c>
      <c r="F15" s="135">
        <v>25</v>
      </c>
      <c r="G15" s="135"/>
      <c r="H15" s="135"/>
      <c r="I15" s="171"/>
      <c r="J15" s="187"/>
      <c r="K15" s="187"/>
      <c r="L15" s="191" t="s">
        <v>161</v>
      </c>
      <c r="M15" s="34"/>
      <c r="N15" s="34"/>
      <c r="O15" s="34"/>
      <c r="P15" s="34"/>
      <c r="Q15" s="34"/>
      <c r="R15" s="34"/>
      <c r="S15" s="34"/>
      <c r="T15" s="34"/>
      <c r="U15" s="34"/>
      <c r="V15" s="34"/>
      <c r="W15" s="34"/>
      <c r="X15" s="34"/>
    </row>
    <row r="16" spans="1:24" s="109" customFormat="1" x14ac:dyDescent="0.35">
      <c r="A16" s="165"/>
      <c r="B16" s="190" t="s">
        <v>12</v>
      </c>
      <c r="C16" s="135">
        <v>1</v>
      </c>
      <c r="D16" s="335">
        <v>1</v>
      </c>
      <c r="E16" s="335">
        <v>1</v>
      </c>
      <c r="F16" s="335">
        <v>1</v>
      </c>
      <c r="G16" s="335"/>
      <c r="H16" s="335"/>
      <c r="I16" s="172"/>
      <c r="J16" s="191"/>
      <c r="K16" s="191"/>
      <c r="L16" s="191" t="s">
        <v>161</v>
      </c>
      <c r="M16" s="34"/>
      <c r="N16" s="34"/>
      <c r="O16" s="34"/>
      <c r="P16" s="34"/>
      <c r="Q16" s="34"/>
      <c r="R16" s="34"/>
      <c r="S16" s="34"/>
      <c r="T16" s="34"/>
      <c r="U16" s="34"/>
      <c r="V16" s="34"/>
      <c r="W16" s="34"/>
      <c r="X16" s="34"/>
    </row>
    <row r="17" spans="1:24" s="109" customFormat="1" x14ac:dyDescent="0.35">
      <c r="A17" s="165"/>
      <c r="B17" s="691" t="s">
        <v>14</v>
      </c>
      <c r="C17" s="692"/>
      <c r="D17" s="692"/>
      <c r="E17" s="692"/>
      <c r="F17" s="692"/>
      <c r="G17" s="692"/>
      <c r="H17" s="692"/>
      <c r="I17" s="692"/>
      <c r="J17" s="692"/>
      <c r="K17" s="692"/>
      <c r="L17" s="693"/>
      <c r="M17" s="34"/>
      <c r="N17" s="34"/>
      <c r="O17" s="34"/>
      <c r="P17" s="34"/>
      <c r="Q17" s="34"/>
      <c r="R17" s="34"/>
      <c r="S17" s="34"/>
      <c r="T17" s="34"/>
      <c r="U17" s="34"/>
      <c r="V17" s="34"/>
      <c r="W17" s="34"/>
      <c r="X17" s="34"/>
    </row>
    <row r="18" spans="1:24" s="109" customFormat="1" x14ac:dyDescent="0.35">
      <c r="A18" s="165"/>
      <c r="B18" s="190" t="s">
        <v>15</v>
      </c>
      <c r="C18" s="337">
        <v>84</v>
      </c>
      <c r="D18" s="195">
        <v>84</v>
      </c>
      <c r="E18" s="195"/>
      <c r="F18" s="195"/>
      <c r="G18" s="195"/>
      <c r="H18" s="195"/>
      <c r="I18" s="191"/>
      <c r="J18" s="191"/>
      <c r="K18" s="184" t="s">
        <v>129</v>
      </c>
      <c r="L18" s="191">
        <v>1</v>
      </c>
      <c r="M18" s="34"/>
      <c r="N18" s="34"/>
      <c r="O18" s="34"/>
      <c r="P18" s="34"/>
      <c r="Q18" s="34"/>
      <c r="R18" s="34"/>
      <c r="S18" s="34"/>
      <c r="T18" s="34"/>
      <c r="U18" s="34"/>
      <c r="V18" s="34"/>
      <c r="W18" s="34"/>
      <c r="X18" s="34"/>
    </row>
    <row r="19" spans="1:24" s="109" customFormat="1" x14ac:dyDescent="0.35">
      <c r="A19" s="165"/>
      <c r="B19" s="475" t="s">
        <v>16</v>
      </c>
      <c r="C19" s="337">
        <v>84</v>
      </c>
      <c r="D19" s="200">
        <v>84</v>
      </c>
      <c r="E19" s="200"/>
      <c r="F19" s="200"/>
      <c r="G19" s="200"/>
      <c r="H19" s="200"/>
      <c r="I19" s="187"/>
      <c r="J19" s="187"/>
      <c r="K19" s="184" t="s">
        <v>129</v>
      </c>
      <c r="L19" s="191">
        <v>1</v>
      </c>
      <c r="M19" s="34"/>
      <c r="N19" s="34"/>
      <c r="O19" s="34"/>
      <c r="P19" s="34"/>
      <c r="Q19" s="34"/>
      <c r="R19" s="34"/>
      <c r="S19" s="34"/>
      <c r="T19" s="34"/>
      <c r="U19" s="34"/>
      <c r="V19" s="34"/>
      <c r="W19" s="34"/>
      <c r="X19" s="34"/>
    </row>
    <row r="20" spans="1:24" s="109" customFormat="1" x14ac:dyDescent="0.35">
      <c r="A20" s="165"/>
      <c r="B20" s="190" t="s">
        <v>88</v>
      </c>
      <c r="C20" s="337">
        <v>10</v>
      </c>
      <c r="D20" s="200">
        <v>10</v>
      </c>
      <c r="E20" s="200"/>
      <c r="F20" s="200"/>
      <c r="G20" s="200"/>
      <c r="H20" s="200"/>
      <c r="I20" s="191"/>
      <c r="J20" s="191"/>
      <c r="K20" s="200" t="s">
        <v>134</v>
      </c>
      <c r="L20" s="191">
        <v>1</v>
      </c>
      <c r="M20" s="34"/>
      <c r="N20" s="34"/>
      <c r="O20" s="34"/>
      <c r="P20" s="34"/>
      <c r="Q20" s="34"/>
      <c r="R20" s="34"/>
      <c r="S20" s="34"/>
      <c r="T20" s="34"/>
      <c r="U20" s="34"/>
      <c r="V20" s="34"/>
      <c r="W20" s="34"/>
      <c r="X20" s="34"/>
    </row>
    <row r="21" spans="1:24" s="109" customFormat="1" x14ac:dyDescent="0.35">
      <c r="A21" s="165"/>
      <c r="B21" s="475" t="s">
        <v>89</v>
      </c>
      <c r="C21" s="172">
        <v>100</v>
      </c>
      <c r="D21" s="187">
        <v>100</v>
      </c>
      <c r="E21" s="187"/>
      <c r="F21" s="187"/>
      <c r="G21" s="187"/>
      <c r="H21" s="187"/>
      <c r="I21" s="187"/>
      <c r="J21" s="187"/>
      <c r="K21" s="200" t="s">
        <v>131</v>
      </c>
      <c r="L21" s="187">
        <v>1</v>
      </c>
      <c r="M21" s="34"/>
      <c r="N21" s="34"/>
      <c r="O21" s="34"/>
      <c r="P21" s="34"/>
      <c r="Q21" s="34"/>
      <c r="R21" s="34"/>
      <c r="S21" s="34"/>
      <c r="T21" s="34"/>
      <c r="U21" s="34"/>
      <c r="V21" s="34"/>
      <c r="W21" s="34"/>
      <c r="X21" s="34"/>
    </row>
    <row r="22" spans="1:24" s="109" customFormat="1" x14ac:dyDescent="0.35">
      <c r="A22" s="165"/>
      <c r="B22" s="190" t="s">
        <v>90</v>
      </c>
      <c r="C22" s="172">
        <v>100</v>
      </c>
      <c r="D22" s="172">
        <v>100</v>
      </c>
      <c r="E22" s="172"/>
      <c r="F22" s="172"/>
      <c r="G22" s="172"/>
      <c r="H22" s="172"/>
      <c r="I22" s="172"/>
      <c r="J22" s="172"/>
      <c r="K22" s="200" t="s">
        <v>135</v>
      </c>
      <c r="L22" s="172">
        <v>1</v>
      </c>
      <c r="M22" s="34"/>
      <c r="N22" s="34"/>
      <c r="O22" s="34"/>
      <c r="P22" s="34"/>
      <c r="Q22" s="34"/>
      <c r="R22" s="34"/>
      <c r="S22" s="34"/>
      <c r="T22" s="34"/>
      <c r="U22" s="34"/>
      <c r="V22" s="34"/>
      <c r="W22" s="34"/>
      <c r="X22" s="34"/>
    </row>
    <row r="23" spans="1:24" s="109" customFormat="1" x14ac:dyDescent="0.35">
      <c r="A23" s="165"/>
      <c r="B23" s="475" t="s">
        <v>91</v>
      </c>
      <c r="C23" s="172">
        <v>0</v>
      </c>
      <c r="D23" s="171">
        <v>0</v>
      </c>
      <c r="E23" s="171"/>
      <c r="F23" s="171"/>
      <c r="G23" s="171"/>
      <c r="H23" s="171"/>
      <c r="I23" s="171"/>
      <c r="J23" s="171"/>
      <c r="K23" s="184"/>
      <c r="L23" s="654">
        <v>1</v>
      </c>
      <c r="M23" s="34"/>
      <c r="N23" s="34"/>
      <c r="O23" s="34"/>
      <c r="P23" s="34"/>
      <c r="Q23" s="34"/>
      <c r="R23" s="34"/>
      <c r="S23" s="34"/>
      <c r="T23" s="34"/>
      <c r="U23" s="34"/>
      <c r="V23" s="34"/>
      <c r="W23" s="34"/>
      <c r="X23" s="34"/>
    </row>
    <row r="24" spans="1:24" s="109" customFormat="1" x14ac:dyDescent="0.35">
      <c r="A24" s="165"/>
      <c r="B24" s="190" t="s">
        <v>92</v>
      </c>
      <c r="C24" s="338">
        <v>8.3333333333333329E-2</v>
      </c>
      <c r="D24" s="338">
        <v>8.3333333333333329E-2</v>
      </c>
      <c r="E24" s="172"/>
      <c r="F24" s="172"/>
      <c r="G24" s="172"/>
      <c r="H24" s="172"/>
      <c r="I24" s="172"/>
      <c r="J24" s="172"/>
      <c r="K24" s="184" t="s">
        <v>136</v>
      </c>
      <c r="L24" s="654">
        <v>1</v>
      </c>
      <c r="M24" s="34"/>
      <c r="N24" s="34"/>
      <c r="O24" s="34"/>
      <c r="P24" s="34"/>
      <c r="Q24" s="34"/>
      <c r="R24" s="34"/>
      <c r="S24" s="34"/>
      <c r="T24" s="34"/>
      <c r="U24" s="34"/>
      <c r="V24" s="34"/>
      <c r="W24" s="34"/>
      <c r="X24" s="34"/>
    </row>
    <row r="25" spans="1:24" s="109" customFormat="1" x14ac:dyDescent="0.35">
      <c r="A25" s="165"/>
      <c r="B25" s="475" t="s">
        <v>93</v>
      </c>
      <c r="C25" s="338">
        <v>3.3333333333333333E-2</v>
      </c>
      <c r="D25" s="667">
        <v>3.3333333333333333E-2</v>
      </c>
      <c r="E25" s="171"/>
      <c r="F25" s="171"/>
      <c r="G25" s="171"/>
      <c r="H25" s="171"/>
      <c r="I25" s="171"/>
      <c r="J25" s="171"/>
      <c r="K25" s="655"/>
      <c r="L25" s="656">
        <v>1</v>
      </c>
      <c r="M25" s="34"/>
      <c r="N25" s="34"/>
      <c r="O25" s="34"/>
      <c r="P25" s="34"/>
      <c r="Q25" s="34"/>
      <c r="R25" s="34"/>
      <c r="S25" s="34"/>
      <c r="T25" s="34"/>
      <c r="U25" s="34"/>
      <c r="V25" s="34"/>
      <c r="W25" s="34"/>
      <c r="X25" s="34"/>
    </row>
    <row r="26" spans="1:24" s="109" customFormat="1" x14ac:dyDescent="0.35">
      <c r="A26" s="165"/>
      <c r="B26" s="190" t="s">
        <v>25</v>
      </c>
      <c r="C26" s="338">
        <v>8.3333333333333329E-2</v>
      </c>
      <c r="D26" s="338">
        <v>8.3333333333333329E-2</v>
      </c>
      <c r="E26" s="172"/>
      <c r="F26" s="172"/>
      <c r="G26" s="172"/>
      <c r="H26" s="172"/>
      <c r="I26" s="172"/>
      <c r="J26" s="172"/>
      <c r="K26" s="184"/>
      <c r="L26" s="172">
        <v>1</v>
      </c>
      <c r="M26" s="34"/>
      <c r="N26" s="34"/>
      <c r="O26" s="34"/>
      <c r="P26" s="34"/>
      <c r="Q26" s="34"/>
      <c r="R26" s="34"/>
      <c r="S26" s="34"/>
      <c r="T26" s="34"/>
      <c r="U26" s="34"/>
      <c r="V26" s="34"/>
      <c r="W26" s="34"/>
      <c r="X26" s="34"/>
    </row>
    <row r="27" spans="1:24" s="109" customFormat="1" x14ac:dyDescent="0.35">
      <c r="A27" s="165"/>
      <c r="B27" s="475" t="s">
        <v>26</v>
      </c>
      <c r="C27" s="338">
        <v>0.16666666666666666</v>
      </c>
      <c r="D27" s="668">
        <v>0.16666666666666666</v>
      </c>
      <c r="E27" s="185"/>
      <c r="F27" s="185"/>
      <c r="G27" s="185"/>
      <c r="H27" s="185"/>
      <c r="I27" s="171"/>
      <c r="J27" s="171"/>
      <c r="K27" s="184"/>
      <c r="L27" s="172">
        <v>1</v>
      </c>
      <c r="M27" s="34"/>
      <c r="N27" s="34"/>
      <c r="O27" s="34"/>
      <c r="P27" s="34"/>
      <c r="Q27" s="34"/>
      <c r="R27" s="34"/>
      <c r="S27" s="34"/>
      <c r="T27" s="34"/>
      <c r="U27" s="34"/>
      <c r="V27" s="34"/>
      <c r="W27" s="34"/>
      <c r="X27" s="34"/>
    </row>
    <row r="28" spans="1:24" s="109" customFormat="1" x14ac:dyDescent="0.35">
      <c r="A28" s="165"/>
      <c r="B28" s="190" t="s">
        <v>157</v>
      </c>
      <c r="C28" s="172">
        <v>287</v>
      </c>
      <c r="D28" s="172">
        <v>287</v>
      </c>
      <c r="E28" s="172"/>
      <c r="F28" s="172"/>
      <c r="G28" s="172"/>
      <c r="H28" s="172"/>
      <c r="I28" s="172"/>
      <c r="J28" s="172"/>
      <c r="K28" s="184" t="s">
        <v>139</v>
      </c>
      <c r="L28" s="654">
        <v>1</v>
      </c>
      <c r="M28" s="34"/>
      <c r="N28" s="34"/>
      <c r="O28" s="34"/>
      <c r="P28" s="34"/>
      <c r="Q28" s="34"/>
      <c r="R28" s="34"/>
      <c r="S28" s="34"/>
      <c r="T28" s="34"/>
      <c r="U28" s="34"/>
      <c r="V28" s="34"/>
      <c r="W28" s="34"/>
      <c r="X28" s="34"/>
    </row>
    <row r="29" spans="1:24" s="109" customFormat="1" x14ac:dyDescent="0.35">
      <c r="A29" s="165"/>
      <c r="B29" s="475" t="s">
        <v>158</v>
      </c>
      <c r="C29" s="172">
        <v>836</v>
      </c>
      <c r="D29" s="171">
        <v>836</v>
      </c>
      <c r="E29" s="171"/>
      <c r="F29" s="171"/>
      <c r="G29" s="171"/>
      <c r="H29" s="171"/>
      <c r="I29" s="171"/>
      <c r="J29" s="171"/>
      <c r="K29" s="184" t="s">
        <v>137</v>
      </c>
      <c r="L29" s="654">
        <v>1</v>
      </c>
      <c r="M29" s="34"/>
      <c r="N29" s="34"/>
      <c r="O29" s="34"/>
      <c r="P29" s="34"/>
      <c r="Q29" s="34"/>
      <c r="R29" s="34"/>
      <c r="S29" s="34"/>
      <c r="T29" s="34"/>
      <c r="U29" s="34"/>
      <c r="V29" s="34"/>
      <c r="W29" s="34"/>
      <c r="X29" s="34"/>
    </row>
    <row r="30" spans="1:24" s="109" customFormat="1" x14ac:dyDescent="0.35">
      <c r="A30" s="165"/>
      <c r="B30" s="190" t="s">
        <v>159</v>
      </c>
      <c r="C30" s="172">
        <v>1660</v>
      </c>
      <c r="D30" s="172">
        <v>1660</v>
      </c>
      <c r="E30" s="172"/>
      <c r="F30" s="172"/>
      <c r="G30" s="172"/>
      <c r="H30" s="172"/>
      <c r="I30" s="172"/>
      <c r="J30" s="172"/>
      <c r="K30" s="184" t="s">
        <v>133</v>
      </c>
      <c r="L30" s="654">
        <v>1</v>
      </c>
      <c r="M30" s="34"/>
      <c r="N30" s="34"/>
      <c r="O30" s="34"/>
      <c r="P30" s="34"/>
      <c r="Q30" s="34"/>
      <c r="R30" s="34"/>
      <c r="S30" s="34"/>
      <c r="T30" s="34"/>
      <c r="U30" s="34"/>
      <c r="V30" s="34"/>
      <c r="W30" s="34"/>
      <c r="X30" s="34"/>
    </row>
    <row r="31" spans="1:24" s="109" customFormat="1" x14ac:dyDescent="0.35">
      <c r="A31" s="165"/>
      <c r="B31" s="691" t="s">
        <v>27</v>
      </c>
      <c r="C31" s="692"/>
      <c r="D31" s="692"/>
      <c r="E31" s="692"/>
      <c r="F31" s="692"/>
      <c r="G31" s="692"/>
      <c r="H31" s="692"/>
      <c r="I31" s="692"/>
      <c r="J31" s="692"/>
      <c r="K31" s="692"/>
      <c r="L31" s="693"/>
      <c r="M31" s="34"/>
      <c r="N31" s="34"/>
      <c r="O31" s="34"/>
      <c r="P31" s="34"/>
      <c r="Q31" s="34"/>
      <c r="R31" s="34"/>
      <c r="S31" s="34"/>
      <c r="T31" s="34"/>
      <c r="U31" s="34"/>
      <c r="V31" s="34"/>
      <c r="W31" s="34"/>
      <c r="X31" s="34"/>
    </row>
    <row r="32" spans="1:24" s="198" customFormat="1" x14ac:dyDescent="0.35">
      <c r="A32" s="165"/>
      <c r="B32" s="190" t="s">
        <v>142</v>
      </c>
      <c r="C32" s="172"/>
      <c r="D32" s="175"/>
      <c r="E32" s="175"/>
      <c r="F32" s="175"/>
      <c r="G32" s="175"/>
      <c r="H32" s="175"/>
      <c r="I32" s="229"/>
      <c r="J32" s="229"/>
      <c r="K32" s="196"/>
      <c r="L32" s="196"/>
      <c r="M32" s="199"/>
      <c r="N32" s="199"/>
      <c r="O32" s="199"/>
      <c r="P32" s="199"/>
      <c r="Q32" s="199"/>
      <c r="R32" s="199"/>
      <c r="S32" s="199"/>
      <c r="T32" s="199"/>
      <c r="U32" s="199"/>
      <c r="V32" s="199"/>
      <c r="W32" s="199"/>
      <c r="X32" s="199"/>
    </row>
    <row r="33" spans="1:24" s="109" customFormat="1" ht="19.5" customHeight="1" x14ac:dyDescent="0.35">
      <c r="A33" s="165"/>
      <c r="B33" s="475" t="s">
        <v>140</v>
      </c>
      <c r="C33" s="172" t="s">
        <v>355</v>
      </c>
      <c r="D33" s="195"/>
      <c r="E33" s="195"/>
      <c r="F33" s="195"/>
      <c r="G33" s="195"/>
      <c r="H33" s="195"/>
      <c r="I33" s="191"/>
      <c r="J33" s="191"/>
      <c r="K33" s="191"/>
      <c r="L33" s="191">
        <v>1</v>
      </c>
      <c r="M33" s="205"/>
      <c r="N33" s="34"/>
      <c r="O33" s="34"/>
      <c r="P33" s="34"/>
      <c r="Q33" s="34"/>
      <c r="R33" s="34"/>
      <c r="S33" s="34"/>
      <c r="T33" s="34"/>
      <c r="U33" s="34"/>
      <c r="V33" s="34"/>
      <c r="W33" s="34"/>
      <c r="X33" s="34"/>
    </row>
    <row r="34" spans="1:24" s="109" customFormat="1" x14ac:dyDescent="0.35">
      <c r="A34" s="165"/>
      <c r="B34" s="190" t="s">
        <v>143</v>
      </c>
      <c r="C34" s="172"/>
      <c r="D34" s="195"/>
      <c r="E34" s="195"/>
      <c r="F34" s="195"/>
      <c r="G34" s="195"/>
      <c r="H34" s="195"/>
      <c r="I34" s="172"/>
      <c r="J34" s="172"/>
      <c r="K34" s="184"/>
      <c r="L34" s="172"/>
      <c r="M34" s="34"/>
      <c r="N34" s="34"/>
      <c r="O34" s="34"/>
      <c r="P34" s="34"/>
      <c r="Q34" s="34"/>
      <c r="R34" s="34"/>
      <c r="S34" s="34"/>
      <c r="T34" s="34"/>
      <c r="U34" s="34"/>
      <c r="V34" s="34"/>
      <c r="W34" s="34"/>
      <c r="X34" s="34"/>
    </row>
    <row r="35" spans="1:24" s="109" customFormat="1" x14ac:dyDescent="0.35">
      <c r="A35" s="165"/>
      <c r="B35" s="691" t="s">
        <v>53</v>
      </c>
      <c r="C35" s="692"/>
      <c r="D35" s="692"/>
      <c r="E35" s="692"/>
      <c r="F35" s="692"/>
      <c r="G35" s="692"/>
      <c r="H35" s="692"/>
      <c r="I35" s="692"/>
      <c r="J35" s="692"/>
      <c r="K35" s="692"/>
      <c r="L35" s="693"/>
      <c r="M35" s="34"/>
      <c r="N35" s="34"/>
      <c r="O35" s="34"/>
      <c r="P35" s="34"/>
      <c r="Q35" s="34"/>
      <c r="R35" s="34"/>
      <c r="S35" s="34"/>
      <c r="T35" s="34"/>
      <c r="U35" s="34"/>
      <c r="V35" s="34"/>
      <c r="W35" s="34"/>
      <c r="X35" s="34"/>
    </row>
    <row r="36" spans="1:24" s="109" customFormat="1" x14ac:dyDescent="0.35">
      <c r="A36" s="165"/>
      <c r="B36" s="475" t="s">
        <v>220</v>
      </c>
      <c r="C36" s="543">
        <v>4.0999999999999996</v>
      </c>
      <c r="D36" s="543">
        <v>4.1013728920735195</v>
      </c>
      <c r="E36" s="543">
        <v>4.0766463900006649</v>
      </c>
      <c r="F36" s="544">
        <v>4.0559638695222651</v>
      </c>
      <c r="G36" s="230"/>
      <c r="H36" s="230"/>
      <c r="I36" s="187"/>
      <c r="J36" s="187"/>
      <c r="K36" s="200"/>
      <c r="L36" s="187">
        <v>1</v>
      </c>
      <c r="M36" s="34"/>
      <c r="N36" s="34"/>
      <c r="O36" s="34"/>
      <c r="P36" s="34"/>
      <c r="Q36" s="34"/>
      <c r="R36" s="34"/>
      <c r="S36" s="34"/>
      <c r="T36" s="34"/>
      <c r="U36" s="34"/>
    </row>
    <row r="37" spans="1:24" s="109" customFormat="1" x14ac:dyDescent="0.35">
      <c r="A37" s="165"/>
      <c r="B37" s="190" t="s">
        <v>97</v>
      </c>
      <c r="C37" s="312">
        <v>97</v>
      </c>
      <c r="D37" s="172"/>
      <c r="E37" s="172"/>
      <c r="F37" s="191"/>
      <c r="G37" s="191"/>
      <c r="H37" s="191"/>
      <c r="I37" s="191"/>
      <c r="J37" s="191"/>
      <c r="K37" s="189"/>
      <c r="L37" s="191">
        <v>1</v>
      </c>
      <c r="M37" s="34"/>
      <c r="N37" s="34"/>
      <c r="O37" s="34"/>
      <c r="P37" s="34"/>
      <c r="Q37" s="34"/>
      <c r="R37" s="34"/>
      <c r="S37" s="34"/>
      <c r="T37" s="34"/>
      <c r="U37" s="34"/>
    </row>
    <row r="38" spans="1:24" s="109" customFormat="1" x14ac:dyDescent="0.35">
      <c r="A38" s="165"/>
      <c r="B38" s="475" t="s">
        <v>98</v>
      </c>
      <c r="C38" s="312">
        <v>3</v>
      </c>
      <c r="D38" s="172"/>
      <c r="E38" s="172"/>
      <c r="F38" s="191"/>
      <c r="G38" s="187"/>
      <c r="H38" s="187"/>
      <c r="I38" s="187"/>
      <c r="J38" s="187"/>
      <c r="K38" s="200"/>
      <c r="L38" s="191">
        <v>1</v>
      </c>
      <c r="M38" s="34"/>
      <c r="N38" s="34"/>
      <c r="O38" s="34"/>
      <c r="P38" s="34"/>
      <c r="Q38" s="34"/>
      <c r="R38" s="34"/>
      <c r="S38" s="34"/>
      <c r="T38" s="34"/>
      <c r="U38" s="34"/>
    </row>
    <row r="39" spans="1:24" s="109" customFormat="1" x14ac:dyDescent="0.35">
      <c r="A39" s="165"/>
      <c r="B39" s="190" t="s">
        <v>225</v>
      </c>
      <c r="C39" s="604">
        <v>7.2999999999999995E-2</v>
      </c>
      <c r="D39" s="605">
        <v>7.3024444175943157E-2</v>
      </c>
      <c r="E39" s="605">
        <v>7.2608496763820446E-2</v>
      </c>
      <c r="F39" s="606">
        <v>7.1828643779117088E-2</v>
      </c>
      <c r="G39" s="231"/>
      <c r="H39" s="231"/>
      <c r="I39" s="191"/>
      <c r="J39" s="191"/>
      <c r="K39" s="200" t="s">
        <v>138</v>
      </c>
      <c r="L39" s="191">
        <v>1</v>
      </c>
      <c r="M39" s="34"/>
      <c r="N39" s="34"/>
      <c r="O39" s="34"/>
      <c r="P39" s="34"/>
      <c r="Q39" s="34"/>
      <c r="R39" s="34"/>
      <c r="S39" s="34"/>
      <c r="T39" s="34"/>
      <c r="U39" s="34"/>
    </row>
    <row r="40" spans="1:24" s="109" customFormat="1" x14ac:dyDescent="0.35">
      <c r="A40" s="165"/>
      <c r="B40" s="475" t="s">
        <v>45</v>
      </c>
      <c r="C40" s="336">
        <v>557</v>
      </c>
      <c r="D40" s="541">
        <v>550.66445095227687</v>
      </c>
      <c r="E40" s="541">
        <v>553.8273266415539</v>
      </c>
      <c r="F40" s="542">
        <v>551.01753056680525</v>
      </c>
      <c r="G40" s="230"/>
      <c r="H40" s="230"/>
      <c r="I40" s="187"/>
      <c r="J40" s="187"/>
      <c r="K40" s="200"/>
      <c r="L40" s="191" t="s">
        <v>161</v>
      </c>
      <c r="M40" s="34"/>
      <c r="N40" s="34"/>
      <c r="O40" s="34"/>
      <c r="P40" s="34"/>
      <c r="Q40" s="34"/>
      <c r="R40" s="34"/>
      <c r="S40" s="34"/>
      <c r="T40" s="34"/>
      <c r="U40" s="34"/>
    </row>
    <row r="41" spans="1:24" s="109" customFormat="1" x14ac:dyDescent="0.35">
      <c r="A41" s="165"/>
      <c r="B41" s="190" t="s">
        <v>99</v>
      </c>
      <c r="C41" s="172"/>
      <c r="D41" s="172"/>
      <c r="E41" s="172"/>
      <c r="F41" s="191"/>
      <c r="G41" s="191"/>
      <c r="H41" s="191"/>
      <c r="I41" s="191"/>
      <c r="J41" s="191"/>
      <c r="K41" s="200" t="s">
        <v>392</v>
      </c>
      <c r="L41" s="191"/>
      <c r="M41" s="34"/>
      <c r="N41" s="34"/>
      <c r="O41" s="34"/>
      <c r="P41" s="34"/>
      <c r="Q41" s="34"/>
      <c r="R41" s="34"/>
      <c r="S41" s="34"/>
      <c r="T41" s="34"/>
      <c r="U41" s="34"/>
    </row>
    <row r="42" spans="1:24" s="109" customFormat="1" x14ac:dyDescent="0.35">
      <c r="A42" s="165"/>
      <c r="B42" s="475" t="s">
        <v>100</v>
      </c>
      <c r="C42" s="171"/>
      <c r="D42" s="171"/>
      <c r="E42" s="171"/>
      <c r="F42" s="187"/>
      <c r="G42" s="187"/>
      <c r="H42" s="187"/>
      <c r="I42" s="187"/>
      <c r="J42" s="187"/>
      <c r="K42" s="200" t="s">
        <v>392</v>
      </c>
      <c r="L42" s="187"/>
      <c r="M42" s="34"/>
      <c r="N42" s="34"/>
      <c r="O42" s="34"/>
      <c r="P42" s="34"/>
      <c r="Q42" s="34"/>
      <c r="R42" s="34"/>
      <c r="S42" s="34"/>
      <c r="T42" s="34"/>
      <c r="U42" s="34"/>
    </row>
    <row r="43" spans="1:24" s="109" customFormat="1" x14ac:dyDescent="0.35">
      <c r="A43" s="165"/>
      <c r="B43" s="190" t="s">
        <v>101</v>
      </c>
      <c r="C43" s="172"/>
      <c r="D43" s="172"/>
      <c r="E43" s="172"/>
      <c r="F43" s="191"/>
      <c r="G43" s="191"/>
      <c r="H43" s="191"/>
      <c r="I43" s="191"/>
      <c r="J43" s="191"/>
      <c r="K43" s="200" t="s">
        <v>392</v>
      </c>
      <c r="L43" s="191"/>
      <c r="M43" s="34"/>
      <c r="N43" s="34"/>
      <c r="O43" s="34"/>
      <c r="P43" s="34"/>
      <c r="Q43" s="34"/>
      <c r="R43" s="34"/>
      <c r="S43" s="34"/>
      <c r="T43" s="34"/>
      <c r="U43" s="34"/>
    </row>
    <row r="44" spans="1:24" s="109" customFormat="1" x14ac:dyDescent="0.35">
      <c r="A44" s="34"/>
      <c r="B44" s="28"/>
      <c r="C44" s="530"/>
      <c r="D44" s="530"/>
      <c r="E44" s="530"/>
      <c r="F44" s="530"/>
      <c r="G44" s="284"/>
      <c r="H44" s="284"/>
      <c r="I44" s="284"/>
      <c r="J44" s="284"/>
      <c r="K44" s="341"/>
      <c r="L44" s="284"/>
      <c r="M44" s="34"/>
      <c r="N44" s="34"/>
      <c r="O44" s="34"/>
      <c r="P44" s="34"/>
      <c r="Q44" s="34"/>
      <c r="R44" s="34"/>
      <c r="S44" s="34"/>
      <c r="T44" s="34"/>
      <c r="U44" s="34"/>
    </row>
    <row r="45" spans="1:24" s="109" customFormat="1" x14ac:dyDescent="0.35">
      <c r="A45" s="33"/>
      <c r="B45" s="168" t="s">
        <v>124</v>
      </c>
      <c r="C45" s="284"/>
      <c r="D45" s="284"/>
      <c r="E45" s="284"/>
      <c r="F45" s="284"/>
      <c r="G45" s="284"/>
      <c r="H45" s="284"/>
      <c r="I45" s="284"/>
      <c r="J45" s="284"/>
      <c r="K45" s="341"/>
      <c r="L45" s="284"/>
      <c r="M45" s="34"/>
      <c r="N45" s="34"/>
      <c r="O45" s="34"/>
      <c r="P45" s="34"/>
      <c r="Q45" s="34"/>
      <c r="R45" s="34"/>
      <c r="S45" s="34"/>
      <c r="T45" s="34"/>
      <c r="U45" s="34"/>
    </row>
    <row r="46" spans="1:24" s="206" customFormat="1" x14ac:dyDescent="0.35">
      <c r="A46" s="33"/>
      <c r="B46" s="244" t="s">
        <v>197</v>
      </c>
      <c r="C46" s="284"/>
      <c r="D46" s="284"/>
      <c r="E46" s="284"/>
      <c r="F46" s="284"/>
      <c r="G46" s="284"/>
      <c r="H46" s="284"/>
      <c r="I46" s="284"/>
      <c r="J46" s="284"/>
      <c r="K46" s="341"/>
      <c r="L46" s="284"/>
      <c r="M46" s="208"/>
      <c r="N46" s="208"/>
      <c r="O46" s="208"/>
      <c r="P46" s="208"/>
      <c r="Q46" s="208"/>
      <c r="R46" s="208"/>
      <c r="S46" s="208"/>
      <c r="T46" s="208"/>
      <c r="U46" s="208"/>
    </row>
    <row r="47" spans="1:24" s="206" customFormat="1" x14ac:dyDescent="0.35">
      <c r="A47" s="33"/>
      <c r="B47" s="244" t="s">
        <v>199</v>
      </c>
      <c r="C47" s="284"/>
      <c r="D47" s="284"/>
      <c r="E47" s="284"/>
      <c r="F47" s="284"/>
      <c r="G47" s="284"/>
      <c r="H47" s="284"/>
      <c r="I47" s="284"/>
      <c r="J47" s="284"/>
      <c r="K47" s="341"/>
      <c r="L47" s="284"/>
      <c r="M47" s="208"/>
      <c r="N47" s="208"/>
      <c r="O47" s="208"/>
      <c r="P47" s="208"/>
      <c r="Q47" s="208"/>
      <c r="R47" s="208"/>
      <c r="S47" s="208"/>
      <c r="T47" s="208"/>
      <c r="U47" s="208"/>
    </row>
    <row r="48" spans="1:24" s="109" customFormat="1" x14ac:dyDescent="0.35">
      <c r="A48" s="34"/>
      <c r="B48" s="168"/>
      <c r="C48" s="284"/>
      <c r="D48" s="284"/>
      <c r="E48" s="284"/>
      <c r="F48" s="284"/>
      <c r="G48" s="284"/>
      <c r="H48" s="284"/>
      <c r="I48" s="284"/>
      <c r="J48" s="284"/>
      <c r="K48" s="342"/>
      <c r="L48" s="284"/>
      <c r="M48" s="34"/>
      <c r="N48" s="34"/>
      <c r="O48" s="34"/>
      <c r="P48" s="34"/>
      <c r="Q48" s="34"/>
      <c r="R48" s="34"/>
      <c r="S48" s="34"/>
      <c r="T48" s="34"/>
      <c r="U48" s="34"/>
    </row>
    <row r="49" spans="1:37" s="109" customFormat="1" x14ac:dyDescent="0.35">
      <c r="A49" s="138"/>
      <c r="B49" s="278" t="s">
        <v>141</v>
      </c>
      <c r="C49" s="284"/>
      <c r="D49" s="284"/>
      <c r="E49" s="284"/>
      <c r="F49" s="284"/>
      <c r="G49" s="284"/>
      <c r="H49" s="284"/>
      <c r="I49" s="284"/>
      <c r="J49" s="284"/>
      <c r="K49" s="342"/>
      <c r="L49" s="284"/>
      <c r="M49" s="34"/>
      <c r="N49" s="34"/>
      <c r="O49" s="34"/>
      <c r="P49" s="34"/>
      <c r="Q49" s="34"/>
      <c r="R49" s="34"/>
      <c r="S49" s="34"/>
      <c r="T49" s="34"/>
      <c r="U49" s="34"/>
    </row>
    <row r="50" spans="1:37" s="206" customFormat="1" x14ac:dyDescent="0.35">
      <c r="A50" s="241"/>
      <c r="B50" s="244" t="s">
        <v>196</v>
      </c>
      <c r="C50" s="284"/>
      <c r="D50" s="284"/>
      <c r="E50" s="284"/>
      <c r="F50" s="284"/>
      <c r="G50" s="284"/>
      <c r="H50" s="284"/>
      <c r="I50" s="284"/>
      <c r="J50" s="284"/>
      <c r="K50" s="342"/>
      <c r="L50" s="284"/>
      <c r="M50" s="208"/>
      <c r="N50" s="208"/>
      <c r="O50" s="208"/>
      <c r="P50" s="208"/>
      <c r="Q50" s="208"/>
      <c r="R50" s="208"/>
      <c r="S50" s="208"/>
      <c r="T50" s="208"/>
      <c r="U50" s="208"/>
    </row>
    <row r="51" spans="1:37" s="206" customFormat="1" x14ac:dyDescent="0.35">
      <c r="A51" s="241"/>
      <c r="B51" s="244" t="s">
        <v>198</v>
      </c>
      <c r="C51" s="284"/>
      <c r="D51" s="284"/>
      <c r="E51" s="284"/>
      <c r="F51" s="284"/>
      <c r="G51" s="284"/>
      <c r="H51" s="284"/>
      <c r="I51" s="284"/>
      <c r="J51" s="284"/>
      <c r="K51" s="342"/>
      <c r="L51" s="284"/>
      <c r="M51" s="208"/>
      <c r="N51" s="208"/>
      <c r="O51" s="208"/>
      <c r="P51" s="208"/>
      <c r="Q51" s="208"/>
      <c r="R51" s="208"/>
      <c r="S51" s="208"/>
      <c r="T51" s="208"/>
      <c r="U51" s="208"/>
    </row>
    <row r="52" spans="1:37" s="109" customFormat="1" x14ac:dyDescent="0.35">
      <c r="A52" s="138"/>
      <c r="B52" s="28" t="s">
        <v>200</v>
      </c>
      <c r="C52" s="284"/>
      <c r="D52" s="284"/>
      <c r="E52" s="284"/>
      <c r="F52" s="284"/>
      <c r="G52" s="284"/>
      <c r="H52" s="284"/>
      <c r="I52" s="284"/>
      <c r="J52" s="284"/>
      <c r="K52" s="342"/>
      <c r="L52" s="285"/>
      <c r="M52" s="34"/>
      <c r="N52" s="34"/>
      <c r="O52" s="34"/>
      <c r="P52" s="34"/>
      <c r="Q52" s="34"/>
      <c r="R52" s="34"/>
      <c r="S52" s="34"/>
      <c r="T52" s="34"/>
      <c r="U52" s="34"/>
    </row>
    <row r="53" spans="1:37" s="109" customFormat="1" x14ac:dyDescent="0.35">
      <c r="A53" s="13"/>
      <c r="B53" s="28" t="s">
        <v>201</v>
      </c>
      <c r="C53" s="292"/>
      <c r="D53" s="292"/>
      <c r="E53" s="292"/>
      <c r="F53" s="292"/>
      <c r="G53" s="292"/>
      <c r="H53" s="292"/>
      <c r="I53" s="284"/>
      <c r="J53" s="284"/>
      <c r="K53" s="342"/>
      <c r="L53" s="285"/>
      <c r="M53" s="34"/>
      <c r="N53" s="34"/>
      <c r="O53" s="34"/>
      <c r="P53" s="34"/>
      <c r="Q53" s="34"/>
      <c r="R53" s="34"/>
      <c r="S53" s="34"/>
      <c r="T53" s="34"/>
      <c r="U53" s="34"/>
    </row>
    <row r="54" spans="1:37" s="206" customFormat="1" x14ac:dyDescent="0.35">
      <c r="A54" s="13"/>
      <c r="B54" s="28" t="s">
        <v>202</v>
      </c>
      <c r="C54" s="292"/>
      <c r="D54" s="292"/>
      <c r="E54" s="292"/>
      <c r="F54" s="292"/>
      <c r="G54" s="292"/>
      <c r="H54" s="292"/>
      <c r="I54" s="284"/>
      <c r="J54" s="284"/>
      <c r="K54" s="342"/>
      <c r="L54" s="285"/>
      <c r="M54" s="208"/>
      <c r="N54" s="208"/>
      <c r="O54" s="208"/>
      <c r="P54" s="208"/>
      <c r="Q54" s="208"/>
      <c r="R54" s="208"/>
      <c r="S54" s="208"/>
      <c r="T54" s="208"/>
      <c r="U54" s="208"/>
    </row>
    <row r="55" spans="1:37" s="206" customFormat="1" x14ac:dyDescent="0.35">
      <c r="A55" s="13"/>
      <c r="B55" s="28" t="s">
        <v>203</v>
      </c>
      <c r="C55" s="292"/>
      <c r="D55" s="292"/>
      <c r="E55" s="292"/>
      <c r="F55" s="292"/>
      <c r="G55" s="292"/>
      <c r="H55" s="292"/>
      <c r="I55" s="284"/>
      <c r="J55" s="284"/>
      <c r="K55" s="342"/>
      <c r="L55" s="285"/>
      <c r="M55" s="208"/>
      <c r="N55" s="208"/>
      <c r="O55" s="208"/>
      <c r="P55" s="208"/>
      <c r="Q55" s="208"/>
      <c r="R55" s="208"/>
      <c r="S55" s="208"/>
      <c r="T55" s="208"/>
      <c r="U55" s="208"/>
    </row>
    <row r="56" spans="1:37" s="206" customFormat="1" x14ac:dyDescent="0.35">
      <c r="A56" s="13"/>
      <c r="B56" s="28" t="s">
        <v>204</v>
      </c>
      <c r="C56" s="292"/>
      <c r="D56" s="292"/>
      <c r="E56" s="292"/>
      <c r="F56" s="292"/>
      <c r="G56" s="292"/>
      <c r="H56" s="292"/>
      <c r="I56" s="284"/>
      <c r="J56" s="284"/>
      <c r="K56" s="342"/>
      <c r="L56" s="285"/>
      <c r="M56" s="208"/>
      <c r="N56" s="208"/>
      <c r="O56" s="208"/>
      <c r="P56" s="208"/>
      <c r="Q56" s="208"/>
      <c r="R56" s="208"/>
      <c r="S56" s="208"/>
      <c r="T56" s="208"/>
      <c r="U56" s="208"/>
    </row>
    <row r="57" spans="1:37" s="206" customFormat="1" x14ac:dyDescent="0.35">
      <c r="A57" s="13"/>
      <c r="B57" s="28" t="s">
        <v>205</v>
      </c>
      <c r="C57" s="292"/>
      <c r="D57" s="292"/>
      <c r="E57" s="292"/>
      <c r="F57" s="292"/>
      <c r="G57" s="292"/>
      <c r="H57" s="292"/>
      <c r="I57" s="284"/>
      <c r="J57" s="284"/>
      <c r="K57" s="342"/>
      <c r="L57" s="285"/>
      <c r="M57" s="208"/>
      <c r="N57" s="208"/>
      <c r="O57" s="208"/>
      <c r="P57" s="208"/>
      <c r="Q57" s="208"/>
      <c r="R57" s="208"/>
      <c r="S57" s="208"/>
      <c r="T57" s="208"/>
      <c r="U57" s="208"/>
    </row>
    <row r="58" spans="1:37" s="206" customFormat="1" x14ac:dyDescent="0.35">
      <c r="A58" s="13"/>
      <c r="B58" s="28" t="s">
        <v>206</v>
      </c>
      <c r="C58" s="292"/>
      <c r="D58" s="292"/>
      <c r="E58" s="292"/>
      <c r="F58" s="292"/>
      <c r="G58" s="292"/>
      <c r="H58" s="292"/>
      <c r="I58" s="284"/>
      <c r="J58" s="284"/>
      <c r="K58" s="342"/>
      <c r="L58" s="285"/>
      <c r="M58" s="208"/>
      <c r="N58" s="208"/>
      <c r="O58" s="208"/>
      <c r="P58" s="208"/>
      <c r="Q58" s="208"/>
      <c r="R58" s="208"/>
      <c r="S58" s="208"/>
      <c r="T58" s="208"/>
      <c r="U58" s="208"/>
    </row>
    <row r="59" spans="1:37" s="206" customFormat="1" x14ac:dyDescent="0.35">
      <c r="A59" s="13"/>
      <c r="B59" s="28" t="s">
        <v>207</v>
      </c>
      <c r="C59" s="292"/>
      <c r="D59" s="292"/>
      <c r="E59" s="292"/>
      <c r="F59" s="292"/>
      <c r="G59" s="292"/>
      <c r="H59" s="292"/>
      <c r="I59" s="284"/>
      <c r="J59" s="284"/>
      <c r="K59" s="342"/>
      <c r="L59" s="285"/>
      <c r="M59" s="208"/>
      <c r="N59" s="208"/>
      <c r="O59" s="208"/>
      <c r="P59" s="208"/>
      <c r="Q59" s="208"/>
      <c r="R59" s="208"/>
      <c r="S59" s="208"/>
      <c r="T59" s="208"/>
      <c r="U59" s="208"/>
    </row>
    <row r="60" spans="1:37" s="206" customFormat="1" x14ac:dyDescent="0.35">
      <c r="A60" s="13"/>
      <c r="B60" s="28" t="s">
        <v>393</v>
      </c>
      <c r="C60" s="292"/>
      <c r="D60" s="292"/>
      <c r="E60" s="292"/>
      <c r="F60" s="292"/>
      <c r="G60" s="292"/>
      <c r="H60" s="292"/>
      <c r="I60" s="284"/>
      <c r="J60" s="284"/>
      <c r="K60" s="342"/>
      <c r="L60" s="285"/>
      <c r="M60" s="208"/>
      <c r="N60" s="208"/>
      <c r="O60" s="208"/>
      <c r="P60" s="208"/>
      <c r="Q60" s="208"/>
      <c r="R60" s="208"/>
      <c r="S60" s="208"/>
      <c r="T60" s="208"/>
      <c r="U60" s="208"/>
    </row>
    <row r="61" spans="1:37" s="206" customFormat="1" x14ac:dyDescent="0.35">
      <c r="A61" s="13"/>
      <c r="B61" s="28" t="s">
        <v>391</v>
      </c>
      <c r="C61" s="292"/>
      <c r="D61" s="292"/>
      <c r="E61" s="292"/>
      <c r="F61" s="292"/>
      <c r="G61" s="292"/>
      <c r="H61" s="292"/>
      <c r="I61" s="284"/>
      <c r="J61" s="284"/>
      <c r="K61" s="342"/>
      <c r="L61" s="285"/>
      <c r="M61" s="208"/>
      <c r="N61" s="208"/>
      <c r="O61" s="208"/>
      <c r="P61" s="208"/>
      <c r="Q61" s="208"/>
      <c r="R61" s="208"/>
      <c r="S61" s="208"/>
      <c r="T61" s="208"/>
      <c r="U61" s="208"/>
    </row>
    <row r="62" spans="1:37" x14ac:dyDescent="0.35">
      <c r="A62" s="11"/>
      <c r="B62"/>
      <c r="C62"/>
      <c r="D62"/>
      <c r="E62" s="292"/>
      <c r="F62" s="292"/>
      <c r="G62" s="292"/>
      <c r="H62" s="292"/>
      <c r="I62" s="327"/>
      <c r="J62" s="327"/>
      <c r="K62" s="342"/>
      <c r="L62" s="327"/>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35">
      <c r="A63" s="11"/>
      <c r="B63"/>
      <c r="C63"/>
      <c r="D63"/>
      <c r="E63" s="292"/>
      <c r="F63" s="292"/>
      <c r="G63" s="292"/>
      <c r="H63" s="292"/>
      <c r="I63" s="327"/>
      <c r="J63" s="327"/>
      <c r="K63" s="342"/>
      <c r="L63" s="327"/>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35">
      <c r="A64" s="11"/>
      <c r="B64"/>
      <c r="C64"/>
      <c r="D64"/>
      <c r="E64" s="292"/>
      <c r="F64" s="292"/>
      <c r="G64" s="292"/>
      <c r="H64" s="292"/>
      <c r="I64" s="327"/>
      <c r="J64" s="327"/>
      <c r="K64" s="342"/>
      <c r="L64" s="327"/>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35">
      <c r="A65" s="11"/>
      <c r="B65" s="11"/>
      <c r="C65" s="327"/>
      <c r="D65" s="327"/>
      <c r="E65" s="327"/>
      <c r="F65" s="327"/>
      <c r="G65" s="327"/>
      <c r="H65" s="327"/>
      <c r="I65" s="327"/>
      <c r="J65" s="327"/>
      <c r="L65" s="327"/>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35">
      <c r="A66" s="11"/>
      <c r="B66" s="11"/>
      <c r="C66" s="327"/>
      <c r="D66" s="327"/>
      <c r="E66" s="327"/>
      <c r="F66" s="327"/>
      <c r="G66" s="327"/>
      <c r="H66" s="327"/>
      <c r="I66" s="327"/>
      <c r="J66" s="327"/>
      <c r="L66" s="327"/>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35">
      <c r="A67" s="11"/>
      <c r="B67" s="11"/>
      <c r="C67" s="327"/>
      <c r="D67" s="327"/>
      <c r="E67" s="327"/>
      <c r="F67" s="327"/>
      <c r="G67" s="327"/>
      <c r="H67" s="327"/>
      <c r="I67" s="327"/>
      <c r="J67" s="327"/>
      <c r="L67" s="327"/>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35">
      <c r="A68" s="11"/>
      <c r="B68" s="11"/>
      <c r="C68" s="327"/>
      <c r="D68" s="327"/>
      <c r="E68" s="327"/>
      <c r="F68" s="327"/>
      <c r="G68" s="327"/>
      <c r="H68" s="327"/>
      <c r="I68" s="327"/>
      <c r="J68" s="327"/>
      <c r="L68" s="327"/>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35">
      <c r="A69" s="11"/>
      <c r="B69" s="11"/>
      <c r="C69" s="327"/>
      <c r="D69" s="327"/>
      <c r="E69" s="327"/>
      <c r="F69" s="327"/>
      <c r="G69" s="327"/>
      <c r="H69" s="327"/>
      <c r="I69" s="327"/>
      <c r="J69" s="327"/>
      <c r="L69" s="327"/>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35">
      <c r="A70" s="11"/>
      <c r="B70" s="11"/>
      <c r="C70" s="327"/>
      <c r="D70" s="327"/>
      <c r="E70" s="327"/>
      <c r="F70" s="327"/>
      <c r="G70" s="327"/>
      <c r="H70" s="327"/>
      <c r="I70" s="327"/>
      <c r="J70" s="327"/>
      <c r="L70" s="327"/>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35">
      <c r="A71" s="11"/>
      <c r="B71" s="11"/>
      <c r="C71" s="327"/>
      <c r="D71" s="327"/>
      <c r="E71" s="327"/>
      <c r="F71" s="327"/>
      <c r="G71" s="327"/>
      <c r="H71" s="327"/>
      <c r="I71" s="327"/>
      <c r="J71" s="327"/>
      <c r="L71" s="327"/>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35">
      <c r="A72" s="11"/>
      <c r="B72" s="11"/>
      <c r="C72" s="327"/>
      <c r="D72" s="327"/>
      <c r="E72" s="327"/>
      <c r="F72" s="327"/>
      <c r="G72" s="327"/>
      <c r="H72" s="327"/>
      <c r="I72" s="327"/>
      <c r="J72" s="327"/>
      <c r="L72" s="327"/>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35">
      <c r="A73" s="11"/>
      <c r="B73" s="11"/>
      <c r="C73" s="327"/>
      <c r="D73" s="327"/>
      <c r="E73" s="327"/>
      <c r="F73" s="327"/>
      <c r="G73" s="327"/>
      <c r="H73" s="327"/>
      <c r="I73" s="327"/>
      <c r="J73" s="327"/>
      <c r="L73" s="327"/>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35">
      <c r="A74" s="11"/>
      <c r="B74" s="11"/>
      <c r="C74" s="327"/>
      <c r="D74" s="327"/>
      <c r="E74" s="327"/>
      <c r="F74" s="327"/>
      <c r="G74" s="327"/>
      <c r="H74" s="327"/>
      <c r="I74" s="327"/>
      <c r="J74" s="327"/>
      <c r="L74" s="327"/>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35">
      <c r="A75" s="11"/>
      <c r="B75" s="11"/>
      <c r="C75" s="327"/>
      <c r="D75" s="327"/>
      <c r="E75" s="327"/>
      <c r="F75" s="327"/>
      <c r="G75" s="327"/>
      <c r="H75" s="327"/>
      <c r="I75" s="327"/>
      <c r="J75" s="327"/>
      <c r="L75" s="327"/>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35">
      <c r="A76" s="11"/>
      <c r="B76" s="11"/>
      <c r="C76" s="327"/>
      <c r="D76" s="327"/>
      <c r="E76" s="327"/>
      <c r="F76" s="327"/>
      <c r="G76" s="327"/>
      <c r="H76" s="327"/>
      <c r="I76" s="327"/>
      <c r="J76" s="327"/>
      <c r="L76" s="327"/>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35">
      <c r="A77" s="11"/>
      <c r="B77" s="11"/>
      <c r="C77" s="327"/>
      <c r="D77" s="327"/>
      <c r="E77" s="327"/>
      <c r="F77" s="327"/>
      <c r="G77" s="327"/>
      <c r="H77" s="327"/>
      <c r="I77" s="327"/>
      <c r="J77" s="327"/>
      <c r="L77" s="327"/>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35">
      <c r="A78" s="11"/>
      <c r="B78" s="11"/>
      <c r="C78" s="327"/>
      <c r="D78" s="327"/>
      <c r="E78" s="327"/>
      <c r="F78" s="327"/>
      <c r="G78" s="327"/>
      <c r="H78" s="327"/>
      <c r="I78" s="327"/>
      <c r="J78" s="327"/>
      <c r="L78" s="327"/>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35">
      <c r="A79" s="11"/>
      <c r="B79" s="11"/>
      <c r="C79" s="327"/>
      <c r="D79" s="327"/>
      <c r="E79" s="327"/>
      <c r="F79" s="327"/>
      <c r="G79" s="327"/>
      <c r="H79" s="327"/>
      <c r="I79" s="327"/>
      <c r="J79" s="327"/>
      <c r="L79" s="327"/>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35">
      <c r="A80" s="11"/>
      <c r="B80" s="11"/>
      <c r="C80" s="327"/>
      <c r="D80" s="327"/>
      <c r="E80" s="327"/>
      <c r="F80" s="327"/>
      <c r="G80" s="327"/>
      <c r="H80" s="327"/>
      <c r="I80" s="327"/>
      <c r="J80" s="327"/>
      <c r="L80" s="327"/>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35">
      <c r="A81" s="11"/>
      <c r="B81" s="11"/>
      <c r="C81" s="327"/>
      <c r="D81" s="327"/>
      <c r="E81" s="327"/>
      <c r="F81" s="327"/>
      <c r="G81" s="327"/>
      <c r="H81" s="327"/>
      <c r="I81" s="327"/>
      <c r="J81" s="327"/>
      <c r="L81" s="327"/>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35">
      <c r="A82" s="11"/>
      <c r="B82" s="11"/>
      <c r="C82" s="327"/>
      <c r="D82" s="327"/>
      <c r="E82" s="327"/>
      <c r="F82" s="327"/>
      <c r="G82" s="327"/>
      <c r="H82" s="327"/>
      <c r="I82" s="327"/>
      <c r="J82" s="327"/>
      <c r="L82" s="327"/>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35">
      <c r="A83" s="11"/>
      <c r="B83" s="11"/>
      <c r="C83" s="327"/>
      <c r="D83" s="327"/>
      <c r="E83" s="327"/>
      <c r="F83" s="327"/>
      <c r="G83" s="327"/>
      <c r="H83" s="327"/>
      <c r="I83" s="327"/>
      <c r="J83" s="327"/>
      <c r="L83" s="327"/>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35">
      <c r="A84" s="11"/>
      <c r="B84" s="11"/>
      <c r="C84" s="327"/>
      <c r="D84" s="327"/>
      <c r="E84" s="327"/>
      <c r="F84" s="327"/>
      <c r="G84" s="327"/>
      <c r="H84" s="327"/>
      <c r="I84" s="327"/>
      <c r="J84" s="327"/>
      <c r="L84" s="327"/>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35">
      <c r="A85" s="11"/>
      <c r="B85" s="11"/>
      <c r="C85" s="327"/>
      <c r="D85" s="327"/>
      <c r="E85" s="327"/>
      <c r="F85" s="327"/>
      <c r="G85" s="327"/>
      <c r="H85" s="327"/>
      <c r="I85" s="327"/>
      <c r="J85" s="327"/>
      <c r="L85" s="327"/>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35">
      <c r="A86" s="11"/>
      <c r="B86" s="11"/>
      <c r="C86" s="327"/>
      <c r="D86" s="327"/>
      <c r="E86" s="327"/>
      <c r="F86" s="327"/>
      <c r="G86" s="327"/>
      <c r="H86" s="327"/>
      <c r="I86" s="327"/>
      <c r="J86" s="327"/>
      <c r="L86" s="327"/>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35">
      <c r="A87" s="11"/>
      <c r="B87" s="11"/>
      <c r="C87" s="327"/>
      <c r="D87" s="327"/>
      <c r="E87" s="327"/>
      <c r="F87" s="327"/>
      <c r="G87" s="327"/>
      <c r="H87" s="327"/>
      <c r="I87" s="327"/>
      <c r="J87" s="327"/>
      <c r="L87" s="327"/>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35">
      <c r="A88" s="11"/>
      <c r="B88" s="11"/>
      <c r="C88" s="327"/>
      <c r="D88" s="327"/>
      <c r="E88" s="327"/>
      <c r="F88" s="327"/>
      <c r="G88" s="327"/>
      <c r="H88" s="327"/>
      <c r="I88" s="327"/>
      <c r="J88" s="327"/>
      <c r="L88" s="327"/>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35">
      <c r="A89" s="11"/>
      <c r="B89" s="11"/>
      <c r="C89" s="327"/>
      <c r="D89" s="327"/>
      <c r="E89" s="327"/>
      <c r="F89" s="327"/>
      <c r="G89" s="327"/>
      <c r="H89" s="327"/>
      <c r="I89" s="327"/>
      <c r="J89" s="327"/>
      <c r="L89" s="327"/>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35">
      <c r="A90" s="11"/>
      <c r="B90" s="11"/>
      <c r="C90" s="327"/>
      <c r="D90" s="327"/>
      <c r="E90" s="327"/>
      <c r="F90" s="327"/>
      <c r="G90" s="327"/>
      <c r="H90" s="327"/>
      <c r="I90" s="327"/>
      <c r="J90" s="327"/>
      <c r="L90" s="327"/>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35">
      <c r="A91" s="11"/>
      <c r="B91" s="11"/>
      <c r="C91" s="327"/>
      <c r="D91" s="327"/>
      <c r="E91" s="327"/>
      <c r="F91" s="327"/>
      <c r="G91" s="327"/>
      <c r="H91" s="327"/>
      <c r="I91" s="327"/>
      <c r="J91" s="327"/>
      <c r="L91" s="327"/>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35">
      <c r="A92" s="11"/>
      <c r="B92" s="11"/>
      <c r="C92" s="327"/>
      <c r="D92" s="327"/>
      <c r="E92" s="327"/>
      <c r="F92" s="327"/>
      <c r="G92" s="327"/>
      <c r="H92" s="327"/>
      <c r="I92" s="327"/>
      <c r="J92" s="327"/>
      <c r="L92" s="327"/>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35">
      <c r="A93" s="11"/>
      <c r="B93" s="11"/>
      <c r="C93" s="327"/>
      <c r="D93" s="327"/>
      <c r="E93" s="327"/>
      <c r="F93" s="327"/>
      <c r="G93" s="327"/>
      <c r="H93" s="327"/>
      <c r="I93" s="327"/>
      <c r="J93" s="327"/>
      <c r="L93" s="327"/>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35">
      <c r="A94" s="11"/>
      <c r="B94" s="11"/>
      <c r="C94" s="327"/>
      <c r="D94" s="327"/>
      <c r="E94" s="327"/>
      <c r="F94" s="327"/>
      <c r="G94" s="327"/>
      <c r="H94" s="327"/>
      <c r="I94" s="327"/>
      <c r="J94" s="327"/>
      <c r="L94" s="327"/>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sheetData>
  <customSheetViews>
    <customSheetView guid="{52BFA1C6-C293-4099-B006-D09FCDA7FECB}" topLeftCell="A16">
      <selection activeCell="E42" sqref="E42"/>
      <colBreaks count="1" manualBreakCount="1">
        <brk id="14" max="57" man="1"/>
      </colBreaks>
      <pageMargins left="0.7" right="0.7" top="0.75" bottom="0.75" header="0.3" footer="0.3"/>
      <pageSetup paperSize="9" scale="67" orientation="portrait" r:id="rId1"/>
      <headerFooter>
        <oddHeader>&amp;C
&amp;G</oddHeader>
      </headerFooter>
    </customSheetView>
    <customSheetView guid="{3F4F9D5E-65C0-42AF-A62A-7A774774A933}" showGridLines="0" topLeftCell="A13">
      <selection activeCell="B8" sqref="B8:B11"/>
      <colBreaks count="1" manualBreakCount="1">
        <brk id="13" max="57" man="1"/>
      </colBreaks>
      <pageMargins left="0.7" right="0.7" top="0.75" bottom="0.75" header="0.3" footer="0.3"/>
      <pageSetup paperSize="9" scale="67" orientation="portrait" r:id="rId2"/>
      <headerFooter>
        <oddHeader>&amp;C
&amp;G</oddHeader>
      </headerFooter>
    </customSheetView>
    <customSheetView guid="{EC40496C-8234-4F0F-A15F-F8A9160EC689}" showGridLines="0">
      <selection activeCell="B4" sqref="B4:B7"/>
      <colBreaks count="1" manualBreakCount="1">
        <brk id="13" max="57" man="1"/>
      </colBreaks>
      <pageMargins left="0.7" right="0.7" top="0.75" bottom="0.75" header="0.3" footer="0.3"/>
      <pageSetup paperSize="9" scale="67" orientation="portrait" r:id="rId3"/>
      <headerFooter>
        <oddHeader>&amp;C
&amp;G</oddHeader>
      </headerFooter>
    </customSheetView>
  </customSheetViews>
  <mergeCells count="6">
    <mergeCell ref="C3:L3"/>
    <mergeCell ref="B17:L17"/>
    <mergeCell ref="B31:L31"/>
    <mergeCell ref="B35:L35"/>
    <mergeCell ref="G4:H4"/>
    <mergeCell ref="I4:J4"/>
  </mergeCells>
  <pageMargins left="0.7" right="0.7" top="0.75" bottom="0.75" header="0.3" footer="0.3"/>
  <pageSetup paperSize="9" scale="67" orientation="portrait" r:id="rId4"/>
  <headerFooter>
    <oddHeader>&amp;C
&amp;G</oddHeader>
  </headerFooter>
  <colBreaks count="1" manualBreakCount="1">
    <brk id="12" max="57" man="1"/>
  </colBreaks>
  <legacyDrawingHF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6"/>
  <dimension ref="A1:Z65"/>
  <sheetViews>
    <sheetView showGridLines="0" zoomScaleNormal="100" workbookViewId="0">
      <pane ySplit="4" topLeftCell="A5" activePane="bottomLeft" state="frozen"/>
      <selection pane="bottomLeft" activeCell="E9" sqref="E9"/>
    </sheetView>
  </sheetViews>
  <sheetFormatPr defaultRowHeight="14.5" x14ac:dyDescent="0.35"/>
  <cols>
    <col min="1" max="1" width="3.453125" customWidth="1"/>
    <col min="2" max="2" width="39.81640625" style="37" customWidth="1"/>
    <col min="3" max="3" width="10.81640625" style="292" bestFit="1" customWidth="1"/>
    <col min="4" max="4" width="9.1796875" style="292" customWidth="1"/>
    <col min="5" max="5" width="10.81640625" style="292" bestFit="1" customWidth="1"/>
    <col min="6" max="6" width="9.1796875" style="292" customWidth="1"/>
    <col min="7" max="7" width="6.453125" style="292" customWidth="1"/>
    <col min="8" max="8" width="7.81640625" style="292" customWidth="1"/>
    <col min="9" max="9" width="7.1796875" style="292" customWidth="1"/>
    <col min="10" max="10" width="8.1796875" style="292" customWidth="1"/>
    <col min="11" max="11" width="8.1796875" style="321" customWidth="1"/>
    <col min="12" max="12" width="7.1796875" style="321" customWidth="1"/>
    <col min="13" max="13" width="8.81640625" style="292"/>
  </cols>
  <sheetData>
    <row r="1" spans="1:16" x14ac:dyDescent="0.35">
      <c r="B1"/>
    </row>
    <row r="2" spans="1:16" x14ac:dyDescent="0.35">
      <c r="B2"/>
    </row>
    <row r="3" spans="1:16" x14ac:dyDescent="0.35">
      <c r="B3" s="100" t="s">
        <v>0</v>
      </c>
      <c r="C3" s="704" t="s">
        <v>388</v>
      </c>
      <c r="D3" s="705"/>
      <c r="E3" s="705"/>
      <c r="F3" s="705"/>
      <c r="G3" s="705"/>
      <c r="H3" s="705"/>
      <c r="I3" s="705"/>
      <c r="J3" s="705"/>
      <c r="K3" s="705"/>
      <c r="L3" s="706"/>
    </row>
    <row r="4" spans="1:16" s="206" customFormat="1" ht="14.9" customHeight="1" x14ac:dyDescent="0.35">
      <c r="A4" s="208"/>
      <c r="B4" s="177"/>
      <c r="C4" s="178">
        <v>2020</v>
      </c>
      <c r="D4" s="178">
        <v>2030</v>
      </c>
      <c r="E4" s="178">
        <v>2040</v>
      </c>
      <c r="F4" s="178">
        <v>2050</v>
      </c>
      <c r="G4" s="697" t="s">
        <v>2</v>
      </c>
      <c r="H4" s="698"/>
      <c r="I4" s="697" t="s">
        <v>3</v>
      </c>
      <c r="J4" s="698"/>
      <c r="K4" s="319" t="s">
        <v>4</v>
      </c>
      <c r="L4" s="319" t="s">
        <v>5</v>
      </c>
      <c r="M4" s="322"/>
      <c r="N4" s="76"/>
      <c r="O4" s="76"/>
      <c r="P4" s="76"/>
    </row>
    <row r="5" spans="1:16" s="109" customFormat="1" x14ac:dyDescent="0.35">
      <c r="A5" s="34"/>
      <c r="B5" s="275" t="s">
        <v>6</v>
      </c>
      <c r="C5" s="276"/>
      <c r="D5" s="276"/>
      <c r="E5" s="276"/>
      <c r="F5" s="276"/>
      <c r="G5" s="297" t="s">
        <v>7</v>
      </c>
      <c r="H5" s="297" t="s">
        <v>8</v>
      </c>
      <c r="I5" s="297" t="s">
        <v>7</v>
      </c>
      <c r="J5" s="297" t="s">
        <v>8</v>
      </c>
      <c r="K5" s="276"/>
      <c r="L5" s="318"/>
      <c r="M5" s="322"/>
      <c r="N5" s="40"/>
      <c r="O5" s="40"/>
      <c r="P5" s="40"/>
    </row>
    <row r="6" spans="1:16" s="109" customFormat="1" x14ac:dyDescent="0.35">
      <c r="A6" s="34"/>
      <c r="B6" s="190" t="s">
        <v>9</v>
      </c>
      <c r="C6" s="172">
        <v>10</v>
      </c>
      <c r="D6" s="648"/>
      <c r="E6" s="648"/>
      <c r="F6" s="648"/>
      <c r="G6" s="330"/>
      <c r="H6" s="330"/>
      <c r="I6" s="330"/>
      <c r="J6" s="330"/>
      <c r="K6" s="330"/>
      <c r="L6" s="330">
        <v>1</v>
      </c>
      <c r="M6" s="322"/>
      <c r="N6" s="40"/>
      <c r="O6" s="40"/>
      <c r="P6" s="40"/>
    </row>
    <row r="7" spans="1:16" s="109" customFormat="1" ht="20" x14ac:dyDescent="0.35">
      <c r="A7" s="34"/>
      <c r="B7" s="475" t="s">
        <v>82</v>
      </c>
      <c r="C7" s="171">
        <v>26.5</v>
      </c>
      <c r="D7" s="657"/>
      <c r="E7" s="645"/>
      <c r="F7" s="645"/>
      <c r="G7" s="650">
        <v>24</v>
      </c>
      <c r="H7" s="650">
        <v>28</v>
      </c>
      <c r="I7" s="333"/>
      <c r="J7" s="649"/>
      <c r="K7" s="649"/>
      <c r="L7" s="172">
        <v>1</v>
      </c>
      <c r="M7" s="322"/>
      <c r="N7" s="40"/>
      <c r="O7" s="40"/>
      <c r="P7" s="40"/>
    </row>
    <row r="8" spans="1:16" s="109" customFormat="1" x14ac:dyDescent="0.35">
      <c r="A8" s="34"/>
      <c r="B8" s="190" t="s">
        <v>119</v>
      </c>
      <c r="C8" s="172">
        <v>3440</v>
      </c>
      <c r="D8" s="172"/>
      <c r="E8" s="172"/>
      <c r="F8" s="172"/>
      <c r="G8" s="172">
        <v>3245</v>
      </c>
      <c r="H8" s="172">
        <v>3660</v>
      </c>
      <c r="I8" s="172"/>
      <c r="J8" s="172"/>
      <c r="K8" s="172"/>
      <c r="L8" s="172">
        <v>1</v>
      </c>
      <c r="M8" s="322"/>
      <c r="N8" s="40"/>
      <c r="O8" s="40"/>
      <c r="P8" s="40"/>
    </row>
    <row r="9" spans="1:16" s="109" customFormat="1" x14ac:dyDescent="0.35">
      <c r="A9" s="34"/>
      <c r="B9" s="475" t="s">
        <v>120</v>
      </c>
      <c r="C9" s="171">
        <v>3373</v>
      </c>
      <c r="D9" s="171"/>
      <c r="E9" s="171"/>
      <c r="F9" s="171"/>
      <c r="G9" s="171">
        <v>3185</v>
      </c>
      <c r="H9" s="171">
        <v>3583</v>
      </c>
      <c r="I9" s="171"/>
      <c r="J9" s="171"/>
      <c r="K9" s="171"/>
      <c r="L9" s="172">
        <v>1</v>
      </c>
      <c r="M9" s="322"/>
      <c r="N9" s="40"/>
      <c r="O9" s="40"/>
      <c r="P9" s="40"/>
    </row>
    <row r="10" spans="1:16" s="109" customFormat="1" x14ac:dyDescent="0.35">
      <c r="A10" s="34"/>
      <c r="B10" s="190" t="s">
        <v>121</v>
      </c>
      <c r="C10" s="172">
        <v>3308</v>
      </c>
      <c r="D10" s="172"/>
      <c r="E10" s="172"/>
      <c r="F10" s="172"/>
      <c r="G10" s="172">
        <v>3127</v>
      </c>
      <c r="H10" s="172">
        <v>3510</v>
      </c>
      <c r="I10" s="172"/>
      <c r="J10" s="172"/>
      <c r="K10" s="172"/>
      <c r="L10" s="172">
        <v>1</v>
      </c>
      <c r="M10" s="322"/>
      <c r="N10" s="40"/>
      <c r="O10" s="40"/>
      <c r="P10" s="40"/>
    </row>
    <row r="11" spans="1:16" s="109" customFormat="1" x14ac:dyDescent="0.35">
      <c r="A11" s="34"/>
      <c r="B11" s="475" t="s">
        <v>363</v>
      </c>
      <c r="C11" s="336">
        <v>3245</v>
      </c>
      <c r="D11" s="336"/>
      <c r="E11" s="336"/>
      <c r="F11" s="336"/>
      <c r="G11" s="171">
        <v>3071</v>
      </c>
      <c r="H11" s="171">
        <v>3440</v>
      </c>
      <c r="I11" s="171"/>
      <c r="J11" s="171"/>
      <c r="K11" s="171"/>
      <c r="L11" s="172">
        <v>1</v>
      </c>
      <c r="M11" s="322"/>
      <c r="N11" s="40"/>
      <c r="O11" s="40"/>
      <c r="P11" s="40"/>
    </row>
    <row r="12" spans="1:16" s="109" customFormat="1" x14ac:dyDescent="0.35">
      <c r="A12" s="34"/>
      <c r="B12" s="190" t="s">
        <v>87</v>
      </c>
      <c r="C12" s="671">
        <v>10</v>
      </c>
      <c r="D12" s="172"/>
      <c r="E12" s="172"/>
      <c r="F12" s="172"/>
      <c r="G12" s="669" t="s">
        <v>365</v>
      </c>
      <c r="H12" s="671" t="s">
        <v>366</v>
      </c>
      <c r="I12" s="172"/>
      <c r="J12" s="172"/>
      <c r="K12" s="172"/>
      <c r="L12" s="172">
        <v>1</v>
      </c>
      <c r="M12" s="322"/>
      <c r="N12" s="40"/>
      <c r="O12" s="40"/>
      <c r="P12" s="40"/>
    </row>
    <row r="13" spans="1:16" s="109" customFormat="1" x14ac:dyDescent="0.35">
      <c r="A13" s="34"/>
      <c r="B13" s="475" t="s">
        <v>10</v>
      </c>
      <c r="C13" s="670" t="s">
        <v>364</v>
      </c>
      <c r="D13" s="171"/>
      <c r="E13" s="171"/>
      <c r="F13" s="171"/>
      <c r="G13" s="670" t="s">
        <v>367</v>
      </c>
      <c r="H13" s="670" t="s">
        <v>368</v>
      </c>
      <c r="I13" s="171"/>
      <c r="J13" s="171"/>
      <c r="K13" s="171"/>
      <c r="L13" s="172">
        <v>1</v>
      </c>
      <c r="M13" s="322"/>
      <c r="N13" s="40"/>
      <c r="O13" s="40"/>
      <c r="P13" s="40"/>
    </row>
    <row r="14" spans="1:16" s="109" customFormat="1" x14ac:dyDescent="0.35">
      <c r="A14" s="34"/>
      <c r="B14" s="190" t="s">
        <v>23</v>
      </c>
      <c r="C14" s="172">
        <v>3.5</v>
      </c>
      <c r="D14" s="172"/>
      <c r="E14" s="172"/>
      <c r="F14" s="172"/>
      <c r="G14" s="172">
        <v>2</v>
      </c>
      <c r="H14" s="172">
        <v>5</v>
      </c>
      <c r="I14" s="172"/>
      <c r="J14" s="172"/>
      <c r="K14" s="172"/>
      <c r="L14" s="172">
        <v>1</v>
      </c>
      <c r="M14" s="322"/>
      <c r="N14" s="40"/>
      <c r="O14" s="40"/>
      <c r="P14" s="40"/>
    </row>
    <row r="15" spans="1:16" s="109" customFormat="1" x14ac:dyDescent="0.35">
      <c r="A15" s="34"/>
      <c r="B15" s="475" t="s">
        <v>11</v>
      </c>
      <c r="C15" s="171">
        <v>20</v>
      </c>
      <c r="D15" s="171"/>
      <c r="E15" s="171"/>
      <c r="F15" s="171"/>
      <c r="G15" s="171">
        <v>15</v>
      </c>
      <c r="H15" s="171">
        <v>25</v>
      </c>
      <c r="I15" s="171"/>
      <c r="J15" s="171"/>
      <c r="K15" s="171"/>
      <c r="L15" s="172">
        <v>1</v>
      </c>
      <c r="M15" s="322"/>
      <c r="N15" s="40"/>
      <c r="O15" s="40"/>
      <c r="P15" s="40"/>
    </row>
    <row r="16" spans="1:16" s="109" customFormat="1" x14ac:dyDescent="0.35">
      <c r="A16" s="34"/>
      <c r="B16" s="190" t="s">
        <v>12</v>
      </c>
      <c r="C16" s="172">
        <v>1.5</v>
      </c>
      <c r="D16" s="172"/>
      <c r="E16" s="172"/>
      <c r="F16" s="172"/>
      <c r="G16" s="172">
        <v>1.25</v>
      </c>
      <c r="H16" s="172">
        <v>2</v>
      </c>
      <c r="I16" s="172"/>
      <c r="J16" s="172"/>
      <c r="K16" s="172"/>
      <c r="L16" s="172">
        <v>1</v>
      </c>
      <c r="M16" s="322"/>
      <c r="N16" s="40"/>
      <c r="O16" s="40"/>
      <c r="P16" s="40"/>
    </row>
    <row r="17" spans="1:16" s="109" customFormat="1" x14ac:dyDescent="0.35">
      <c r="A17" s="34"/>
      <c r="B17" s="691" t="s">
        <v>14</v>
      </c>
      <c r="C17" s="692"/>
      <c r="D17" s="692"/>
      <c r="E17" s="692"/>
      <c r="F17" s="692"/>
      <c r="G17" s="692"/>
      <c r="H17" s="692"/>
      <c r="I17" s="692"/>
      <c r="J17" s="692"/>
      <c r="K17" s="692"/>
      <c r="L17" s="693"/>
      <c r="M17" s="322"/>
      <c r="N17" s="40"/>
      <c r="O17" s="40"/>
      <c r="P17" s="40"/>
    </row>
    <row r="18" spans="1:16" s="109" customFormat="1" x14ac:dyDescent="0.35">
      <c r="A18" s="34"/>
      <c r="B18" s="190" t="s">
        <v>15</v>
      </c>
      <c r="C18" s="172"/>
      <c r="D18" s="172"/>
      <c r="E18" s="172"/>
      <c r="F18" s="172"/>
      <c r="G18" s="172"/>
      <c r="H18" s="172"/>
      <c r="I18" s="172"/>
      <c r="J18" s="172"/>
      <c r="K18" s="172"/>
      <c r="L18" s="172"/>
      <c r="M18" s="322"/>
      <c r="N18" s="40"/>
      <c r="O18" s="40"/>
      <c r="P18" s="40"/>
    </row>
    <row r="19" spans="1:16" s="109" customFormat="1" x14ac:dyDescent="0.35">
      <c r="A19" s="34"/>
      <c r="B19" s="475" t="s">
        <v>16</v>
      </c>
      <c r="C19" s="171"/>
      <c r="D19" s="171"/>
      <c r="E19" s="171"/>
      <c r="F19" s="171"/>
      <c r="G19" s="171"/>
      <c r="H19" s="171"/>
      <c r="I19" s="171"/>
      <c r="J19" s="171"/>
      <c r="K19" s="171"/>
      <c r="L19" s="171"/>
      <c r="M19" s="322"/>
      <c r="N19" s="40"/>
      <c r="O19" s="40"/>
      <c r="P19" s="40"/>
    </row>
    <row r="20" spans="1:16" s="109" customFormat="1" x14ac:dyDescent="0.35">
      <c r="A20" s="34"/>
      <c r="B20" s="190" t="s">
        <v>88</v>
      </c>
      <c r="C20" s="172">
        <v>40</v>
      </c>
      <c r="D20" s="172"/>
      <c r="E20" s="172"/>
      <c r="F20" s="172"/>
      <c r="G20" s="172">
        <v>30</v>
      </c>
      <c r="H20" s="172">
        <v>60</v>
      </c>
      <c r="I20" s="172"/>
      <c r="J20" s="172"/>
      <c r="K20" s="172" t="s">
        <v>130</v>
      </c>
      <c r="L20" s="172">
        <v>1</v>
      </c>
      <c r="M20" s="322"/>
      <c r="N20" s="40"/>
      <c r="O20" s="40"/>
      <c r="P20" s="40"/>
    </row>
    <row r="21" spans="1:16" s="109" customFormat="1" x14ac:dyDescent="0.35">
      <c r="A21" s="34"/>
      <c r="B21" s="475" t="s">
        <v>89</v>
      </c>
      <c r="C21" s="172">
        <v>0.1</v>
      </c>
      <c r="D21" s="171"/>
      <c r="E21" s="171"/>
      <c r="F21" s="171"/>
      <c r="G21" s="171"/>
      <c r="H21" s="171"/>
      <c r="I21" s="171"/>
      <c r="J21" s="171"/>
      <c r="K21" s="171"/>
      <c r="L21" s="171">
        <v>1</v>
      </c>
      <c r="M21"/>
      <c r="N21" s="40"/>
      <c r="O21" s="40"/>
      <c r="P21" s="40"/>
    </row>
    <row r="22" spans="1:16" s="109" customFormat="1" x14ac:dyDescent="0.35">
      <c r="A22" s="34"/>
      <c r="B22" s="190" t="s">
        <v>90</v>
      </c>
      <c r="C22" s="172">
        <v>0.2</v>
      </c>
      <c r="D22" s="172"/>
      <c r="E22" s="172"/>
      <c r="F22" s="172"/>
      <c r="G22" s="172"/>
      <c r="H22" s="172"/>
      <c r="I22" s="172"/>
      <c r="J22" s="172"/>
      <c r="K22" s="172"/>
      <c r="L22" s="172">
        <v>1</v>
      </c>
      <c r="M22"/>
      <c r="N22" s="40"/>
      <c r="O22" s="40"/>
      <c r="P22" s="40"/>
    </row>
    <row r="23" spans="1:16" s="109" customFormat="1" x14ac:dyDescent="0.35">
      <c r="A23" s="34"/>
      <c r="B23" s="475" t="s">
        <v>91</v>
      </c>
      <c r="C23" s="171">
        <v>2</v>
      </c>
      <c r="D23" s="171"/>
      <c r="E23" s="171"/>
      <c r="F23" s="171"/>
      <c r="G23" s="171">
        <v>1.5</v>
      </c>
      <c r="H23" s="171">
        <v>3</v>
      </c>
      <c r="I23" s="171"/>
      <c r="J23" s="171"/>
      <c r="K23" s="171"/>
      <c r="L23" s="171">
        <v>1</v>
      </c>
      <c r="M23" s="322"/>
      <c r="N23" s="40"/>
      <c r="O23" s="40"/>
      <c r="P23" s="40"/>
    </row>
    <row r="24" spans="1:16" s="109" customFormat="1" x14ac:dyDescent="0.35">
      <c r="A24" s="34"/>
      <c r="B24" s="190" t="s">
        <v>92</v>
      </c>
      <c r="C24" s="172">
        <v>1</v>
      </c>
      <c r="D24" s="172"/>
      <c r="E24" s="172"/>
      <c r="F24" s="172"/>
      <c r="G24" s="172">
        <v>0.5</v>
      </c>
      <c r="H24" s="172">
        <v>2</v>
      </c>
      <c r="I24" s="172"/>
      <c r="J24" s="172"/>
      <c r="K24" s="172"/>
      <c r="L24" s="172">
        <v>1</v>
      </c>
      <c r="M24" s="322"/>
      <c r="N24" s="40"/>
      <c r="O24" s="40"/>
      <c r="P24" s="40"/>
    </row>
    <row r="25" spans="1:16" s="109" customFormat="1" x14ac:dyDescent="0.35">
      <c r="A25" s="34"/>
      <c r="B25" s="475" t="s">
        <v>93</v>
      </c>
      <c r="C25" s="172">
        <v>1</v>
      </c>
      <c r="D25" s="171"/>
      <c r="E25" s="171"/>
      <c r="F25" s="171"/>
      <c r="G25" s="171">
        <v>0.75</v>
      </c>
      <c r="H25" s="171">
        <v>1.5</v>
      </c>
      <c r="I25" s="171"/>
      <c r="J25" s="171"/>
      <c r="K25" s="172" t="s">
        <v>132</v>
      </c>
      <c r="L25" s="171">
        <v>1</v>
      </c>
      <c r="M25" s="322"/>
      <c r="N25" s="40"/>
      <c r="O25" s="40"/>
      <c r="P25" s="40"/>
    </row>
    <row r="26" spans="1:16" s="109" customFormat="1" x14ac:dyDescent="0.35">
      <c r="A26" s="34"/>
      <c r="B26" s="190" t="s">
        <v>25</v>
      </c>
      <c r="C26" s="172">
        <v>1.5</v>
      </c>
      <c r="D26" s="172"/>
      <c r="E26" s="172"/>
      <c r="F26" s="172"/>
      <c r="G26" s="172">
        <v>1.25</v>
      </c>
      <c r="H26" s="172">
        <v>2</v>
      </c>
      <c r="I26" s="172"/>
      <c r="J26" s="172"/>
      <c r="K26" s="172" t="s">
        <v>132</v>
      </c>
      <c r="L26" s="172">
        <v>1</v>
      </c>
      <c r="M26" s="322"/>
      <c r="N26" s="40"/>
      <c r="O26" s="40"/>
      <c r="P26" s="40"/>
    </row>
    <row r="27" spans="1:16" s="109" customFormat="1" x14ac:dyDescent="0.35">
      <c r="A27" s="34"/>
      <c r="B27" s="475" t="s">
        <v>26</v>
      </c>
      <c r="C27" s="172">
        <v>2</v>
      </c>
      <c r="D27" s="171"/>
      <c r="E27" s="171"/>
      <c r="F27" s="171"/>
      <c r="G27" s="171">
        <v>1.5</v>
      </c>
      <c r="H27" s="171">
        <v>3</v>
      </c>
      <c r="I27" s="171"/>
      <c r="J27" s="171"/>
      <c r="K27" s="172" t="s">
        <v>132</v>
      </c>
      <c r="L27" s="171">
        <v>1</v>
      </c>
      <c r="M27" s="322"/>
      <c r="N27" s="40"/>
      <c r="O27" s="40"/>
      <c r="P27" s="40"/>
    </row>
    <row r="28" spans="1:16" s="109" customFormat="1" x14ac:dyDescent="0.35">
      <c r="A28" s="34"/>
      <c r="B28" s="190" t="s">
        <v>157</v>
      </c>
      <c r="C28" s="172">
        <v>3000</v>
      </c>
      <c r="D28" s="172"/>
      <c r="E28" s="172"/>
      <c r="F28" s="172"/>
      <c r="G28" s="172">
        <v>2250</v>
      </c>
      <c r="H28" s="172">
        <v>4500</v>
      </c>
      <c r="I28" s="172"/>
      <c r="J28" s="172"/>
      <c r="K28" s="172" t="s">
        <v>132</v>
      </c>
      <c r="L28" s="172">
        <v>1</v>
      </c>
      <c r="M28" s="322"/>
      <c r="N28" s="40"/>
      <c r="O28" s="40"/>
      <c r="P28" s="40"/>
    </row>
    <row r="29" spans="1:16" s="109" customFormat="1" x14ac:dyDescent="0.35">
      <c r="A29" s="34"/>
      <c r="B29" s="475" t="s">
        <v>158</v>
      </c>
      <c r="C29" s="171">
        <v>4500</v>
      </c>
      <c r="D29" s="171"/>
      <c r="E29" s="171"/>
      <c r="F29" s="171"/>
      <c r="G29" s="171">
        <v>3750</v>
      </c>
      <c r="H29" s="171">
        <v>6000</v>
      </c>
      <c r="I29" s="171"/>
      <c r="J29" s="171"/>
      <c r="K29" s="172" t="s">
        <v>132</v>
      </c>
      <c r="L29" s="171">
        <v>1</v>
      </c>
      <c r="M29" s="322"/>
      <c r="N29" s="40"/>
      <c r="O29" s="40"/>
      <c r="P29" s="40"/>
    </row>
    <row r="30" spans="1:16" s="109" customFormat="1" x14ac:dyDescent="0.35">
      <c r="A30" s="34"/>
      <c r="B30" s="190" t="s">
        <v>159</v>
      </c>
      <c r="C30" s="172">
        <v>6000</v>
      </c>
      <c r="D30" s="172"/>
      <c r="E30" s="172"/>
      <c r="F30" s="172"/>
      <c r="G30" s="172">
        <v>4500</v>
      </c>
      <c r="H30" s="172">
        <v>9000</v>
      </c>
      <c r="I30" s="172"/>
      <c r="J30" s="172"/>
      <c r="K30" s="172" t="s">
        <v>132</v>
      </c>
      <c r="L30" s="172">
        <v>1</v>
      </c>
      <c r="M30" s="322"/>
      <c r="N30" s="40"/>
      <c r="O30" s="40"/>
      <c r="P30" s="40"/>
    </row>
    <row r="31" spans="1:16" s="109" customFormat="1" x14ac:dyDescent="0.35">
      <c r="A31" s="34"/>
      <c r="B31" s="691" t="s">
        <v>27</v>
      </c>
      <c r="C31" s="692"/>
      <c r="D31" s="692"/>
      <c r="E31" s="692"/>
      <c r="F31" s="692"/>
      <c r="G31" s="692"/>
      <c r="H31" s="692"/>
      <c r="I31" s="692"/>
      <c r="J31" s="692"/>
      <c r="K31" s="692"/>
      <c r="L31" s="693"/>
      <c r="M31" s="322"/>
      <c r="N31" s="40"/>
      <c r="O31" s="40"/>
      <c r="P31" s="40"/>
    </row>
    <row r="32" spans="1:16" s="109" customFormat="1" x14ac:dyDescent="0.35">
      <c r="A32" s="34"/>
      <c r="B32" s="190" t="s">
        <v>142</v>
      </c>
      <c r="C32" s="171"/>
      <c r="D32" s="171"/>
      <c r="E32" s="171"/>
      <c r="F32" s="171"/>
      <c r="G32" s="171"/>
      <c r="H32" s="171"/>
      <c r="I32" s="171"/>
      <c r="J32" s="171"/>
      <c r="K32" s="171"/>
      <c r="L32" s="171"/>
      <c r="M32" s="644"/>
      <c r="N32" s="609"/>
      <c r="O32" s="40"/>
      <c r="P32" s="40"/>
    </row>
    <row r="33" spans="1:26" s="109" customFormat="1" x14ac:dyDescent="0.35">
      <c r="A33" s="34"/>
      <c r="B33" s="475" t="s">
        <v>140</v>
      </c>
      <c r="C33" s="172"/>
      <c r="D33" s="172"/>
      <c r="E33" s="172"/>
      <c r="F33" s="172"/>
      <c r="G33" s="172"/>
      <c r="H33" s="172"/>
      <c r="I33" s="172"/>
      <c r="J33" s="172"/>
      <c r="K33" s="172"/>
      <c r="L33" s="172"/>
      <c r="M33" s="644"/>
      <c r="N33" s="609"/>
      <c r="O33" s="60"/>
      <c r="P33" s="60"/>
      <c r="Q33" s="14"/>
      <c r="R33" s="14"/>
      <c r="S33" s="14"/>
      <c r="T33" s="14"/>
      <c r="U33" s="14"/>
      <c r="V33" s="14"/>
      <c r="W33" s="14"/>
      <c r="X33" s="14"/>
      <c r="Y33" s="14"/>
      <c r="Z33" s="14"/>
    </row>
    <row r="34" spans="1:26" s="206" customFormat="1" x14ac:dyDescent="0.35">
      <c r="A34" s="208"/>
      <c r="B34" s="190" t="s">
        <v>143</v>
      </c>
      <c r="C34" s="172"/>
      <c r="D34" s="172"/>
      <c r="E34" s="172"/>
      <c r="F34" s="172"/>
      <c r="G34" s="172"/>
      <c r="H34" s="172"/>
      <c r="I34" s="172"/>
      <c r="J34" s="172"/>
      <c r="K34" s="172"/>
      <c r="L34" s="172"/>
      <c r="M34" s="644"/>
      <c r="N34" s="609"/>
      <c r="O34" s="60"/>
      <c r="P34" s="60"/>
      <c r="Q34" s="14"/>
      <c r="R34" s="14"/>
      <c r="S34" s="14"/>
      <c r="T34" s="14"/>
      <c r="U34" s="14"/>
      <c r="V34" s="14"/>
      <c r="W34" s="14"/>
      <c r="X34" s="14"/>
      <c r="Y34" s="14"/>
      <c r="Z34" s="14"/>
    </row>
    <row r="35" spans="1:26" s="109" customFormat="1" x14ac:dyDescent="0.35">
      <c r="A35" s="34"/>
      <c r="B35" s="691" t="s">
        <v>53</v>
      </c>
      <c r="C35" s="692"/>
      <c r="D35" s="692"/>
      <c r="E35" s="692"/>
      <c r="F35" s="692"/>
      <c r="G35" s="692"/>
      <c r="H35" s="692"/>
      <c r="I35" s="692"/>
      <c r="J35" s="692"/>
      <c r="K35" s="692"/>
      <c r="L35" s="693"/>
      <c r="M35" s="322"/>
      <c r="N35" s="40"/>
      <c r="O35" s="60"/>
      <c r="P35" s="60"/>
      <c r="Q35" s="14"/>
      <c r="R35" s="14"/>
      <c r="S35" s="14"/>
      <c r="T35" s="14"/>
      <c r="U35" s="14"/>
      <c r="V35" s="26"/>
      <c r="W35" s="26"/>
      <c r="X35" s="26"/>
      <c r="Y35" s="26"/>
      <c r="Z35" s="14"/>
    </row>
    <row r="36" spans="1:26" s="109" customFormat="1" ht="16.5" customHeight="1" x14ac:dyDescent="0.35">
      <c r="A36" s="34"/>
      <c r="B36" s="475" t="s">
        <v>220</v>
      </c>
      <c r="C36" s="543">
        <v>5</v>
      </c>
      <c r="D36" s="543">
        <v>5</v>
      </c>
      <c r="E36" s="543">
        <v>4.9038607562292755</v>
      </c>
      <c r="F36" s="544">
        <v>4.8290867474759516</v>
      </c>
      <c r="G36" s="171">
        <v>4</v>
      </c>
      <c r="H36" s="171">
        <v>5.5</v>
      </c>
      <c r="I36" s="171"/>
      <c r="J36" s="171"/>
      <c r="K36" s="171"/>
      <c r="L36" s="196">
        <v>1</v>
      </c>
      <c r="M36" s="322"/>
      <c r="N36" s="40"/>
      <c r="O36" s="77"/>
      <c r="P36" s="77"/>
      <c r="Q36" s="14"/>
      <c r="R36" s="14"/>
      <c r="S36" s="20"/>
      <c r="T36" s="20"/>
      <c r="U36" s="14"/>
      <c r="V36" s="14"/>
      <c r="W36" s="25"/>
      <c r="X36" s="25"/>
      <c r="Y36" s="25"/>
      <c r="Z36" s="14"/>
    </row>
    <row r="37" spans="1:26" s="109" customFormat="1" ht="16.5" customHeight="1" x14ac:dyDescent="0.35">
      <c r="A37" s="34"/>
      <c r="B37" s="190" t="s">
        <v>97</v>
      </c>
      <c r="C37" s="671">
        <v>80</v>
      </c>
      <c r="D37" s="312"/>
      <c r="E37" s="312"/>
      <c r="F37" s="312"/>
      <c r="G37" s="671">
        <v>70</v>
      </c>
      <c r="H37" s="671">
        <v>85</v>
      </c>
      <c r="I37" s="172"/>
      <c r="J37" s="172"/>
      <c r="K37" s="172"/>
      <c r="L37" s="172">
        <v>1</v>
      </c>
      <c r="M37" s="322"/>
      <c r="N37" s="40"/>
      <c r="O37" s="77"/>
      <c r="P37" s="77"/>
      <c r="Q37" s="14"/>
      <c r="R37" s="14"/>
      <c r="S37" s="20"/>
      <c r="T37" s="20"/>
      <c r="U37" s="14"/>
      <c r="V37" s="14"/>
      <c r="W37" s="25"/>
      <c r="X37" s="25"/>
      <c r="Y37" s="25"/>
      <c r="Z37" s="14"/>
    </row>
    <row r="38" spans="1:26" s="109" customFormat="1" ht="16.5" customHeight="1" x14ac:dyDescent="0.35">
      <c r="A38" s="34"/>
      <c r="B38" s="475" t="s">
        <v>98</v>
      </c>
      <c r="C38" s="671">
        <v>20</v>
      </c>
      <c r="D38" s="312"/>
      <c r="E38" s="312"/>
      <c r="F38" s="312"/>
      <c r="G38" s="672">
        <v>15</v>
      </c>
      <c r="H38" s="672">
        <v>30</v>
      </c>
      <c r="I38" s="171"/>
      <c r="J38" s="171"/>
      <c r="K38" s="171"/>
      <c r="L38" s="171">
        <v>1</v>
      </c>
      <c r="M38" s="322"/>
      <c r="N38" s="40"/>
      <c r="O38" s="77"/>
      <c r="P38" s="77"/>
      <c r="Q38" s="14"/>
      <c r="R38" s="14"/>
      <c r="S38" s="20"/>
      <c r="T38" s="20"/>
      <c r="U38" s="14"/>
      <c r="V38" s="14"/>
      <c r="W38" s="25"/>
      <c r="X38" s="25"/>
      <c r="Y38" s="25"/>
      <c r="Z38" s="14"/>
    </row>
    <row r="39" spans="1:26" s="109" customFormat="1" x14ac:dyDescent="0.35">
      <c r="A39" s="34"/>
      <c r="B39" s="190" t="s">
        <v>225</v>
      </c>
      <c r="C39" s="599">
        <v>0.1</v>
      </c>
      <c r="D39" s="543">
        <v>9.918308136459042E-2</v>
      </c>
      <c r="E39" s="543">
        <v>9.8077215124585504E-2</v>
      </c>
      <c r="F39" s="544">
        <v>9.6581734949518994E-2</v>
      </c>
      <c r="G39" s="172"/>
      <c r="H39" s="172"/>
      <c r="I39" s="172"/>
      <c r="J39" s="172"/>
      <c r="K39" s="135" t="s">
        <v>129</v>
      </c>
      <c r="L39" s="135">
        <v>2</v>
      </c>
      <c r="M39" s="322"/>
      <c r="N39" s="40"/>
      <c r="O39" s="60"/>
      <c r="P39" s="60"/>
      <c r="Q39" s="14"/>
      <c r="R39" s="14"/>
      <c r="S39" s="14"/>
      <c r="T39" s="14"/>
      <c r="U39" s="14"/>
      <c r="V39" s="14"/>
      <c r="W39" s="25"/>
      <c r="X39" s="25"/>
      <c r="Y39" s="25"/>
      <c r="Z39" s="14"/>
    </row>
    <row r="40" spans="1:26" s="109" customFormat="1" x14ac:dyDescent="0.35">
      <c r="A40" s="34"/>
      <c r="B40" s="475" t="s">
        <v>45</v>
      </c>
      <c r="C40" s="171"/>
      <c r="D40" s="172"/>
      <c r="E40" s="312"/>
      <c r="F40" s="312"/>
      <c r="G40" s="171"/>
      <c r="H40" s="171"/>
      <c r="I40" s="171"/>
      <c r="J40" s="171"/>
      <c r="K40" s="171"/>
      <c r="L40" s="135"/>
      <c r="M40" s="322"/>
      <c r="N40" s="40"/>
      <c r="O40" s="78"/>
      <c r="P40" s="60"/>
      <c r="Q40" s="14"/>
      <c r="R40" s="14"/>
      <c r="S40" s="19"/>
      <c r="T40" s="14"/>
      <c r="U40" s="14"/>
      <c r="V40" s="14"/>
      <c r="W40" s="25"/>
      <c r="X40" s="25"/>
      <c r="Y40" s="25"/>
      <c r="Z40" s="14"/>
    </row>
    <row r="41" spans="1:26" s="109" customFormat="1" x14ac:dyDescent="0.35">
      <c r="A41" s="34"/>
      <c r="B41" s="190" t="s">
        <v>99</v>
      </c>
      <c r="C41" s="172">
        <v>2217</v>
      </c>
      <c r="D41" s="172"/>
      <c r="E41" s="172"/>
      <c r="F41" s="172"/>
      <c r="G41" s="172">
        <v>1663</v>
      </c>
      <c r="H41" s="172">
        <v>3325</v>
      </c>
      <c r="I41" s="172"/>
      <c r="J41" s="172"/>
      <c r="K41" s="172" t="s">
        <v>132</v>
      </c>
      <c r="L41" s="172">
        <v>1</v>
      </c>
      <c r="M41" s="322"/>
      <c r="N41" s="40"/>
      <c r="O41" s="60"/>
      <c r="P41" s="60"/>
      <c r="Q41" s="14"/>
      <c r="R41" s="14"/>
      <c r="S41" s="14"/>
      <c r="T41" s="14"/>
      <c r="U41" s="14"/>
      <c r="V41" s="14"/>
      <c r="W41" s="14"/>
      <c r="X41" s="14"/>
      <c r="Y41" s="14"/>
      <c r="Z41" s="14"/>
    </row>
    <row r="42" spans="1:26" s="109" customFormat="1" x14ac:dyDescent="0.35">
      <c r="A42" s="34"/>
      <c r="B42" s="475" t="s">
        <v>100</v>
      </c>
      <c r="C42" s="171">
        <v>3325</v>
      </c>
      <c r="D42" s="171"/>
      <c r="E42" s="171"/>
      <c r="F42" s="171"/>
      <c r="G42" s="171">
        <v>2771</v>
      </c>
      <c r="H42" s="171">
        <v>4433</v>
      </c>
      <c r="I42" s="171"/>
      <c r="J42" s="171"/>
      <c r="K42" s="171" t="s">
        <v>132</v>
      </c>
      <c r="L42" s="171">
        <v>1</v>
      </c>
      <c r="M42" s="322"/>
      <c r="N42" s="40"/>
      <c r="O42" s="60"/>
      <c r="P42" s="60"/>
      <c r="Q42" s="14"/>
      <c r="R42" s="14"/>
      <c r="S42" s="14"/>
      <c r="T42" s="14"/>
      <c r="U42" s="14"/>
      <c r="V42" s="14"/>
      <c r="W42" s="14"/>
      <c r="X42" s="14"/>
      <c r="Y42" s="14"/>
      <c r="Z42" s="14"/>
    </row>
    <row r="43" spans="1:26" s="109" customFormat="1" x14ac:dyDescent="0.35">
      <c r="A43" s="34"/>
      <c r="B43" s="190" t="s">
        <v>101</v>
      </c>
      <c r="C43" s="172">
        <v>4433</v>
      </c>
      <c r="D43" s="172"/>
      <c r="E43" s="172"/>
      <c r="F43" s="172"/>
      <c r="G43" s="172">
        <v>3325</v>
      </c>
      <c r="H43" s="172">
        <v>6650</v>
      </c>
      <c r="I43" s="172"/>
      <c r="J43" s="172"/>
      <c r="K43" s="172" t="s">
        <v>132</v>
      </c>
      <c r="L43" s="172">
        <v>1</v>
      </c>
      <c r="M43" s="322"/>
      <c r="N43" s="40"/>
      <c r="O43" s="60"/>
      <c r="P43" s="60"/>
      <c r="Q43" s="14"/>
      <c r="R43" s="14"/>
      <c r="S43" s="14"/>
      <c r="T43" s="14"/>
      <c r="U43" s="14"/>
      <c r="V43" s="14"/>
      <c r="W43" s="25"/>
      <c r="X43" s="14"/>
      <c r="Y43" s="14"/>
      <c r="Z43" s="14"/>
    </row>
    <row r="44" spans="1:26" s="109" customFormat="1" x14ac:dyDescent="0.35">
      <c r="A44" s="34"/>
      <c r="B44" s="28"/>
      <c r="C44" s="530"/>
      <c r="D44" s="530"/>
      <c r="E44" s="530"/>
      <c r="F44" s="530"/>
      <c r="G44" s="292"/>
      <c r="H44" s="292"/>
      <c r="I44" s="292"/>
      <c r="J44" s="292"/>
      <c r="K44" s="324"/>
      <c r="L44" s="324"/>
      <c r="M44" s="322"/>
      <c r="N44" s="40"/>
      <c r="O44" s="79"/>
      <c r="P44" s="80"/>
      <c r="Q44" s="21"/>
      <c r="R44" s="24"/>
      <c r="S44" s="24"/>
      <c r="T44" s="14"/>
      <c r="U44" s="14"/>
      <c r="V44" s="14"/>
      <c r="W44" s="14"/>
      <c r="X44" s="14"/>
      <c r="Y44" s="14"/>
      <c r="Z44" s="14"/>
    </row>
    <row r="45" spans="1:26" s="109" customFormat="1" x14ac:dyDescent="0.35">
      <c r="A45" s="33"/>
      <c r="B45" s="306" t="s">
        <v>124</v>
      </c>
      <c r="C45" s="292"/>
      <c r="D45" s="292"/>
      <c r="E45" s="292"/>
      <c r="F45" s="292"/>
      <c r="G45" s="292"/>
      <c r="H45" s="292"/>
      <c r="I45" s="292"/>
      <c r="J45" s="292"/>
      <c r="K45" s="292"/>
      <c r="L45" s="292"/>
      <c r="M45" s="322"/>
      <c r="N45" s="40"/>
      <c r="O45" s="79"/>
      <c r="P45" s="81"/>
      <c r="Q45" s="23"/>
      <c r="R45" s="22"/>
      <c r="S45" s="22"/>
      <c r="T45" s="14"/>
      <c r="U45" s="14"/>
      <c r="V45" s="14"/>
      <c r="W45" s="14"/>
      <c r="X45" s="14"/>
      <c r="Y45" s="14"/>
      <c r="Z45" s="14"/>
    </row>
    <row r="46" spans="1:26" s="206" customFormat="1" x14ac:dyDescent="0.35">
      <c r="A46" s="33"/>
      <c r="B46" s="307" t="s">
        <v>197</v>
      </c>
      <c r="C46" s="292"/>
      <c r="D46" s="292"/>
      <c r="E46" s="292"/>
      <c r="F46" s="292"/>
      <c r="G46" s="292"/>
      <c r="H46" s="292"/>
      <c r="I46" s="292"/>
      <c r="J46" s="292"/>
      <c r="K46" s="292"/>
      <c r="L46" s="292"/>
      <c r="M46" s="322"/>
      <c r="N46" s="201"/>
      <c r="O46" s="79"/>
      <c r="P46" s="81"/>
      <c r="Q46" s="23"/>
      <c r="R46" s="22"/>
      <c r="S46" s="22"/>
      <c r="T46" s="14"/>
      <c r="U46" s="14"/>
      <c r="V46" s="14"/>
      <c r="W46" s="14"/>
      <c r="X46" s="14"/>
      <c r="Y46" s="14"/>
      <c r="Z46" s="14"/>
    </row>
    <row r="47" spans="1:26" s="109" customFormat="1" x14ac:dyDescent="0.35">
      <c r="A47" s="138"/>
      <c r="B47" s="307" t="s">
        <v>184</v>
      </c>
      <c r="C47" s="292"/>
      <c r="D47" s="292"/>
      <c r="E47" s="292"/>
      <c r="F47" s="292"/>
      <c r="G47" s="292"/>
      <c r="H47" s="292"/>
      <c r="I47" s="292"/>
      <c r="J47" s="292"/>
      <c r="K47" s="292"/>
      <c r="L47" s="292"/>
      <c r="M47" s="322"/>
      <c r="N47" s="40"/>
      <c r="O47" s="60"/>
      <c r="P47" s="60"/>
      <c r="Q47" s="14"/>
      <c r="R47" s="14"/>
      <c r="S47" s="14"/>
      <c r="T47" s="14"/>
      <c r="U47" s="14"/>
      <c r="V47" s="14"/>
      <c r="W47" s="14"/>
      <c r="X47" s="14"/>
      <c r="Y47" s="14"/>
      <c r="Z47" s="14"/>
    </row>
    <row r="48" spans="1:26" x14ac:dyDescent="0.35">
      <c r="A48" s="103"/>
      <c r="B48" s="206"/>
      <c r="K48" s="292"/>
      <c r="L48" s="292"/>
    </row>
    <row r="49" spans="1:13" x14ac:dyDescent="0.35">
      <c r="A49" s="103"/>
      <c r="B49" s="306" t="s">
        <v>141</v>
      </c>
      <c r="K49" s="292"/>
      <c r="L49" s="292"/>
    </row>
    <row r="50" spans="1:13" s="206" customFormat="1" x14ac:dyDescent="0.35">
      <c r="A50" s="640"/>
      <c r="B50" s="307" t="s">
        <v>357</v>
      </c>
      <c r="C50" s="292"/>
      <c r="D50" s="292"/>
      <c r="E50" s="292"/>
      <c r="F50" s="292"/>
      <c r="G50" s="292"/>
      <c r="H50" s="292"/>
      <c r="I50" s="292"/>
      <c r="J50" s="292"/>
      <c r="K50" s="292"/>
      <c r="L50" s="292"/>
      <c r="M50" s="292"/>
    </row>
    <row r="51" spans="1:13" s="206" customFormat="1" x14ac:dyDescent="0.35">
      <c r="A51" s="610"/>
      <c r="B51" s="307" t="s">
        <v>324</v>
      </c>
      <c r="C51" s="292"/>
      <c r="D51" s="292"/>
      <c r="E51" s="292"/>
      <c r="F51" s="292"/>
      <c r="G51" s="292"/>
      <c r="H51" s="292"/>
      <c r="I51" s="292"/>
      <c r="J51" s="292"/>
      <c r="K51" s="292"/>
      <c r="L51" s="292"/>
      <c r="M51" s="292"/>
    </row>
    <row r="52" spans="1:13" x14ac:dyDescent="0.35">
      <c r="A52" s="103"/>
      <c r="B52" s="307" t="s">
        <v>356</v>
      </c>
      <c r="K52" s="292"/>
      <c r="L52" s="292"/>
    </row>
    <row r="53" spans="1:13" x14ac:dyDescent="0.35">
      <c r="A53" s="707"/>
      <c r="B53" s="263"/>
      <c r="C53" s="325"/>
      <c r="D53" s="325"/>
      <c r="E53" s="325"/>
      <c r="F53" s="325"/>
      <c r="G53" s="325"/>
      <c r="H53" s="325"/>
      <c r="I53" s="325"/>
      <c r="J53" s="325"/>
      <c r="K53" s="325"/>
      <c r="L53" s="325"/>
    </row>
    <row r="54" spans="1:13" x14ac:dyDescent="0.35">
      <c r="A54" s="707"/>
      <c r="B54" s="263"/>
      <c r="C54" s="325"/>
      <c r="D54" s="325"/>
      <c r="E54" s="325"/>
      <c r="F54" s="325"/>
      <c r="G54" s="325"/>
      <c r="H54" s="325"/>
      <c r="I54" s="325"/>
      <c r="J54" s="325"/>
      <c r="K54" s="325"/>
      <c r="L54" s="325"/>
    </row>
    <row r="55" spans="1:13" ht="34.4" customHeight="1" x14ac:dyDescent="0.35">
      <c r="A55" s="103"/>
      <c r="B55" s="263"/>
      <c r="C55" s="325"/>
      <c r="D55" s="325"/>
      <c r="E55" s="325"/>
      <c r="F55" s="325"/>
      <c r="G55" s="325"/>
      <c r="H55" s="325"/>
      <c r="I55" s="325"/>
      <c r="J55" s="325"/>
      <c r="K55" s="325"/>
      <c r="L55" s="325"/>
    </row>
    <row r="56" spans="1:13" x14ac:dyDescent="0.35">
      <c r="A56" s="103"/>
      <c r="B56" s="320"/>
      <c r="C56" s="326"/>
      <c r="D56" s="326"/>
      <c r="E56" s="326"/>
      <c r="F56" s="326"/>
      <c r="G56" s="326"/>
      <c r="H56" s="326"/>
      <c r="I56" s="326"/>
      <c r="J56" s="326"/>
      <c r="K56" s="326"/>
      <c r="L56" s="326"/>
    </row>
    <row r="57" spans="1:13" ht="34.4" customHeight="1" x14ac:dyDescent="0.35">
      <c r="A57" s="103"/>
      <c r="B57" s="263"/>
      <c r="C57" s="325"/>
      <c r="D57" s="325"/>
      <c r="E57" s="325"/>
      <c r="F57" s="325"/>
      <c r="G57" s="325"/>
      <c r="H57" s="325"/>
      <c r="I57" s="325"/>
      <c r="J57" s="325"/>
      <c r="K57" s="325"/>
      <c r="L57" s="325"/>
    </row>
    <row r="58" spans="1:13" x14ac:dyDescent="0.35">
      <c r="A58" s="103"/>
      <c r="B58" s="263"/>
      <c r="C58" s="325"/>
      <c r="D58" s="325"/>
      <c r="E58" s="325"/>
      <c r="F58" s="325"/>
      <c r="G58" s="325"/>
      <c r="H58" s="325"/>
      <c r="I58" s="325"/>
      <c r="J58" s="325"/>
      <c r="K58" s="325"/>
      <c r="L58" s="325"/>
    </row>
    <row r="59" spans="1:13" ht="23.15" customHeight="1" x14ac:dyDescent="0.35">
      <c r="A59" s="709"/>
      <c r="B59" s="263"/>
      <c r="C59" s="325"/>
      <c r="D59" s="325"/>
      <c r="E59" s="325"/>
      <c r="F59" s="325"/>
      <c r="G59" s="325"/>
      <c r="H59" s="325"/>
      <c r="I59" s="325"/>
      <c r="J59" s="325"/>
      <c r="K59" s="325"/>
      <c r="L59" s="325"/>
    </row>
    <row r="60" spans="1:13" ht="34.4" customHeight="1" x14ac:dyDescent="0.35">
      <c r="A60" s="709"/>
      <c r="B60" s="708"/>
      <c r="C60" s="708"/>
      <c r="D60" s="708"/>
      <c r="E60" s="708"/>
      <c r="F60" s="708"/>
      <c r="G60" s="708"/>
      <c r="H60" s="708"/>
      <c r="I60" s="708"/>
      <c r="J60" s="708"/>
      <c r="K60" s="708"/>
      <c r="L60" s="708"/>
    </row>
    <row r="61" spans="1:13" x14ac:dyDescent="0.35">
      <c r="A61" s="707"/>
      <c r="B61" s="708"/>
      <c r="C61" s="708"/>
      <c r="D61" s="708"/>
      <c r="E61" s="708"/>
      <c r="F61" s="708"/>
      <c r="G61" s="708"/>
      <c r="H61" s="708"/>
      <c r="I61" s="708"/>
      <c r="J61" s="708"/>
      <c r="K61" s="708"/>
      <c r="L61" s="708"/>
    </row>
    <row r="62" spans="1:13" x14ac:dyDescent="0.35">
      <c r="A62" s="707"/>
      <c r="B62" s="708"/>
      <c r="C62" s="708"/>
      <c r="D62" s="708"/>
      <c r="E62" s="708"/>
      <c r="F62" s="708"/>
      <c r="G62" s="708"/>
      <c r="H62" s="708"/>
      <c r="I62" s="708"/>
      <c r="J62" s="708"/>
      <c r="K62" s="708"/>
      <c r="L62" s="708"/>
    </row>
    <row r="63" spans="1:13" x14ac:dyDescent="0.35">
      <c r="A63" s="707"/>
      <c r="B63" s="708"/>
      <c r="C63" s="708"/>
      <c r="D63" s="708"/>
      <c r="E63" s="708"/>
      <c r="F63" s="708"/>
      <c r="G63" s="708"/>
      <c r="H63" s="708"/>
      <c r="I63" s="708"/>
      <c r="J63" s="708"/>
      <c r="K63" s="708"/>
      <c r="L63" s="708"/>
    </row>
    <row r="64" spans="1:13" ht="34.4" customHeight="1" x14ac:dyDescent="0.35">
      <c r="A64" s="103"/>
      <c r="B64" s="708"/>
      <c r="C64" s="708"/>
      <c r="D64" s="708"/>
      <c r="E64" s="708"/>
      <c r="F64" s="708"/>
      <c r="G64" s="708"/>
      <c r="H64" s="708"/>
      <c r="I64" s="708"/>
      <c r="J64" s="708"/>
      <c r="K64" s="708"/>
      <c r="L64" s="708"/>
    </row>
    <row r="65" spans="1:2" x14ac:dyDescent="0.35">
      <c r="A65" s="102"/>
      <c r="B65"/>
    </row>
  </sheetData>
  <customSheetViews>
    <customSheetView guid="{52BFA1C6-C293-4099-B006-D09FCDA7FECB}" topLeftCell="A4">
      <selection activeCell="B21" sqref="B21"/>
      <pageMargins left="0.7" right="0.7" top="0.75" bottom="0.75" header="0.3" footer="0.3"/>
      <pageSetup orientation="portrait" verticalDpi="0" r:id="rId1"/>
    </customSheetView>
    <customSheetView guid="{3F4F9D5E-65C0-42AF-A62A-7A774774A933}" showPageBreaks="1" showGridLines="0">
      <selection activeCell="B21" sqref="B21"/>
      <pageMargins left="0.7" right="0.7" top="0.75" bottom="0.75" header="0.3" footer="0.3"/>
      <pageSetup orientation="portrait" verticalDpi="0" r:id="rId2"/>
    </customSheetView>
    <customSheetView guid="{EC40496C-8234-4F0F-A15F-F8A9160EC689}" showGridLines="0">
      <selection activeCell="B4" sqref="B4:B7"/>
      <pageMargins left="0.7" right="0.7" top="0.75" bottom="0.75" header="0.3" footer="0.3"/>
      <pageSetup orientation="portrait" verticalDpi="0" r:id="rId3"/>
    </customSheetView>
  </customSheetViews>
  <mergeCells count="14">
    <mergeCell ref="B64:L64"/>
    <mergeCell ref="A59:A60"/>
    <mergeCell ref="B60:L60"/>
    <mergeCell ref="A61:A63"/>
    <mergeCell ref="B61:L61"/>
    <mergeCell ref="B62:L62"/>
    <mergeCell ref="B63:L63"/>
    <mergeCell ref="C3:L3"/>
    <mergeCell ref="A53:A54"/>
    <mergeCell ref="G4:H4"/>
    <mergeCell ref="I4:J4"/>
    <mergeCell ref="B17:L17"/>
    <mergeCell ref="B31:L31"/>
    <mergeCell ref="B35:L35"/>
  </mergeCells>
  <pageMargins left="0.7" right="0.7" top="0.75" bottom="0.75" header="0.3" footer="0.3"/>
  <pageSetup orientation="portrait" verticalDpi="0" r:id="rId4"/>
  <ignoredErrors>
    <ignoredError sqref="G12:H13 C1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0"/>
  <dimension ref="A1:AH154"/>
  <sheetViews>
    <sheetView showGridLines="0" zoomScaleNormal="100" workbookViewId="0">
      <pane ySplit="4" topLeftCell="A5" activePane="bottomLeft" state="frozen"/>
      <selection pane="bottomLeft" activeCell="D21" sqref="D21"/>
    </sheetView>
  </sheetViews>
  <sheetFormatPr defaultColWidth="9.1796875" defaultRowHeight="14.5" x14ac:dyDescent="0.35"/>
  <cols>
    <col min="1" max="1" width="4.1796875" style="2" customWidth="1"/>
    <col min="2" max="2" width="30.81640625" style="2" customWidth="1"/>
    <col min="3" max="3" width="12.7265625" style="358" customWidth="1"/>
    <col min="4" max="5" width="11.1796875" style="358" customWidth="1"/>
    <col min="6" max="6" width="10.81640625" style="358" customWidth="1"/>
    <col min="7" max="7" width="9.54296875" style="358" customWidth="1"/>
    <col min="8" max="8" width="8.54296875" style="358" customWidth="1"/>
    <col min="9" max="9" width="8.81640625" style="358" customWidth="1"/>
    <col min="10" max="10" width="8.26953125" style="358" customWidth="1"/>
    <col min="11" max="11" width="5.81640625" style="358" customWidth="1"/>
    <col min="12" max="12" width="6.81640625" style="358" customWidth="1"/>
    <col min="13" max="13" width="6.54296875" style="2" customWidth="1"/>
    <col min="14" max="14" width="3.81640625" style="2" customWidth="1"/>
    <col min="15" max="16384" width="9.1796875" style="2"/>
  </cols>
  <sheetData>
    <row r="1" spans="1:34" customFormat="1" ht="14.25" customHeight="1" x14ac:dyDescent="0.35">
      <c r="C1" s="292"/>
      <c r="D1" s="292"/>
      <c r="E1" s="292"/>
      <c r="F1" s="292"/>
      <c r="G1" s="292"/>
      <c r="H1" s="292"/>
      <c r="I1" s="292"/>
      <c r="J1" s="292"/>
      <c r="K1" s="292"/>
      <c r="L1" s="292"/>
    </row>
    <row r="2" spans="1:34" customFormat="1" ht="14.25" customHeight="1" x14ac:dyDescent="0.35">
      <c r="C2" s="292"/>
      <c r="D2" s="292"/>
      <c r="E2" s="292"/>
      <c r="F2" s="292"/>
      <c r="G2" s="292"/>
      <c r="H2" s="292"/>
      <c r="I2" s="292"/>
      <c r="J2" s="292"/>
      <c r="K2" s="292"/>
      <c r="L2" s="292"/>
    </row>
    <row r="3" spans="1:34" ht="15" customHeight="1" x14ac:dyDescent="0.35">
      <c r="A3" s="1"/>
      <c r="B3" s="41" t="s">
        <v>0</v>
      </c>
      <c r="C3" s="137" t="s">
        <v>71</v>
      </c>
      <c r="D3" s="272"/>
      <c r="E3" s="272"/>
      <c r="F3" s="272"/>
      <c r="G3" s="272"/>
      <c r="H3" s="272"/>
      <c r="I3" s="272"/>
      <c r="J3" s="272"/>
      <c r="K3" s="272"/>
      <c r="L3" s="270"/>
      <c r="M3" s="1"/>
      <c r="N3" s="1"/>
      <c r="O3" s="1"/>
      <c r="P3" s="1"/>
      <c r="Q3" s="1"/>
      <c r="R3" s="1"/>
      <c r="S3" s="1"/>
      <c r="T3" s="1"/>
      <c r="U3" s="1"/>
      <c r="V3" s="1"/>
      <c r="W3" s="1"/>
      <c r="X3" s="1"/>
      <c r="Y3" s="1"/>
      <c r="Z3" s="1"/>
      <c r="AA3" s="1"/>
      <c r="AB3" s="1"/>
      <c r="AC3" s="1"/>
      <c r="AD3" s="1"/>
      <c r="AE3" s="1"/>
      <c r="AF3" s="1"/>
      <c r="AG3" s="1"/>
      <c r="AH3" s="1"/>
    </row>
    <row r="4" spans="1:34" x14ac:dyDescent="0.35">
      <c r="A4" s="1"/>
      <c r="B4" s="42" t="s">
        <v>1</v>
      </c>
      <c r="C4" s="273">
        <v>2020</v>
      </c>
      <c r="D4" s="273">
        <v>2030</v>
      </c>
      <c r="E4" s="273">
        <v>2040</v>
      </c>
      <c r="F4" s="273">
        <v>2050</v>
      </c>
      <c r="G4" s="713" t="s">
        <v>2</v>
      </c>
      <c r="H4" s="713"/>
      <c r="I4" s="713" t="s">
        <v>3</v>
      </c>
      <c r="J4" s="713"/>
      <c r="K4" s="157" t="s">
        <v>4</v>
      </c>
      <c r="L4" s="210" t="s">
        <v>5</v>
      </c>
      <c r="M4" s="1"/>
      <c r="N4" s="1"/>
      <c r="O4" s="1"/>
      <c r="P4" s="1"/>
      <c r="Q4" s="1"/>
      <c r="R4" s="1"/>
      <c r="S4" s="1"/>
      <c r="T4" s="1"/>
      <c r="U4" s="1"/>
      <c r="V4" s="1"/>
      <c r="W4" s="1"/>
      <c r="X4" s="1"/>
      <c r="Y4" s="1"/>
      <c r="Z4" s="1"/>
      <c r="AA4" s="1"/>
      <c r="AB4" s="1"/>
      <c r="AC4" s="1"/>
      <c r="AD4" s="1"/>
      <c r="AE4" s="1"/>
      <c r="AF4" s="1"/>
      <c r="AG4" s="1"/>
      <c r="AH4" s="1"/>
    </row>
    <row r="5" spans="1:34" x14ac:dyDescent="0.35">
      <c r="A5" s="1"/>
      <c r="B5" s="275" t="s">
        <v>6</v>
      </c>
      <c r="C5" s="276"/>
      <c r="D5" s="276"/>
      <c r="E5" s="276"/>
      <c r="F5" s="276"/>
      <c r="G5" s="297" t="s">
        <v>7</v>
      </c>
      <c r="H5" s="297" t="s">
        <v>8</v>
      </c>
      <c r="I5" s="297" t="s">
        <v>7</v>
      </c>
      <c r="J5" s="297" t="s">
        <v>8</v>
      </c>
      <c r="K5" s="276"/>
      <c r="L5" s="318"/>
      <c r="M5" s="1"/>
      <c r="N5" s="1"/>
      <c r="O5" s="1"/>
      <c r="P5" s="1"/>
      <c r="Q5" s="1"/>
      <c r="R5" s="1"/>
      <c r="S5" s="1"/>
      <c r="T5" s="1"/>
      <c r="U5" s="1"/>
      <c r="V5" s="1"/>
      <c r="W5" s="1"/>
      <c r="X5" s="1"/>
      <c r="Y5" s="1"/>
      <c r="Z5" s="1"/>
      <c r="AA5" s="1"/>
      <c r="AB5" s="1"/>
      <c r="AC5" s="1"/>
      <c r="AD5" s="1"/>
      <c r="AE5" s="1"/>
      <c r="AF5" s="1"/>
      <c r="AG5" s="1"/>
      <c r="AH5" s="1"/>
    </row>
    <row r="6" spans="1:34" x14ac:dyDescent="0.35">
      <c r="A6" s="1"/>
      <c r="B6" s="43" t="s">
        <v>9</v>
      </c>
      <c r="C6" s="344">
        <v>2.5</v>
      </c>
      <c r="D6" s="345" t="s">
        <v>265</v>
      </c>
      <c r="E6" s="345" t="s">
        <v>266</v>
      </c>
      <c r="F6" s="345" t="s">
        <v>267</v>
      </c>
      <c r="G6" s="160">
        <v>2.2000000000000002</v>
      </c>
      <c r="H6" s="160">
        <v>2.5</v>
      </c>
      <c r="I6" s="160"/>
      <c r="J6" s="159"/>
      <c r="K6" s="158"/>
      <c r="L6" s="216">
        <v>1</v>
      </c>
      <c r="M6" s="1"/>
      <c r="N6" s="1"/>
      <c r="O6" s="1"/>
      <c r="P6" s="1"/>
      <c r="Q6" s="1"/>
      <c r="R6" s="1"/>
      <c r="S6" s="1"/>
      <c r="T6" s="1"/>
      <c r="U6" s="1"/>
      <c r="V6" s="1"/>
      <c r="W6" s="1"/>
      <c r="X6" s="1"/>
      <c r="Y6" s="1"/>
      <c r="Z6" s="1"/>
      <c r="AA6" s="1"/>
      <c r="AB6" s="1"/>
      <c r="AC6" s="1"/>
      <c r="AD6" s="1"/>
      <c r="AE6" s="1"/>
      <c r="AF6" s="1"/>
      <c r="AG6" s="1"/>
      <c r="AH6" s="1"/>
    </row>
    <row r="7" spans="1:34" ht="18" customHeight="1" x14ac:dyDescent="0.35">
      <c r="A7" s="1"/>
      <c r="B7" s="43" t="s">
        <v>107</v>
      </c>
      <c r="C7" s="346">
        <v>38</v>
      </c>
      <c r="D7" s="346">
        <v>40</v>
      </c>
      <c r="E7" s="346">
        <v>42</v>
      </c>
      <c r="F7" s="346">
        <v>44</v>
      </c>
      <c r="G7" s="246">
        <v>35</v>
      </c>
      <c r="H7" s="246">
        <v>38</v>
      </c>
      <c r="I7" s="142"/>
      <c r="J7" s="44"/>
      <c r="K7" s="216" t="s">
        <v>152</v>
      </c>
      <c r="L7" s="216">
        <v>1</v>
      </c>
      <c r="M7" s="169"/>
      <c r="N7" s="1"/>
      <c r="O7" s="1"/>
      <c r="P7" s="1"/>
      <c r="Q7" s="1"/>
      <c r="R7" s="1"/>
      <c r="S7" s="1"/>
      <c r="T7" s="1"/>
      <c r="U7" s="1"/>
      <c r="V7" s="1"/>
      <c r="W7" s="1"/>
      <c r="X7" s="1"/>
      <c r="Y7" s="1"/>
      <c r="Z7" s="1"/>
      <c r="AA7" s="1"/>
      <c r="AB7" s="1"/>
      <c r="AC7" s="1"/>
      <c r="AD7" s="1"/>
      <c r="AE7" s="1"/>
      <c r="AF7" s="1"/>
      <c r="AG7" s="1"/>
      <c r="AH7" s="1"/>
    </row>
    <row r="8" spans="1:34" x14ac:dyDescent="0.35">
      <c r="A8" s="1"/>
      <c r="B8" s="43" t="s">
        <v>10</v>
      </c>
      <c r="C8" s="349">
        <v>2.5</v>
      </c>
      <c r="D8" s="346">
        <v>2</v>
      </c>
      <c r="E8" s="346">
        <v>2</v>
      </c>
      <c r="F8" s="346">
        <v>2</v>
      </c>
      <c r="G8" s="346">
        <v>1</v>
      </c>
      <c r="H8" s="349">
        <v>2.5</v>
      </c>
      <c r="I8" s="136"/>
      <c r="J8" s="45"/>
      <c r="K8" s="216"/>
      <c r="L8" s="216">
        <v>1</v>
      </c>
      <c r="M8" s="1"/>
      <c r="N8" s="1"/>
      <c r="O8" s="1"/>
      <c r="P8" s="1"/>
      <c r="Q8" s="1"/>
      <c r="R8" s="1"/>
      <c r="S8" s="1"/>
      <c r="T8" s="1"/>
      <c r="U8" s="1"/>
      <c r="V8" s="1"/>
      <c r="W8" s="1"/>
      <c r="X8" s="1"/>
      <c r="Y8" s="1"/>
      <c r="Z8" s="1"/>
      <c r="AA8" s="1"/>
      <c r="AB8" s="1"/>
      <c r="AC8" s="1"/>
      <c r="AD8" s="1"/>
      <c r="AE8" s="1"/>
      <c r="AF8" s="1"/>
      <c r="AG8" s="1"/>
      <c r="AH8" s="1"/>
    </row>
    <row r="9" spans="1:34" x14ac:dyDescent="0.35">
      <c r="A9" s="1"/>
      <c r="B9" s="101" t="s">
        <v>23</v>
      </c>
      <c r="C9" s="347">
        <v>0.5</v>
      </c>
      <c r="D9" s="347">
        <v>0.26071428571428573</v>
      </c>
      <c r="E9" s="347">
        <v>0.26071428571428573</v>
      </c>
      <c r="F9" s="347">
        <v>0.26071428571428573</v>
      </c>
      <c r="G9" s="613">
        <v>0.26</v>
      </c>
      <c r="H9" s="613">
        <v>0.5</v>
      </c>
      <c r="I9" s="136"/>
      <c r="J9" s="45"/>
      <c r="K9" s="216"/>
      <c r="L9" s="216">
        <v>1</v>
      </c>
      <c r="M9" s="1"/>
      <c r="N9" s="1"/>
      <c r="O9" s="1"/>
      <c r="P9" s="1"/>
      <c r="Q9" s="1"/>
      <c r="R9" s="1"/>
      <c r="S9" s="1"/>
      <c r="T9" s="1"/>
      <c r="U9" s="1"/>
      <c r="V9" s="1"/>
      <c r="W9" s="1"/>
      <c r="X9" s="1"/>
      <c r="Y9" s="1"/>
      <c r="Z9" s="1"/>
      <c r="AA9" s="1"/>
      <c r="AB9" s="1"/>
      <c r="AC9" s="1"/>
      <c r="AD9" s="1"/>
      <c r="AE9" s="1"/>
      <c r="AF9" s="1"/>
      <c r="AG9" s="1"/>
      <c r="AH9" s="1"/>
    </row>
    <row r="10" spans="1:34" x14ac:dyDescent="0.35">
      <c r="A10" s="1"/>
      <c r="B10" s="101" t="s">
        <v>87</v>
      </c>
      <c r="C10" s="614">
        <v>0.5</v>
      </c>
      <c r="D10" s="614">
        <v>0.5</v>
      </c>
      <c r="E10" s="614">
        <v>0.5</v>
      </c>
      <c r="F10" s="614">
        <v>0.5</v>
      </c>
      <c r="G10" s="247"/>
      <c r="H10" s="247"/>
      <c r="I10" s="136"/>
      <c r="J10" s="45"/>
      <c r="K10" s="216"/>
      <c r="L10" s="216">
        <v>1</v>
      </c>
      <c r="M10" s="1"/>
      <c r="N10" s="1"/>
      <c r="O10" s="1"/>
      <c r="P10" s="1"/>
      <c r="Q10" s="1"/>
      <c r="R10" s="1"/>
      <c r="S10" s="1"/>
      <c r="T10" s="1"/>
      <c r="U10" s="1"/>
      <c r="V10" s="1"/>
      <c r="W10" s="1"/>
      <c r="X10" s="1"/>
      <c r="Y10" s="1"/>
      <c r="Z10" s="1"/>
      <c r="AA10" s="1"/>
      <c r="AB10" s="1"/>
      <c r="AC10" s="1"/>
      <c r="AD10" s="1"/>
      <c r="AE10" s="1"/>
      <c r="AF10" s="1"/>
      <c r="AG10" s="1"/>
      <c r="AH10" s="1"/>
    </row>
    <row r="11" spans="1:34" x14ac:dyDescent="0.35">
      <c r="A11" s="1"/>
      <c r="B11" s="43" t="s">
        <v>11</v>
      </c>
      <c r="C11" s="348">
        <v>25</v>
      </c>
      <c r="D11" s="348">
        <v>30</v>
      </c>
      <c r="E11" s="348">
        <v>30</v>
      </c>
      <c r="F11" s="348">
        <v>30</v>
      </c>
      <c r="G11" s="248"/>
      <c r="H11" s="248"/>
      <c r="I11" s="150"/>
      <c r="J11" s="217"/>
      <c r="K11" s="216"/>
      <c r="L11" s="216">
        <v>1</v>
      </c>
      <c r="M11" s="1"/>
      <c r="N11" s="1"/>
      <c r="O11" s="1"/>
      <c r="P11" s="1"/>
      <c r="Q11" s="1"/>
      <c r="R11" s="1"/>
      <c r="S11" s="1"/>
      <c r="T11" s="1"/>
      <c r="U11" s="1"/>
      <c r="V11" s="1"/>
      <c r="W11" s="1"/>
      <c r="X11" s="1"/>
      <c r="Y11" s="1"/>
      <c r="Z11" s="1"/>
      <c r="AA11" s="1"/>
      <c r="AB11" s="1"/>
      <c r="AC11" s="1"/>
      <c r="AD11" s="1"/>
      <c r="AE11" s="1"/>
      <c r="AF11" s="1"/>
      <c r="AG11" s="1"/>
      <c r="AH11" s="1"/>
    </row>
    <row r="12" spans="1:34" x14ac:dyDescent="0.35">
      <c r="A12" s="1"/>
      <c r="B12" s="43" t="s">
        <v>12</v>
      </c>
      <c r="C12" s="349">
        <v>1.5</v>
      </c>
      <c r="D12" s="346">
        <v>1</v>
      </c>
      <c r="E12" s="346">
        <v>1</v>
      </c>
      <c r="F12" s="346">
        <v>1</v>
      </c>
      <c r="G12" s="249"/>
      <c r="H12" s="249"/>
      <c r="I12" s="151"/>
      <c r="J12" s="216"/>
      <c r="K12" s="216"/>
      <c r="L12" s="216">
        <v>1</v>
      </c>
      <c r="M12" s="1"/>
      <c r="N12" s="1"/>
      <c r="O12" s="1"/>
      <c r="P12" s="1"/>
      <c r="Q12" s="1"/>
      <c r="R12" s="1"/>
      <c r="S12" s="1"/>
      <c r="T12" s="1"/>
      <c r="U12" s="1"/>
      <c r="V12" s="1"/>
      <c r="W12" s="1"/>
      <c r="X12" s="1"/>
      <c r="Y12" s="1"/>
      <c r="Z12" s="1"/>
      <c r="AA12" s="1"/>
      <c r="AB12" s="1"/>
      <c r="AC12" s="1"/>
      <c r="AD12" s="1"/>
      <c r="AE12" s="1"/>
      <c r="AF12" s="1"/>
      <c r="AG12" s="1"/>
      <c r="AH12" s="1"/>
    </row>
    <row r="13" spans="1:34" x14ac:dyDescent="0.35">
      <c r="A13" s="1"/>
      <c r="B13" s="43" t="s">
        <v>13</v>
      </c>
      <c r="C13" s="348">
        <v>14</v>
      </c>
      <c r="D13" s="348">
        <v>14</v>
      </c>
      <c r="E13" s="348">
        <v>14</v>
      </c>
      <c r="F13" s="348">
        <v>14</v>
      </c>
      <c r="G13" s="248"/>
      <c r="H13" s="248"/>
      <c r="I13" s="150"/>
      <c r="J13" s="217"/>
      <c r="K13" s="216"/>
      <c r="L13" s="216">
        <v>1</v>
      </c>
      <c r="M13" s="1"/>
      <c r="N13" s="1"/>
      <c r="O13" s="1"/>
      <c r="P13" s="1"/>
      <c r="Q13" s="1"/>
      <c r="R13" s="1"/>
      <c r="S13" s="1"/>
      <c r="T13" s="1"/>
      <c r="U13" s="1"/>
      <c r="V13" s="1"/>
      <c r="W13" s="1"/>
      <c r="X13" s="1"/>
      <c r="Y13" s="1"/>
      <c r="Z13" s="1"/>
      <c r="AA13" s="1"/>
      <c r="AB13" s="1"/>
      <c r="AC13" s="1"/>
      <c r="AD13" s="1"/>
      <c r="AE13" s="1"/>
      <c r="AF13" s="1"/>
      <c r="AG13" s="1"/>
      <c r="AH13" s="1"/>
    </row>
    <row r="14" spans="1:34" x14ac:dyDescent="0.35">
      <c r="A14" s="1"/>
      <c r="B14" s="710" t="s">
        <v>14</v>
      </c>
      <c r="C14" s="711"/>
      <c r="D14" s="711"/>
      <c r="E14" s="711"/>
      <c r="F14" s="711"/>
      <c r="G14" s="711"/>
      <c r="H14" s="711"/>
      <c r="I14" s="711"/>
      <c r="J14" s="711"/>
      <c r="K14" s="711"/>
      <c r="L14" s="712"/>
      <c r="M14" s="1"/>
      <c r="N14" s="1"/>
      <c r="O14" s="1"/>
      <c r="P14" s="1"/>
      <c r="Q14" s="1"/>
      <c r="R14" s="1"/>
      <c r="S14" s="1"/>
      <c r="T14" s="1"/>
      <c r="U14" s="1"/>
      <c r="V14" s="1"/>
      <c r="W14" s="1"/>
      <c r="X14" s="1"/>
      <c r="Y14" s="1"/>
      <c r="Z14" s="1"/>
      <c r="AA14" s="1"/>
      <c r="AB14" s="1"/>
      <c r="AC14" s="1"/>
      <c r="AD14" s="1"/>
      <c r="AE14" s="1"/>
      <c r="AF14" s="1"/>
      <c r="AG14" s="1"/>
      <c r="AH14" s="1"/>
    </row>
    <row r="15" spans="1:34" x14ac:dyDescent="0.35">
      <c r="A15" s="1"/>
      <c r="B15" s="46" t="s">
        <v>15</v>
      </c>
      <c r="C15" s="351"/>
      <c r="D15" s="250"/>
      <c r="E15" s="250"/>
      <c r="F15" s="250"/>
      <c r="G15" s="250"/>
      <c r="H15" s="250"/>
      <c r="I15" s="47"/>
      <c r="J15" s="47"/>
      <c r="K15" s="48"/>
      <c r="L15" s="48"/>
      <c r="M15" s="1"/>
      <c r="N15" s="1"/>
      <c r="O15" s="1"/>
      <c r="P15" s="1"/>
      <c r="Q15" s="1"/>
      <c r="R15" s="1"/>
      <c r="S15" s="1"/>
      <c r="T15" s="1"/>
      <c r="U15" s="1"/>
      <c r="V15" s="1"/>
      <c r="W15" s="1"/>
      <c r="X15" s="1"/>
      <c r="Y15" s="1"/>
      <c r="Z15" s="1"/>
      <c r="AA15" s="1"/>
      <c r="AB15" s="1"/>
      <c r="AC15" s="1"/>
      <c r="AD15" s="1"/>
      <c r="AE15" s="1"/>
      <c r="AF15" s="1"/>
      <c r="AG15" s="1"/>
      <c r="AH15" s="1"/>
    </row>
    <row r="16" spans="1:34" x14ac:dyDescent="0.35">
      <c r="A16" s="1"/>
      <c r="B16" s="46" t="s">
        <v>16</v>
      </c>
      <c r="C16" s="351"/>
      <c r="D16" s="250"/>
      <c r="E16" s="250"/>
      <c r="F16" s="250"/>
      <c r="G16" s="250"/>
      <c r="H16" s="250"/>
      <c r="I16" s="47"/>
      <c r="J16" s="47"/>
      <c r="K16" s="48"/>
      <c r="L16" s="48"/>
      <c r="M16" s="1"/>
      <c r="N16" s="1"/>
      <c r="O16" s="1"/>
      <c r="P16" s="1"/>
      <c r="Q16" s="1"/>
      <c r="R16" s="1"/>
      <c r="S16" s="1"/>
      <c r="T16" s="1"/>
      <c r="U16" s="1"/>
      <c r="V16" s="1"/>
      <c r="W16" s="1"/>
      <c r="X16" s="1"/>
      <c r="Y16" s="1"/>
      <c r="Z16" s="1"/>
      <c r="AA16" s="1"/>
      <c r="AB16" s="1"/>
      <c r="AC16" s="1"/>
      <c r="AD16" s="1"/>
      <c r="AE16" s="1"/>
      <c r="AF16" s="1"/>
      <c r="AG16" s="1"/>
      <c r="AH16" s="1"/>
    </row>
    <row r="17" spans="1:34" x14ac:dyDescent="0.35">
      <c r="A17" s="1"/>
      <c r="B17" s="710" t="s">
        <v>46</v>
      </c>
      <c r="C17" s="711"/>
      <c r="D17" s="711"/>
      <c r="E17" s="711"/>
      <c r="F17" s="711"/>
      <c r="G17" s="711"/>
      <c r="H17" s="711"/>
      <c r="I17" s="711"/>
      <c r="J17" s="711"/>
      <c r="K17" s="711"/>
      <c r="L17" s="712"/>
      <c r="M17" s="1"/>
      <c r="N17" s="1"/>
      <c r="O17" s="1"/>
      <c r="P17" s="1"/>
      <c r="Q17" s="1"/>
      <c r="R17" s="1"/>
      <c r="S17" s="1"/>
      <c r="T17" s="1"/>
      <c r="U17" s="1"/>
      <c r="V17" s="1"/>
      <c r="W17" s="1"/>
      <c r="X17" s="1"/>
      <c r="Y17" s="1"/>
      <c r="Z17" s="1"/>
      <c r="AA17" s="1"/>
      <c r="AB17" s="1"/>
      <c r="AC17" s="1"/>
      <c r="AD17" s="1"/>
      <c r="AE17" s="1"/>
      <c r="AF17" s="1"/>
      <c r="AG17" s="1"/>
      <c r="AH17" s="1"/>
    </row>
    <row r="18" spans="1:34" x14ac:dyDescent="0.35">
      <c r="A18" s="1"/>
      <c r="B18" s="43" t="s">
        <v>226</v>
      </c>
      <c r="C18" s="598">
        <v>6.6600790513833994</v>
      </c>
      <c r="D18" s="598">
        <v>6.2356410183158886</v>
      </c>
      <c r="E18" s="598">
        <v>6.0434011077067762</v>
      </c>
      <c r="F18" s="598">
        <v>5.9122827723734934</v>
      </c>
      <c r="G18" s="546">
        <v>6</v>
      </c>
      <c r="H18" s="546">
        <v>7.7</v>
      </c>
      <c r="I18" s="152"/>
      <c r="J18" s="213"/>
      <c r="K18" s="218"/>
      <c r="L18" s="218">
        <v>1</v>
      </c>
      <c r="M18" s="1"/>
      <c r="N18" s="1"/>
      <c r="O18" s="1"/>
      <c r="P18" s="1"/>
      <c r="Q18" s="1"/>
      <c r="R18" s="1"/>
      <c r="S18" s="1"/>
      <c r="T18" s="1"/>
      <c r="U18" s="1"/>
      <c r="V18" s="1"/>
      <c r="W18" s="1"/>
      <c r="X18" s="1"/>
      <c r="Y18" s="1"/>
      <c r="Z18" s="1"/>
      <c r="AA18" s="1"/>
      <c r="AB18" s="1"/>
      <c r="AC18" s="1"/>
      <c r="AD18" s="1"/>
      <c r="AE18" s="1"/>
      <c r="AF18" s="1"/>
      <c r="AG18" s="1"/>
      <c r="AH18" s="1"/>
    </row>
    <row r="19" spans="1:34" x14ac:dyDescent="0.35">
      <c r="A19" s="1"/>
      <c r="B19" s="43" t="s">
        <v>97</v>
      </c>
      <c r="C19" s="600">
        <v>63.873432995910719</v>
      </c>
      <c r="D19" s="600">
        <v>62.105452478064429</v>
      </c>
      <c r="E19" s="600">
        <v>60.526783250529824</v>
      </c>
      <c r="F19" s="600">
        <v>60.102407285064764</v>
      </c>
      <c r="G19" s="251"/>
      <c r="H19" s="251"/>
      <c r="I19" s="152"/>
      <c r="J19" s="213"/>
      <c r="K19" s="218" t="s">
        <v>129</v>
      </c>
      <c r="L19" s="216">
        <v>2</v>
      </c>
      <c r="M19" s="1"/>
      <c r="N19" s="1"/>
      <c r="O19" s="1"/>
      <c r="P19" s="1"/>
      <c r="Q19" s="1"/>
      <c r="R19" s="1"/>
      <c r="S19" s="1"/>
      <c r="T19" s="1"/>
      <c r="U19" s="1"/>
      <c r="V19" s="1"/>
      <c r="W19" s="1"/>
      <c r="X19" s="1"/>
      <c r="Y19" s="1"/>
      <c r="Z19" s="1"/>
      <c r="AA19" s="1"/>
      <c r="AB19" s="1"/>
      <c r="AC19" s="1"/>
      <c r="AD19" s="1"/>
      <c r="AE19" s="1"/>
      <c r="AF19" s="1"/>
      <c r="AG19" s="1"/>
      <c r="AH19" s="1"/>
    </row>
    <row r="20" spans="1:34" x14ac:dyDescent="0.35">
      <c r="A20" s="1"/>
      <c r="B20" s="43" t="s">
        <v>103</v>
      </c>
      <c r="C20" s="600">
        <v>8.1249581014949399</v>
      </c>
      <c r="D20" s="600">
        <v>7.9000638542626023</v>
      </c>
      <c r="E20" s="600">
        <v>7.6992507661253304</v>
      </c>
      <c r="F20" s="600">
        <v>7.6452684329868275</v>
      </c>
      <c r="G20" s="251"/>
      <c r="H20" s="251"/>
      <c r="I20" s="152"/>
      <c r="J20" s="213"/>
      <c r="K20" s="218" t="s">
        <v>129</v>
      </c>
      <c r="L20" s="216">
        <v>2</v>
      </c>
      <c r="M20" s="1"/>
      <c r="N20" s="1"/>
      <c r="O20" s="1"/>
      <c r="P20" s="1"/>
      <c r="Q20" s="1"/>
      <c r="R20" s="1"/>
      <c r="S20" s="1"/>
      <c r="T20" s="1"/>
      <c r="U20" s="1"/>
      <c r="V20" s="1"/>
      <c r="W20" s="1"/>
      <c r="X20" s="1"/>
      <c r="Y20" s="1"/>
      <c r="Z20" s="1"/>
      <c r="AA20" s="1"/>
      <c r="AB20" s="1"/>
      <c r="AC20" s="1"/>
      <c r="AD20" s="1"/>
      <c r="AE20" s="1"/>
      <c r="AF20" s="1"/>
      <c r="AG20" s="1"/>
      <c r="AH20" s="1"/>
    </row>
    <row r="21" spans="1:34" x14ac:dyDescent="0.35">
      <c r="A21" s="1"/>
      <c r="B21" s="43" t="s">
        <v>104</v>
      </c>
      <c r="C21" s="600">
        <v>4.7619047619047636</v>
      </c>
      <c r="D21" s="600">
        <v>4.8873255927643102</v>
      </c>
      <c r="E21" s="600">
        <v>5.1772758902794473</v>
      </c>
      <c r="F21" s="600">
        <v>5.2552199809722335</v>
      </c>
      <c r="G21" s="251"/>
      <c r="H21" s="251"/>
      <c r="I21" s="152"/>
      <c r="J21" s="213"/>
      <c r="K21" s="218" t="s">
        <v>129</v>
      </c>
      <c r="L21" s="216">
        <v>2</v>
      </c>
      <c r="M21" s="1"/>
      <c r="N21" s="1"/>
      <c r="O21" s="1"/>
      <c r="P21" s="1"/>
      <c r="Q21" s="1"/>
      <c r="R21" s="1"/>
      <c r="S21" s="1"/>
      <c r="T21" s="1"/>
      <c r="U21" s="1"/>
      <c r="V21" s="1"/>
      <c r="W21" s="1"/>
      <c r="X21" s="1"/>
      <c r="Y21" s="1"/>
      <c r="Z21" s="1"/>
      <c r="AA21" s="1"/>
      <c r="AB21" s="1"/>
      <c r="AC21" s="1"/>
      <c r="AD21" s="1"/>
      <c r="AE21" s="1"/>
      <c r="AF21" s="1"/>
      <c r="AG21" s="1"/>
      <c r="AH21" s="1"/>
    </row>
    <row r="22" spans="1:34" x14ac:dyDescent="0.35">
      <c r="A22" s="1"/>
      <c r="B22" s="43" t="s">
        <v>105</v>
      </c>
      <c r="C22" s="600">
        <v>7.5975955844562151</v>
      </c>
      <c r="D22" s="600">
        <v>8.2081093706432124</v>
      </c>
      <c r="E22" s="600">
        <v>8.6950717611944572</v>
      </c>
      <c r="F22" s="600">
        <v>8.8259764060883672</v>
      </c>
      <c r="G22" s="251"/>
      <c r="H22" s="251"/>
      <c r="I22" s="152"/>
      <c r="J22" s="213"/>
      <c r="K22" s="218" t="s">
        <v>129</v>
      </c>
      <c r="L22" s="216">
        <v>2</v>
      </c>
      <c r="M22" s="1"/>
      <c r="N22" s="1"/>
      <c r="O22" s="1"/>
      <c r="P22" s="1"/>
      <c r="Q22" s="1"/>
      <c r="R22" s="1"/>
      <c r="S22" s="1"/>
      <c r="T22" s="1"/>
      <c r="U22" s="1"/>
      <c r="V22" s="1"/>
      <c r="W22" s="1"/>
      <c r="X22" s="1"/>
      <c r="Y22" s="1"/>
      <c r="Z22" s="1"/>
      <c r="AA22" s="1"/>
      <c r="AB22" s="1"/>
      <c r="AC22" s="1"/>
      <c r="AD22" s="1"/>
      <c r="AE22" s="1"/>
      <c r="AF22" s="1"/>
      <c r="AG22" s="1"/>
      <c r="AH22" s="1"/>
    </row>
    <row r="23" spans="1:34" ht="24" customHeight="1" x14ac:dyDescent="0.35">
      <c r="A23" s="1"/>
      <c r="B23" s="43" t="s">
        <v>106</v>
      </c>
      <c r="C23" s="600">
        <v>12.424303367522516</v>
      </c>
      <c r="D23" s="600">
        <v>13.422672970816549</v>
      </c>
      <c r="E23" s="600">
        <v>14.21899970360035</v>
      </c>
      <c r="F23" s="600">
        <v>14.433067299368032</v>
      </c>
      <c r="G23" s="251"/>
      <c r="H23" s="251"/>
      <c r="I23" s="152"/>
      <c r="J23" s="213"/>
      <c r="K23" s="218" t="s">
        <v>129</v>
      </c>
      <c r="L23" s="218">
        <v>2</v>
      </c>
      <c r="M23" s="1"/>
      <c r="N23" s="1"/>
      <c r="O23" s="1"/>
      <c r="P23" s="1"/>
      <c r="Q23" s="1"/>
      <c r="R23" s="1"/>
      <c r="S23" s="1"/>
      <c r="T23" s="1"/>
      <c r="U23" s="1"/>
      <c r="V23" s="1"/>
      <c r="W23" s="1"/>
      <c r="X23" s="1"/>
      <c r="Y23" s="1"/>
      <c r="Z23" s="1"/>
      <c r="AA23" s="1"/>
      <c r="AB23" s="1"/>
      <c r="AC23" s="1"/>
      <c r="AD23" s="1"/>
      <c r="AE23" s="1"/>
      <c r="AF23" s="1"/>
      <c r="AG23" s="1"/>
      <c r="AH23" s="1"/>
    </row>
    <row r="24" spans="1:34" x14ac:dyDescent="0.35">
      <c r="A24" s="1"/>
      <c r="B24" s="43" t="s">
        <v>225</v>
      </c>
      <c r="C24" s="615">
        <v>6.8181818181818177E-2</v>
      </c>
      <c r="D24" s="616">
        <v>6.4000000000000001E-2</v>
      </c>
      <c r="E24" s="615">
        <v>6.2E-2</v>
      </c>
      <c r="F24" s="615">
        <v>6.0999999999999999E-2</v>
      </c>
      <c r="G24" s="232"/>
      <c r="H24" s="232"/>
      <c r="I24" s="153"/>
      <c r="J24" s="223"/>
      <c r="K24" s="218"/>
      <c r="L24" s="218">
        <v>1</v>
      </c>
      <c r="M24" s="1"/>
      <c r="N24" s="1"/>
      <c r="O24" s="1"/>
      <c r="P24" s="1"/>
      <c r="Q24" s="1"/>
      <c r="R24" s="1"/>
      <c r="S24" s="1"/>
      <c r="T24" s="1"/>
      <c r="U24" s="1"/>
      <c r="V24" s="1"/>
      <c r="W24" s="1"/>
      <c r="X24" s="1"/>
      <c r="Y24" s="1"/>
      <c r="Z24" s="1"/>
      <c r="AA24" s="1"/>
      <c r="AB24" s="1"/>
      <c r="AC24" s="1"/>
      <c r="AD24" s="1"/>
      <c r="AE24" s="1"/>
      <c r="AF24" s="1"/>
      <c r="AG24" s="1"/>
      <c r="AH24" s="1"/>
    </row>
    <row r="25" spans="1:34" x14ac:dyDescent="0.35">
      <c r="A25" s="1"/>
      <c r="B25" s="43" t="s">
        <v>45</v>
      </c>
      <c r="C25" s="600">
        <v>240</v>
      </c>
      <c r="D25" s="601">
        <v>225</v>
      </c>
      <c r="E25" s="601">
        <v>218</v>
      </c>
      <c r="F25" s="601">
        <v>213</v>
      </c>
      <c r="G25" s="232"/>
      <c r="H25" s="232"/>
      <c r="I25" s="152"/>
      <c r="J25" s="213"/>
      <c r="K25" s="218"/>
      <c r="L25" s="218">
        <v>1</v>
      </c>
      <c r="M25" s="1"/>
      <c r="N25" s="1"/>
      <c r="O25" s="1"/>
      <c r="P25" s="1"/>
      <c r="Q25" s="1"/>
      <c r="R25" s="1"/>
      <c r="S25" s="1"/>
      <c r="T25" s="1"/>
      <c r="U25" s="1"/>
      <c r="V25" s="1"/>
      <c r="W25" s="1"/>
      <c r="X25" s="1"/>
      <c r="Y25" s="1"/>
      <c r="Z25" s="1"/>
      <c r="AA25" s="1"/>
      <c r="AB25" s="1"/>
      <c r="AC25" s="1"/>
      <c r="AD25" s="1"/>
      <c r="AE25" s="1"/>
      <c r="AF25" s="1"/>
      <c r="AG25" s="1"/>
      <c r="AH25" s="1"/>
    </row>
    <row r="26" spans="1:34" x14ac:dyDescent="0.35">
      <c r="A26" s="1"/>
      <c r="B26" s="710" t="s">
        <v>17</v>
      </c>
      <c r="C26" s="711"/>
      <c r="D26" s="711"/>
      <c r="E26" s="711"/>
      <c r="F26" s="711"/>
      <c r="G26" s="711"/>
      <c r="H26" s="711"/>
      <c r="I26" s="711"/>
      <c r="J26" s="711"/>
      <c r="K26" s="711"/>
      <c r="L26" s="712"/>
      <c r="M26" s="1"/>
      <c r="N26" s="1"/>
      <c r="O26" s="1"/>
      <c r="P26" s="1"/>
      <c r="Q26" s="1"/>
      <c r="R26" s="1"/>
      <c r="S26" s="1"/>
      <c r="T26" s="1"/>
      <c r="U26" s="1"/>
      <c r="V26" s="1"/>
      <c r="W26" s="1"/>
      <c r="X26" s="1"/>
      <c r="Y26" s="1"/>
      <c r="Z26" s="1"/>
      <c r="AA26" s="1"/>
      <c r="AB26" s="1"/>
      <c r="AC26" s="1"/>
      <c r="AD26" s="1"/>
      <c r="AE26" s="1"/>
      <c r="AF26" s="1"/>
      <c r="AG26" s="1"/>
      <c r="AH26" s="1"/>
    </row>
    <row r="27" spans="1:34" x14ac:dyDescent="0.35">
      <c r="A27" s="1"/>
      <c r="B27" s="43" t="s">
        <v>18</v>
      </c>
      <c r="C27" s="352">
        <v>132</v>
      </c>
      <c r="D27" s="352">
        <v>155</v>
      </c>
      <c r="E27" s="352">
        <v>170</v>
      </c>
      <c r="F27" s="352">
        <v>180</v>
      </c>
      <c r="G27" s="252">
        <v>120</v>
      </c>
      <c r="H27" s="252">
        <v>132</v>
      </c>
      <c r="I27" s="150"/>
      <c r="J27" s="217"/>
      <c r="K27" s="216"/>
      <c r="L27" s="216">
        <v>1</v>
      </c>
      <c r="M27" s="1"/>
      <c r="N27" s="1"/>
      <c r="O27" s="1"/>
      <c r="P27" s="1"/>
      <c r="Q27" s="1"/>
      <c r="R27" s="1"/>
      <c r="S27" s="1"/>
      <c r="T27" s="1"/>
      <c r="U27" s="1"/>
      <c r="V27" s="1"/>
      <c r="W27" s="1"/>
      <c r="X27" s="1"/>
      <c r="Y27" s="1"/>
      <c r="Z27" s="1"/>
      <c r="AA27" s="1"/>
      <c r="AB27" s="1"/>
      <c r="AC27" s="1"/>
      <c r="AD27" s="1"/>
      <c r="AE27" s="1"/>
      <c r="AF27" s="1"/>
      <c r="AG27" s="1"/>
      <c r="AH27" s="1"/>
    </row>
    <row r="28" spans="1:34" x14ac:dyDescent="0.35">
      <c r="A28" s="1"/>
      <c r="B28" s="43" t="s">
        <v>19</v>
      </c>
      <c r="C28" s="352">
        <v>130</v>
      </c>
      <c r="D28" s="352">
        <v>140</v>
      </c>
      <c r="E28" s="352">
        <v>150</v>
      </c>
      <c r="F28" s="352">
        <v>160</v>
      </c>
      <c r="G28" s="252">
        <v>120</v>
      </c>
      <c r="H28" s="252">
        <v>130</v>
      </c>
      <c r="I28" s="150"/>
      <c r="J28" s="217"/>
      <c r="K28" s="216"/>
      <c r="L28" s="216">
        <v>1</v>
      </c>
      <c r="M28" s="1"/>
      <c r="N28" s="1"/>
      <c r="O28" s="1"/>
      <c r="P28" s="1"/>
      <c r="Q28" s="1"/>
      <c r="R28" s="1"/>
      <c r="S28" s="1"/>
      <c r="T28" s="1"/>
      <c r="U28" s="1"/>
      <c r="V28" s="1"/>
      <c r="W28" s="1"/>
      <c r="X28" s="1"/>
      <c r="Y28" s="1"/>
      <c r="Z28" s="1"/>
      <c r="AA28" s="1"/>
      <c r="AB28" s="1"/>
      <c r="AC28" s="1"/>
      <c r="AD28" s="1"/>
      <c r="AE28" s="1"/>
      <c r="AF28" s="1"/>
      <c r="AG28" s="1"/>
      <c r="AH28" s="1"/>
    </row>
    <row r="29" spans="1:34" x14ac:dyDescent="0.35">
      <c r="A29" s="1"/>
      <c r="B29" s="43" t="s">
        <v>21</v>
      </c>
      <c r="C29" s="353">
        <v>182.77739760079078</v>
      </c>
      <c r="D29" s="353">
        <v>238.60495635517674</v>
      </c>
      <c r="E29" s="353">
        <v>308.55354505983735</v>
      </c>
      <c r="F29" s="353">
        <v>353.85704175513092</v>
      </c>
      <c r="G29" s="154"/>
      <c r="H29" s="154"/>
      <c r="I29" s="154"/>
      <c r="J29" s="219"/>
      <c r="K29" s="218"/>
      <c r="L29" s="216">
        <v>1</v>
      </c>
      <c r="M29" s="1"/>
      <c r="N29" s="1"/>
      <c r="O29" s="1"/>
      <c r="P29" s="1"/>
      <c r="Q29" s="1"/>
      <c r="R29" s="1"/>
      <c r="S29" s="1"/>
      <c r="T29" s="1"/>
      <c r="U29" s="1"/>
      <c r="V29" s="1"/>
      <c r="W29" s="1"/>
      <c r="X29" s="1"/>
      <c r="Y29" s="1"/>
      <c r="Z29" s="1"/>
      <c r="AA29" s="1"/>
      <c r="AB29" s="1"/>
      <c r="AC29" s="1"/>
      <c r="AD29" s="1"/>
      <c r="AE29" s="1"/>
      <c r="AF29" s="1"/>
      <c r="AG29" s="1"/>
      <c r="AH29" s="1"/>
    </row>
    <row r="30" spans="1:34" x14ac:dyDescent="0.35">
      <c r="A30" s="1"/>
      <c r="B30" s="61" t="s">
        <v>81</v>
      </c>
      <c r="C30" s="354">
        <v>38</v>
      </c>
      <c r="D30" s="352">
        <v>40</v>
      </c>
      <c r="E30" s="352">
        <v>42</v>
      </c>
      <c r="F30" s="352">
        <v>44</v>
      </c>
      <c r="G30" s="252">
        <v>35</v>
      </c>
      <c r="H30" s="252">
        <v>38</v>
      </c>
      <c r="I30" s="155"/>
      <c r="J30" s="220"/>
      <c r="K30" s="216"/>
      <c r="L30" s="216">
        <v>1</v>
      </c>
      <c r="M30" s="1"/>
      <c r="N30" s="1"/>
      <c r="O30" s="1"/>
      <c r="P30" s="1"/>
      <c r="Q30" s="1"/>
      <c r="R30" s="1"/>
      <c r="S30" s="1"/>
      <c r="T30" s="1"/>
      <c r="U30" s="1"/>
      <c r="V30" s="1"/>
      <c r="W30" s="1"/>
      <c r="X30" s="1"/>
      <c r="Y30" s="1"/>
      <c r="Z30" s="1"/>
      <c r="AA30" s="1"/>
      <c r="AB30" s="1"/>
      <c r="AC30" s="1"/>
      <c r="AD30" s="1"/>
      <c r="AE30" s="1"/>
      <c r="AF30" s="1"/>
      <c r="AG30" s="1"/>
      <c r="AH30" s="1"/>
    </row>
    <row r="31" spans="1:34" x14ac:dyDescent="0.35">
      <c r="A31" s="1"/>
      <c r="B31" s="43" t="s">
        <v>22</v>
      </c>
      <c r="C31" s="355">
        <v>96</v>
      </c>
      <c r="D31" s="355">
        <v>97</v>
      </c>
      <c r="E31" s="355">
        <v>97</v>
      </c>
      <c r="F31" s="355">
        <v>97</v>
      </c>
      <c r="G31" s="253">
        <v>95</v>
      </c>
      <c r="H31" s="253">
        <v>96</v>
      </c>
      <c r="I31" s="156"/>
      <c r="J31" s="221"/>
      <c r="K31" s="216"/>
      <c r="L31" s="216">
        <v>1</v>
      </c>
      <c r="M31" s="1"/>
      <c r="N31" s="1"/>
      <c r="O31" s="1"/>
      <c r="P31" s="1"/>
      <c r="Q31" s="1"/>
      <c r="R31" s="1"/>
      <c r="S31" s="1"/>
      <c r="T31" s="1"/>
      <c r="U31" s="1"/>
      <c r="V31" s="1"/>
      <c r="W31" s="1"/>
      <c r="X31" s="1"/>
      <c r="Y31" s="1"/>
      <c r="Z31" s="1"/>
      <c r="AA31" s="1"/>
      <c r="AB31" s="1"/>
      <c r="AC31" s="1"/>
      <c r="AD31" s="1"/>
      <c r="AE31" s="1"/>
      <c r="AF31" s="1"/>
      <c r="AG31" s="1"/>
      <c r="AH31" s="1"/>
    </row>
    <row r="32" spans="1:34" x14ac:dyDescent="0.35">
      <c r="A32" s="1"/>
      <c r="B32" s="75"/>
      <c r="C32" s="545"/>
      <c r="D32" s="545"/>
      <c r="E32" s="545"/>
      <c r="F32" s="545"/>
      <c r="G32" s="545"/>
      <c r="H32" s="545"/>
      <c r="I32" s="356"/>
      <c r="J32" s="356"/>
      <c r="K32" s="356"/>
      <c r="L32" s="357"/>
      <c r="M32" s="1"/>
      <c r="N32" s="1"/>
      <c r="O32" s="1"/>
      <c r="P32" s="1"/>
      <c r="Q32" s="1"/>
      <c r="R32" s="1"/>
      <c r="S32" s="1"/>
      <c r="T32" s="1"/>
      <c r="U32" s="1"/>
      <c r="V32" s="1"/>
      <c r="W32" s="1"/>
      <c r="X32" s="1"/>
      <c r="Y32" s="1"/>
      <c r="Z32" s="1"/>
      <c r="AA32" s="1"/>
      <c r="AB32" s="1"/>
      <c r="AC32" s="1"/>
      <c r="AD32" s="1"/>
      <c r="AE32" s="1"/>
      <c r="AF32" s="1"/>
      <c r="AG32" s="1"/>
      <c r="AH32" s="1"/>
    </row>
    <row r="33" spans="1:34" x14ac:dyDescent="0.35">
      <c r="A33" s="39"/>
      <c r="B33" s="350" t="s">
        <v>124</v>
      </c>
      <c r="C33" s="356"/>
      <c r="D33" s="356"/>
      <c r="E33" s="356"/>
      <c r="F33" s="356"/>
      <c r="G33" s="356"/>
      <c r="H33" s="356"/>
      <c r="I33" s="356"/>
      <c r="J33" s="356"/>
      <c r="K33" s="356"/>
      <c r="L33" s="357"/>
      <c r="M33" s="1"/>
      <c r="N33" s="1"/>
      <c r="O33" s="1"/>
      <c r="P33" s="1"/>
      <c r="Q33" s="1"/>
      <c r="R33" s="1"/>
      <c r="S33" s="1"/>
      <c r="T33" s="1"/>
      <c r="U33" s="1"/>
      <c r="V33" s="1"/>
      <c r="W33" s="1"/>
      <c r="X33" s="1"/>
      <c r="Y33" s="1"/>
      <c r="Z33" s="1"/>
      <c r="AA33" s="1"/>
      <c r="AB33" s="1"/>
      <c r="AC33" s="1"/>
      <c r="AD33" s="1"/>
      <c r="AE33" s="1"/>
      <c r="AF33" s="1"/>
      <c r="AG33" s="1"/>
      <c r="AH33" s="1"/>
    </row>
    <row r="34" spans="1:34" x14ac:dyDescent="0.35">
      <c r="A34" s="1"/>
      <c r="B34" s="244" t="s">
        <v>197</v>
      </c>
      <c r="C34" s="357"/>
      <c r="D34" s="357"/>
      <c r="E34" s="357"/>
      <c r="F34" s="357"/>
      <c r="G34" s="357"/>
      <c r="H34" s="357"/>
      <c r="I34" s="357"/>
      <c r="J34" s="357"/>
      <c r="K34" s="357"/>
      <c r="L34" s="357"/>
      <c r="M34" s="1"/>
      <c r="N34" s="1"/>
      <c r="O34" s="1"/>
      <c r="P34" s="1"/>
      <c r="Q34" s="1"/>
      <c r="R34" s="1"/>
      <c r="S34" s="1"/>
      <c r="T34" s="1"/>
      <c r="U34" s="1"/>
      <c r="V34" s="1"/>
      <c r="W34" s="1"/>
      <c r="X34" s="1"/>
      <c r="Y34" s="1"/>
      <c r="Z34" s="1"/>
      <c r="AA34" s="1"/>
      <c r="AB34" s="1"/>
      <c r="AC34" s="1"/>
      <c r="AD34" s="1"/>
      <c r="AE34" s="1"/>
      <c r="AF34" s="1"/>
      <c r="AG34" s="1"/>
      <c r="AH34" s="1"/>
    </row>
    <row r="35" spans="1:34" x14ac:dyDescent="0.35">
      <c r="A35" s="1"/>
      <c r="B35" s="244" t="s">
        <v>199</v>
      </c>
      <c r="C35" s="357"/>
      <c r="D35" s="357"/>
      <c r="E35" s="357"/>
      <c r="F35" s="357"/>
      <c r="G35" s="357"/>
      <c r="H35" s="357"/>
      <c r="I35" s="357"/>
      <c r="J35" s="357"/>
      <c r="K35" s="357"/>
      <c r="L35" s="357"/>
      <c r="M35" s="1"/>
      <c r="N35" s="1"/>
      <c r="O35" s="1"/>
      <c r="P35" s="1"/>
      <c r="Q35" s="1"/>
      <c r="R35" s="1"/>
      <c r="S35" s="1"/>
      <c r="T35" s="1"/>
      <c r="U35" s="1"/>
      <c r="V35" s="1"/>
      <c r="W35" s="1"/>
      <c r="X35" s="1"/>
      <c r="Y35" s="1"/>
      <c r="Z35" s="1"/>
      <c r="AA35" s="1"/>
      <c r="AB35" s="1"/>
      <c r="AC35" s="1"/>
      <c r="AD35" s="1"/>
      <c r="AE35" s="1"/>
      <c r="AF35" s="1"/>
      <c r="AG35" s="1"/>
      <c r="AH35" s="1"/>
    </row>
    <row r="36" spans="1:34" x14ac:dyDescent="0.35">
      <c r="A36" s="1"/>
      <c r="B36" s="1"/>
      <c r="C36" s="357"/>
      <c r="D36" s="357"/>
      <c r="E36" s="357"/>
      <c r="F36" s="357"/>
      <c r="G36" s="357"/>
      <c r="H36" s="357"/>
      <c r="I36" s="357"/>
      <c r="J36" s="357"/>
      <c r="K36" s="357"/>
      <c r="L36" s="357"/>
      <c r="M36" s="1"/>
      <c r="N36" s="1"/>
      <c r="O36" s="1"/>
      <c r="P36" s="1"/>
      <c r="Q36" s="1"/>
      <c r="R36" s="1"/>
      <c r="S36" s="1"/>
      <c r="T36" s="1"/>
      <c r="U36" s="1"/>
      <c r="V36" s="1"/>
      <c r="W36" s="1"/>
      <c r="X36" s="1"/>
      <c r="Y36" s="1"/>
      <c r="Z36" s="1"/>
      <c r="AA36" s="1"/>
      <c r="AB36" s="1"/>
      <c r="AC36" s="1"/>
      <c r="AD36" s="1"/>
      <c r="AE36" s="1"/>
      <c r="AF36" s="1"/>
      <c r="AG36" s="1"/>
      <c r="AH36" s="1"/>
    </row>
    <row r="37" spans="1:34" x14ac:dyDescent="0.35">
      <c r="A37" s="1"/>
      <c r="B37" s="39" t="s">
        <v>141</v>
      </c>
      <c r="C37" s="357"/>
      <c r="D37" s="357"/>
      <c r="E37" s="357"/>
      <c r="F37" s="357"/>
      <c r="G37" s="357"/>
      <c r="H37" s="357"/>
      <c r="I37" s="357"/>
      <c r="J37" s="357"/>
      <c r="K37" s="357"/>
      <c r="L37" s="357"/>
      <c r="M37" s="1"/>
      <c r="N37" s="1"/>
      <c r="O37" s="1"/>
      <c r="P37" s="1"/>
      <c r="Q37" s="1"/>
      <c r="R37" s="1"/>
      <c r="S37" s="1"/>
      <c r="T37" s="1"/>
      <c r="U37" s="1"/>
      <c r="V37" s="1"/>
      <c r="W37" s="1"/>
      <c r="X37" s="1"/>
      <c r="Y37" s="1"/>
      <c r="Z37" s="1"/>
      <c r="AA37" s="1"/>
      <c r="AB37" s="1"/>
      <c r="AC37" s="1"/>
      <c r="AD37" s="1"/>
      <c r="AE37" s="1"/>
      <c r="AF37" s="1"/>
      <c r="AG37" s="1"/>
      <c r="AH37" s="1"/>
    </row>
    <row r="38" spans="1:34" x14ac:dyDescent="0.35">
      <c r="A38" s="1"/>
      <c r="B38" s="204" t="s">
        <v>209</v>
      </c>
      <c r="C38" s="357"/>
      <c r="D38" s="357"/>
      <c r="E38" s="357"/>
      <c r="F38" s="357"/>
      <c r="G38" s="357"/>
      <c r="H38" s="357"/>
      <c r="I38" s="357"/>
      <c r="J38" s="357"/>
      <c r="K38" s="357"/>
      <c r="L38" s="357"/>
      <c r="M38" s="1"/>
      <c r="N38" s="1"/>
      <c r="O38" s="1"/>
      <c r="P38" s="1"/>
      <c r="Q38" s="1"/>
      <c r="R38" s="1"/>
      <c r="S38" s="1"/>
      <c r="T38" s="1"/>
      <c r="U38" s="1"/>
      <c r="V38" s="1"/>
      <c r="W38" s="1"/>
      <c r="X38" s="1"/>
      <c r="Y38" s="1"/>
      <c r="Z38" s="1"/>
      <c r="AA38" s="1"/>
      <c r="AB38" s="1"/>
      <c r="AC38" s="1"/>
      <c r="AD38" s="1"/>
      <c r="AE38" s="1"/>
      <c r="AF38" s="1"/>
      <c r="AG38" s="1"/>
      <c r="AH38" s="1"/>
    </row>
    <row r="39" spans="1:34" x14ac:dyDescent="0.35">
      <c r="A39" s="1"/>
      <c r="B39" s="204" t="s">
        <v>280</v>
      </c>
      <c r="C39" s="357"/>
      <c r="D39" s="357"/>
      <c r="E39" s="357"/>
      <c r="F39" s="357"/>
      <c r="G39" s="357"/>
      <c r="H39" s="357"/>
      <c r="I39" s="357"/>
      <c r="J39" s="357"/>
      <c r="K39" s="357"/>
      <c r="L39" s="357"/>
      <c r="M39" s="1"/>
      <c r="N39" s="1"/>
      <c r="O39" s="1"/>
      <c r="P39" s="1"/>
      <c r="Q39" s="1"/>
      <c r="R39" s="1"/>
      <c r="S39" s="1"/>
      <c r="T39" s="1"/>
      <c r="U39" s="1"/>
      <c r="V39" s="1"/>
      <c r="W39" s="1"/>
      <c r="X39" s="1"/>
      <c r="Y39" s="1"/>
      <c r="Z39" s="1"/>
      <c r="AA39" s="1"/>
      <c r="AB39" s="1"/>
      <c r="AC39" s="1"/>
      <c r="AD39" s="1"/>
      <c r="AE39" s="1"/>
      <c r="AF39" s="1"/>
      <c r="AG39" s="1"/>
      <c r="AH39" s="1"/>
    </row>
    <row r="40" spans="1:34" x14ac:dyDescent="0.35">
      <c r="A40" s="1"/>
      <c r="B40" s="204" t="s">
        <v>279</v>
      </c>
      <c r="C40" s="357"/>
      <c r="D40" s="357"/>
      <c r="E40" s="357"/>
      <c r="F40" s="357"/>
      <c r="G40" s="357"/>
      <c r="H40" s="357"/>
      <c r="I40" s="357"/>
      <c r="J40" s="357"/>
      <c r="K40" s="357"/>
      <c r="L40" s="357"/>
      <c r="M40" s="1"/>
      <c r="N40" s="1"/>
      <c r="O40" s="1"/>
      <c r="P40" s="1"/>
      <c r="Q40" s="1"/>
      <c r="R40" s="1"/>
      <c r="S40" s="1"/>
      <c r="T40" s="1"/>
      <c r="U40" s="1"/>
      <c r="V40" s="1"/>
      <c r="W40" s="1"/>
      <c r="X40" s="1"/>
      <c r="Y40" s="1"/>
      <c r="Z40" s="1"/>
      <c r="AA40" s="1"/>
      <c r="AB40" s="1"/>
      <c r="AC40" s="1"/>
      <c r="AD40" s="1"/>
      <c r="AE40" s="1"/>
      <c r="AF40" s="1"/>
      <c r="AG40" s="1"/>
      <c r="AH40" s="1"/>
    </row>
    <row r="41" spans="1:34" x14ac:dyDescent="0.35">
      <c r="A41" s="1"/>
      <c r="B41" s="1"/>
      <c r="C41" s="357"/>
      <c r="D41" s="357"/>
      <c r="E41" s="357"/>
      <c r="F41" s="357"/>
      <c r="G41" s="357"/>
      <c r="H41" s="357"/>
      <c r="I41" s="357"/>
      <c r="J41" s="357"/>
      <c r="K41" s="357"/>
      <c r="L41" s="357"/>
      <c r="M41" s="1"/>
      <c r="N41" s="1"/>
      <c r="O41" s="1"/>
      <c r="P41" s="1"/>
      <c r="Q41" s="1"/>
      <c r="R41" s="1"/>
      <c r="S41" s="1"/>
      <c r="T41" s="1"/>
      <c r="U41" s="1"/>
      <c r="V41" s="1"/>
      <c r="W41" s="1"/>
      <c r="X41" s="1"/>
      <c r="Y41" s="1"/>
      <c r="Z41" s="1"/>
      <c r="AA41" s="1"/>
      <c r="AB41" s="1"/>
      <c r="AC41" s="1"/>
      <c r="AD41" s="1"/>
      <c r="AE41" s="1"/>
      <c r="AF41" s="1"/>
      <c r="AG41" s="1"/>
      <c r="AH41" s="1"/>
    </row>
    <row r="42" spans="1:34" x14ac:dyDescent="0.35">
      <c r="A42" s="1"/>
      <c r="B42" s="1"/>
      <c r="C42" s="357"/>
      <c r="D42" s="357"/>
      <c r="E42" s="357"/>
      <c r="F42" s="357"/>
      <c r="G42" s="357"/>
      <c r="H42" s="357"/>
      <c r="I42" s="357"/>
      <c r="J42" s="357"/>
      <c r="K42" s="357"/>
      <c r="L42" s="357"/>
      <c r="M42" s="1"/>
      <c r="N42" s="1"/>
      <c r="O42" s="1"/>
      <c r="P42" s="1"/>
      <c r="Q42" s="1"/>
      <c r="R42" s="1"/>
      <c r="S42" s="1"/>
      <c r="T42" s="1"/>
      <c r="U42" s="1"/>
      <c r="V42" s="1"/>
      <c r="W42" s="1"/>
      <c r="X42" s="1"/>
      <c r="Y42" s="1"/>
      <c r="Z42" s="1"/>
      <c r="AA42" s="1"/>
      <c r="AB42" s="1"/>
      <c r="AC42" s="1"/>
      <c r="AD42" s="1"/>
      <c r="AE42" s="1"/>
      <c r="AF42" s="1"/>
      <c r="AG42" s="1"/>
      <c r="AH42" s="1"/>
    </row>
    <row r="43" spans="1:34" x14ac:dyDescent="0.35">
      <c r="A43" s="1"/>
      <c r="B43" s="1"/>
      <c r="C43" s="357"/>
      <c r="D43" s="357"/>
      <c r="E43" s="357"/>
      <c r="F43" s="357"/>
      <c r="G43" s="357"/>
      <c r="H43" s="357"/>
      <c r="I43" s="357"/>
      <c r="J43" s="357"/>
      <c r="K43" s="357"/>
      <c r="L43" s="357"/>
      <c r="M43" s="1"/>
      <c r="N43" s="1"/>
      <c r="O43" s="1"/>
      <c r="P43" s="1"/>
      <c r="Q43" s="1"/>
      <c r="R43" s="1"/>
      <c r="S43" s="1"/>
      <c r="T43" s="1"/>
      <c r="U43" s="1"/>
      <c r="V43" s="1"/>
      <c r="W43" s="1"/>
      <c r="X43" s="1"/>
      <c r="Y43" s="1"/>
      <c r="Z43" s="1"/>
      <c r="AA43" s="1"/>
      <c r="AB43" s="1"/>
      <c r="AC43" s="1"/>
      <c r="AD43" s="1"/>
      <c r="AE43" s="1"/>
      <c r="AF43" s="1"/>
      <c r="AG43" s="1"/>
      <c r="AH43" s="1"/>
    </row>
    <row r="44" spans="1:34" x14ac:dyDescent="0.35">
      <c r="A44" s="1"/>
      <c r="B44" s="1"/>
      <c r="C44" s="357"/>
      <c r="D44" s="357"/>
      <c r="E44" s="357"/>
      <c r="F44" s="357"/>
      <c r="G44" s="357"/>
      <c r="H44" s="357"/>
      <c r="I44" s="357"/>
      <c r="J44" s="357"/>
      <c r="K44" s="357"/>
      <c r="L44" s="357"/>
      <c r="M44" s="1"/>
      <c r="N44" s="1"/>
      <c r="O44" s="1"/>
      <c r="P44" s="1"/>
      <c r="Q44" s="1"/>
      <c r="R44" s="1"/>
      <c r="S44" s="1"/>
      <c r="T44" s="1"/>
      <c r="U44" s="1"/>
      <c r="V44" s="1"/>
      <c r="W44" s="1"/>
      <c r="X44" s="1"/>
      <c r="Y44" s="1"/>
      <c r="Z44" s="1"/>
      <c r="AA44" s="1"/>
      <c r="AB44" s="1"/>
      <c r="AC44" s="1"/>
      <c r="AD44" s="1"/>
      <c r="AE44" s="1"/>
      <c r="AF44" s="1"/>
      <c r="AG44" s="1"/>
      <c r="AH44" s="1"/>
    </row>
    <row r="45" spans="1:34" x14ac:dyDescent="0.35">
      <c r="A45" s="1"/>
      <c r="B45" s="1"/>
      <c r="C45" s="357"/>
      <c r="D45" s="357"/>
      <c r="E45" s="357"/>
      <c r="F45" s="357"/>
      <c r="G45" s="357"/>
      <c r="H45" s="357"/>
      <c r="I45" s="357"/>
      <c r="J45" s="357"/>
      <c r="K45" s="357"/>
      <c r="L45" s="357"/>
      <c r="M45" s="1"/>
      <c r="N45" s="1"/>
      <c r="O45" s="1"/>
      <c r="P45" s="1"/>
      <c r="Q45" s="1"/>
      <c r="R45" s="1"/>
      <c r="S45" s="1"/>
      <c r="T45" s="1"/>
      <c r="U45" s="1"/>
      <c r="V45" s="1"/>
      <c r="W45" s="1"/>
      <c r="X45" s="1"/>
      <c r="Y45" s="1"/>
      <c r="Z45" s="1"/>
      <c r="AA45" s="1"/>
      <c r="AB45" s="1"/>
      <c r="AC45" s="1"/>
      <c r="AD45" s="1"/>
      <c r="AE45" s="1"/>
      <c r="AF45" s="1"/>
      <c r="AG45" s="1"/>
      <c r="AH45" s="1"/>
    </row>
    <row r="46" spans="1:34" x14ac:dyDescent="0.35">
      <c r="A46" s="1"/>
      <c r="B46" s="1"/>
      <c r="C46" s="357"/>
      <c r="D46" s="357"/>
      <c r="E46" s="357"/>
      <c r="F46" s="357"/>
      <c r="G46" s="357"/>
      <c r="H46" s="357"/>
      <c r="I46" s="357"/>
      <c r="J46" s="357"/>
      <c r="K46" s="357"/>
      <c r="L46" s="357"/>
      <c r="M46" s="1"/>
      <c r="N46" s="1"/>
      <c r="O46" s="1"/>
      <c r="P46" s="1"/>
      <c r="Q46" s="1"/>
      <c r="R46" s="1"/>
      <c r="S46" s="1"/>
      <c r="T46" s="1"/>
      <c r="U46" s="1"/>
      <c r="V46" s="1"/>
      <c r="W46" s="1"/>
      <c r="X46" s="1"/>
      <c r="Y46" s="1"/>
      <c r="Z46" s="1"/>
      <c r="AA46" s="1"/>
      <c r="AB46" s="1"/>
      <c r="AC46" s="1"/>
      <c r="AD46" s="1"/>
      <c r="AE46" s="1"/>
      <c r="AF46" s="1"/>
      <c r="AG46" s="1"/>
      <c r="AH46" s="1"/>
    </row>
    <row r="47" spans="1:34" x14ac:dyDescent="0.35">
      <c r="A47" s="1"/>
      <c r="B47" s="1"/>
      <c r="C47" s="357"/>
      <c r="D47" s="357"/>
      <c r="E47" s="357"/>
      <c r="F47" s="357"/>
      <c r="G47" s="357"/>
      <c r="H47" s="357"/>
      <c r="I47" s="357"/>
      <c r="J47" s="357"/>
      <c r="K47" s="357"/>
      <c r="L47" s="357"/>
      <c r="M47" s="1"/>
      <c r="N47" s="1"/>
      <c r="O47" s="1"/>
      <c r="P47" s="1"/>
      <c r="Q47" s="1"/>
      <c r="R47" s="1"/>
      <c r="S47" s="1"/>
      <c r="T47" s="1"/>
      <c r="U47" s="1"/>
      <c r="V47" s="1"/>
      <c r="W47" s="1"/>
      <c r="X47" s="1"/>
      <c r="Y47" s="1"/>
      <c r="Z47" s="1"/>
      <c r="AA47" s="1"/>
      <c r="AB47" s="1"/>
      <c r="AC47" s="1"/>
      <c r="AD47" s="1"/>
      <c r="AE47" s="1"/>
      <c r="AF47" s="1"/>
      <c r="AG47" s="1"/>
      <c r="AH47" s="1"/>
    </row>
    <row r="48" spans="1:34" x14ac:dyDescent="0.35">
      <c r="A48" s="1"/>
      <c r="B48" s="1"/>
      <c r="C48" s="357"/>
      <c r="D48" s="357"/>
      <c r="E48" s="357"/>
      <c r="F48" s="357"/>
      <c r="G48" s="357"/>
      <c r="H48" s="357"/>
      <c r="I48" s="357"/>
      <c r="J48" s="357"/>
      <c r="K48" s="357"/>
      <c r="L48" s="357"/>
      <c r="M48" s="1"/>
      <c r="N48" s="1"/>
      <c r="O48" s="1"/>
      <c r="P48" s="1"/>
      <c r="Q48" s="1"/>
      <c r="R48" s="1"/>
      <c r="S48" s="1"/>
      <c r="T48" s="1"/>
      <c r="U48" s="1"/>
      <c r="V48" s="1"/>
      <c r="W48" s="1"/>
      <c r="X48" s="1"/>
      <c r="Y48" s="1"/>
      <c r="Z48" s="1"/>
      <c r="AA48" s="1"/>
      <c r="AB48" s="1"/>
      <c r="AC48" s="1"/>
      <c r="AD48" s="1"/>
      <c r="AE48" s="1"/>
      <c r="AF48" s="1"/>
      <c r="AG48" s="1"/>
      <c r="AH48" s="1"/>
    </row>
    <row r="49" spans="1:34" x14ac:dyDescent="0.35">
      <c r="A49" s="1"/>
      <c r="B49" s="1"/>
      <c r="C49" s="357"/>
      <c r="D49" s="357"/>
      <c r="E49" s="357"/>
      <c r="F49" s="357"/>
      <c r="G49" s="357"/>
      <c r="H49" s="357"/>
      <c r="I49" s="357"/>
      <c r="J49" s="357"/>
      <c r="K49" s="357"/>
      <c r="L49" s="357"/>
      <c r="M49" s="1"/>
      <c r="N49" s="1"/>
      <c r="O49" s="1"/>
      <c r="P49" s="1"/>
      <c r="Q49" s="1"/>
      <c r="R49" s="1"/>
      <c r="S49" s="1"/>
      <c r="T49" s="1"/>
      <c r="U49" s="1"/>
      <c r="V49" s="1"/>
      <c r="W49" s="1"/>
      <c r="X49" s="1"/>
      <c r="Y49" s="1"/>
      <c r="Z49" s="1"/>
      <c r="AA49" s="1"/>
      <c r="AB49" s="1"/>
      <c r="AC49" s="1"/>
      <c r="AD49" s="1"/>
      <c r="AE49" s="1"/>
      <c r="AF49" s="1"/>
      <c r="AG49" s="1"/>
      <c r="AH49" s="1"/>
    </row>
    <row r="50" spans="1:34" x14ac:dyDescent="0.35">
      <c r="A50" s="1"/>
      <c r="B50" s="1"/>
      <c r="C50" s="357"/>
      <c r="D50" s="357"/>
      <c r="E50" s="357"/>
      <c r="F50" s="357"/>
      <c r="G50" s="357"/>
      <c r="H50" s="357"/>
      <c r="I50" s="357"/>
      <c r="J50" s="357"/>
      <c r="K50" s="357"/>
      <c r="L50" s="357"/>
      <c r="M50" s="1"/>
      <c r="N50" s="1"/>
      <c r="O50" s="1"/>
      <c r="P50" s="1"/>
      <c r="Q50" s="1"/>
      <c r="R50" s="1"/>
      <c r="S50" s="1"/>
      <c r="T50" s="1"/>
      <c r="U50" s="1"/>
      <c r="V50" s="1"/>
      <c r="W50" s="1"/>
      <c r="X50" s="1"/>
      <c r="Y50" s="1"/>
      <c r="Z50" s="1"/>
      <c r="AA50" s="1"/>
      <c r="AB50" s="1"/>
      <c r="AC50" s="1"/>
      <c r="AD50" s="1"/>
      <c r="AE50" s="1"/>
      <c r="AF50" s="1"/>
      <c r="AG50" s="1"/>
      <c r="AH50" s="1"/>
    </row>
    <row r="51" spans="1:34" x14ac:dyDescent="0.35">
      <c r="A51" s="1"/>
      <c r="B51" s="1"/>
      <c r="C51" s="357"/>
      <c r="D51" s="357"/>
      <c r="E51" s="357"/>
      <c r="F51" s="357"/>
      <c r="G51" s="357"/>
      <c r="H51" s="357"/>
      <c r="I51" s="357"/>
      <c r="J51" s="357"/>
      <c r="K51" s="357"/>
      <c r="L51" s="357"/>
      <c r="M51" s="1"/>
      <c r="N51" s="1"/>
      <c r="O51" s="1"/>
      <c r="P51" s="1"/>
      <c r="Q51" s="1"/>
      <c r="R51" s="1"/>
      <c r="S51" s="1"/>
      <c r="T51" s="1"/>
      <c r="U51" s="1"/>
      <c r="V51" s="1"/>
      <c r="W51" s="1"/>
      <c r="X51" s="1"/>
      <c r="Y51" s="1"/>
      <c r="Z51" s="1"/>
      <c r="AA51" s="1"/>
      <c r="AB51" s="1"/>
      <c r="AC51" s="1"/>
      <c r="AD51" s="1"/>
      <c r="AE51" s="1"/>
      <c r="AF51" s="1"/>
      <c r="AG51" s="1"/>
      <c r="AH51" s="1"/>
    </row>
    <row r="52" spans="1:34" x14ac:dyDescent="0.35">
      <c r="A52" s="1"/>
      <c r="B52" s="1"/>
      <c r="C52" s="357"/>
      <c r="D52" s="357"/>
      <c r="E52" s="357"/>
      <c r="F52" s="357"/>
      <c r="G52" s="357"/>
      <c r="H52" s="357"/>
      <c r="I52" s="357"/>
      <c r="J52" s="357"/>
      <c r="K52" s="357"/>
      <c r="L52" s="357"/>
      <c r="M52" s="1"/>
      <c r="N52" s="1"/>
      <c r="O52" s="1"/>
      <c r="P52" s="1"/>
      <c r="Q52" s="1"/>
      <c r="R52" s="1"/>
      <c r="S52" s="1"/>
      <c r="T52" s="1"/>
      <c r="U52" s="1"/>
      <c r="V52" s="1"/>
      <c r="W52" s="1"/>
      <c r="X52" s="1"/>
      <c r="Y52" s="1"/>
      <c r="Z52" s="1"/>
      <c r="AA52" s="1"/>
      <c r="AB52" s="1"/>
      <c r="AC52" s="1"/>
      <c r="AD52" s="1"/>
      <c r="AE52" s="1"/>
      <c r="AF52" s="1"/>
      <c r="AG52" s="1"/>
      <c r="AH52" s="1"/>
    </row>
    <row r="53" spans="1:34" x14ac:dyDescent="0.35">
      <c r="A53" s="1"/>
      <c r="B53" s="1"/>
      <c r="C53" s="357"/>
      <c r="D53" s="357"/>
      <c r="E53" s="357"/>
      <c r="F53" s="357"/>
      <c r="G53" s="357"/>
      <c r="H53" s="357"/>
      <c r="I53" s="357"/>
      <c r="J53" s="357"/>
      <c r="K53" s="357"/>
      <c r="L53" s="357"/>
      <c r="M53" s="1"/>
      <c r="N53" s="1"/>
      <c r="O53" s="1"/>
      <c r="P53" s="1"/>
      <c r="Q53" s="1"/>
      <c r="R53" s="1"/>
      <c r="S53" s="1"/>
      <c r="T53" s="1"/>
      <c r="U53" s="1"/>
      <c r="V53" s="1"/>
      <c r="W53" s="1"/>
      <c r="X53" s="1"/>
      <c r="Y53" s="1"/>
      <c r="Z53" s="1"/>
      <c r="AA53" s="1"/>
      <c r="AB53" s="1"/>
      <c r="AC53" s="1"/>
      <c r="AD53" s="1"/>
      <c r="AE53" s="1"/>
      <c r="AF53" s="1"/>
      <c r="AG53" s="1"/>
      <c r="AH53" s="1"/>
    </row>
    <row r="54" spans="1:34" x14ac:dyDescent="0.35">
      <c r="A54" s="1"/>
      <c r="B54" s="1"/>
      <c r="C54" s="357"/>
      <c r="D54" s="357"/>
      <c r="E54" s="357"/>
      <c r="F54" s="357"/>
      <c r="G54" s="357"/>
      <c r="H54" s="357"/>
      <c r="I54" s="357"/>
      <c r="J54" s="357"/>
      <c r="K54" s="357"/>
      <c r="L54" s="357"/>
      <c r="M54" s="1"/>
      <c r="N54" s="1"/>
      <c r="O54" s="1"/>
      <c r="P54" s="1"/>
      <c r="Q54" s="1"/>
      <c r="R54" s="1"/>
      <c r="S54" s="1"/>
      <c r="T54" s="1"/>
      <c r="U54" s="1"/>
      <c r="V54" s="1"/>
      <c r="W54" s="1"/>
      <c r="X54" s="1"/>
      <c r="Y54" s="1"/>
      <c r="Z54" s="1"/>
      <c r="AA54" s="1"/>
      <c r="AB54" s="1"/>
      <c r="AC54" s="1"/>
      <c r="AD54" s="1"/>
      <c r="AE54" s="1"/>
      <c r="AF54" s="1"/>
      <c r="AG54" s="1"/>
      <c r="AH54" s="1"/>
    </row>
    <row r="55" spans="1:34" x14ac:dyDescent="0.35">
      <c r="A55" s="1"/>
      <c r="B55" s="1"/>
      <c r="C55" s="357"/>
      <c r="D55" s="357"/>
      <c r="E55" s="357"/>
      <c r="F55" s="357"/>
      <c r="G55" s="357"/>
      <c r="H55" s="357"/>
      <c r="I55" s="357"/>
      <c r="J55" s="357"/>
      <c r="K55" s="357"/>
      <c r="L55" s="357"/>
      <c r="M55" s="1"/>
      <c r="N55" s="1"/>
      <c r="O55" s="1"/>
      <c r="P55" s="1"/>
      <c r="Q55" s="1"/>
      <c r="R55" s="1"/>
      <c r="S55" s="1"/>
      <c r="T55" s="1"/>
      <c r="U55" s="1"/>
      <c r="V55" s="1"/>
      <c r="W55" s="1"/>
      <c r="X55" s="1"/>
      <c r="Y55" s="1"/>
      <c r="Z55" s="1"/>
      <c r="AA55" s="1"/>
      <c r="AB55" s="1"/>
      <c r="AC55" s="1"/>
      <c r="AD55" s="1"/>
      <c r="AE55" s="1"/>
      <c r="AF55" s="1"/>
      <c r="AG55" s="1"/>
      <c r="AH55" s="1"/>
    </row>
    <row r="56" spans="1:34" x14ac:dyDescent="0.35">
      <c r="A56" s="1"/>
      <c r="B56" s="1"/>
      <c r="C56" s="357"/>
      <c r="D56" s="357"/>
      <c r="E56" s="357"/>
      <c r="F56" s="357"/>
      <c r="G56" s="357"/>
      <c r="H56" s="357"/>
      <c r="I56" s="357"/>
      <c r="J56" s="357"/>
      <c r="K56" s="357"/>
      <c r="L56" s="357"/>
      <c r="M56" s="1"/>
      <c r="N56" s="1"/>
      <c r="O56" s="1"/>
      <c r="P56" s="1"/>
      <c r="Q56" s="1"/>
      <c r="R56" s="1"/>
      <c r="S56" s="1"/>
      <c r="T56" s="1"/>
      <c r="U56" s="1"/>
      <c r="V56" s="1"/>
      <c r="W56" s="1"/>
      <c r="X56" s="1"/>
      <c r="Y56" s="1"/>
      <c r="Z56" s="1"/>
      <c r="AA56" s="1"/>
      <c r="AB56" s="1"/>
      <c r="AC56" s="1"/>
      <c r="AD56" s="1"/>
      <c r="AE56" s="1"/>
      <c r="AF56" s="1"/>
      <c r="AG56" s="1"/>
      <c r="AH56" s="1"/>
    </row>
    <row r="57" spans="1:34" x14ac:dyDescent="0.35">
      <c r="A57" s="1"/>
      <c r="B57" s="1"/>
      <c r="C57" s="357"/>
      <c r="D57" s="357"/>
      <c r="E57" s="357"/>
      <c r="F57" s="357"/>
      <c r="G57" s="357"/>
      <c r="H57" s="357"/>
      <c r="I57" s="357"/>
      <c r="J57" s="357"/>
      <c r="K57" s="357"/>
      <c r="L57" s="357"/>
      <c r="M57" s="1"/>
      <c r="N57" s="1"/>
      <c r="O57" s="1"/>
      <c r="P57" s="1"/>
      <c r="Q57" s="1"/>
      <c r="R57" s="1"/>
      <c r="S57" s="1"/>
      <c r="T57" s="1"/>
      <c r="U57" s="1"/>
      <c r="V57" s="1"/>
      <c r="W57" s="1"/>
      <c r="X57" s="1"/>
      <c r="Y57" s="1"/>
      <c r="Z57" s="1"/>
      <c r="AA57" s="1"/>
      <c r="AB57" s="1"/>
      <c r="AC57" s="1"/>
      <c r="AD57" s="1"/>
      <c r="AE57" s="1"/>
      <c r="AF57" s="1"/>
      <c r="AG57" s="1"/>
      <c r="AH57" s="1"/>
    </row>
    <row r="58" spans="1:34" x14ac:dyDescent="0.35">
      <c r="A58" s="1"/>
      <c r="B58" s="1"/>
      <c r="C58" s="357"/>
      <c r="D58" s="357"/>
      <c r="E58" s="357"/>
      <c r="F58" s="357"/>
      <c r="G58" s="357"/>
      <c r="H58" s="357"/>
      <c r="I58" s="357"/>
      <c r="J58" s="357"/>
      <c r="K58" s="357"/>
      <c r="L58" s="357"/>
      <c r="M58" s="1"/>
      <c r="N58" s="1"/>
      <c r="O58" s="1"/>
      <c r="P58" s="1"/>
      <c r="Q58" s="1"/>
      <c r="R58" s="1"/>
      <c r="S58" s="1"/>
      <c r="T58" s="1"/>
      <c r="U58" s="1"/>
      <c r="V58" s="1"/>
      <c r="W58" s="1"/>
      <c r="X58" s="1"/>
      <c r="Y58" s="1"/>
      <c r="Z58" s="1"/>
      <c r="AA58" s="1"/>
      <c r="AB58" s="1"/>
      <c r="AC58" s="1"/>
      <c r="AD58" s="1"/>
      <c r="AE58" s="1"/>
      <c r="AF58" s="1"/>
      <c r="AG58" s="1"/>
      <c r="AH58" s="1"/>
    </row>
    <row r="59" spans="1:34" x14ac:dyDescent="0.35">
      <c r="A59" s="1"/>
      <c r="B59" s="1"/>
      <c r="C59" s="357"/>
      <c r="D59" s="357"/>
      <c r="E59" s="357"/>
      <c r="F59" s="357"/>
      <c r="G59" s="357"/>
      <c r="H59" s="357"/>
      <c r="I59" s="357"/>
      <c r="J59" s="357"/>
      <c r="K59" s="357"/>
      <c r="L59" s="357"/>
      <c r="M59" s="1"/>
      <c r="N59" s="1"/>
      <c r="O59" s="1"/>
      <c r="P59" s="1"/>
      <c r="Q59" s="1"/>
      <c r="R59" s="1"/>
      <c r="S59" s="1"/>
      <c r="T59" s="1"/>
      <c r="U59" s="1"/>
      <c r="V59" s="1"/>
      <c r="W59" s="1"/>
      <c r="X59" s="1"/>
      <c r="Y59" s="1"/>
      <c r="Z59" s="1"/>
      <c r="AA59" s="1"/>
      <c r="AB59" s="1"/>
      <c r="AC59" s="1"/>
      <c r="AD59" s="1"/>
      <c r="AE59" s="1"/>
      <c r="AF59" s="1"/>
      <c r="AG59" s="1"/>
      <c r="AH59" s="1"/>
    </row>
    <row r="60" spans="1:34" x14ac:dyDescent="0.35">
      <c r="A60" s="1"/>
      <c r="B60" s="1"/>
      <c r="C60" s="357"/>
      <c r="D60" s="357"/>
      <c r="E60" s="357"/>
      <c r="F60" s="357"/>
      <c r="G60" s="357"/>
      <c r="H60" s="357"/>
      <c r="I60" s="357"/>
      <c r="J60" s="357"/>
      <c r="K60" s="357"/>
      <c r="L60" s="357"/>
      <c r="M60" s="1"/>
      <c r="N60" s="1"/>
      <c r="O60" s="1"/>
      <c r="P60" s="1"/>
      <c r="Q60" s="1"/>
      <c r="R60" s="1"/>
      <c r="S60" s="1"/>
      <c r="T60" s="1"/>
      <c r="U60" s="1"/>
      <c r="V60" s="1"/>
      <c r="W60" s="1"/>
      <c r="X60" s="1"/>
      <c r="Y60" s="1"/>
      <c r="Z60" s="1"/>
      <c r="AA60" s="1"/>
      <c r="AB60" s="1"/>
      <c r="AC60" s="1"/>
      <c r="AD60" s="1"/>
      <c r="AE60" s="1"/>
      <c r="AF60" s="1"/>
      <c r="AG60" s="1"/>
      <c r="AH60" s="1"/>
    </row>
    <row r="61" spans="1:34" x14ac:dyDescent="0.35">
      <c r="A61" s="1"/>
      <c r="B61" s="1"/>
      <c r="C61" s="357"/>
      <c r="D61" s="357"/>
      <c r="E61" s="357"/>
      <c r="F61" s="357"/>
      <c r="G61" s="357"/>
      <c r="H61" s="357"/>
      <c r="I61" s="357"/>
      <c r="J61" s="357"/>
      <c r="K61" s="357"/>
      <c r="L61" s="357"/>
      <c r="M61" s="1"/>
      <c r="N61" s="1"/>
      <c r="O61" s="1"/>
      <c r="P61" s="1"/>
      <c r="Q61" s="1"/>
      <c r="R61" s="1"/>
      <c r="S61" s="1"/>
      <c r="T61" s="1"/>
      <c r="U61" s="1"/>
      <c r="V61" s="1"/>
      <c r="W61" s="1"/>
      <c r="X61" s="1"/>
      <c r="Y61" s="1"/>
      <c r="Z61" s="1"/>
      <c r="AA61" s="1"/>
      <c r="AB61" s="1"/>
      <c r="AC61" s="1"/>
      <c r="AD61" s="1"/>
      <c r="AE61" s="1"/>
      <c r="AF61" s="1"/>
      <c r="AG61" s="1"/>
      <c r="AH61" s="1"/>
    </row>
    <row r="62" spans="1:34" x14ac:dyDescent="0.35">
      <c r="A62" s="1"/>
      <c r="B62" s="1"/>
      <c r="C62" s="357"/>
      <c r="D62" s="357"/>
      <c r="E62" s="357"/>
      <c r="F62" s="357"/>
      <c r="G62" s="357"/>
      <c r="H62" s="357"/>
      <c r="I62" s="357"/>
      <c r="J62" s="357"/>
      <c r="K62" s="357"/>
      <c r="L62" s="357"/>
      <c r="M62" s="1"/>
      <c r="N62" s="1"/>
      <c r="O62" s="1"/>
      <c r="P62" s="1"/>
      <c r="Q62" s="1"/>
      <c r="R62" s="1"/>
      <c r="S62" s="1"/>
      <c r="T62" s="1"/>
      <c r="U62" s="1"/>
      <c r="V62" s="1"/>
      <c r="W62" s="1"/>
      <c r="X62" s="1"/>
      <c r="Y62" s="1"/>
      <c r="Z62" s="1"/>
      <c r="AA62" s="1"/>
      <c r="AB62" s="1"/>
      <c r="AC62" s="1"/>
      <c r="AD62" s="1"/>
      <c r="AE62" s="1"/>
      <c r="AF62" s="1"/>
      <c r="AG62" s="1"/>
      <c r="AH62" s="1"/>
    </row>
    <row r="63" spans="1:34" x14ac:dyDescent="0.35">
      <c r="A63" s="1"/>
      <c r="B63" s="1"/>
      <c r="C63" s="357"/>
      <c r="D63" s="357"/>
      <c r="E63" s="357"/>
      <c r="F63" s="357"/>
      <c r="G63" s="357"/>
      <c r="H63" s="357"/>
      <c r="I63" s="357"/>
      <c r="J63" s="357"/>
      <c r="K63" s="357"/>
      <c r="L63" s="357"/>
      <c r="M63" s="1"/>
      <c r="N63" s="1"/>
      <c r="O63" s="1"/>
      <c r="P63" s="1"/>
      <c r="Q63" s="1"/>
      <c r="R63" s="1"/>
      <c r="S63" s="1"/>
      <c r="T63" s="1"/>
      <c r="U63" s="1"/>
      <c r="V63" s="1"/>
      <c r="W63" s="1"/>
      <c r="X63" s="1"/>
      <c r="Y63" s="1"/>
      <c r="Z63" s="1"/>
      <c r="AA63" s="1"/>
      <c r="AB63" s="1"/>
      <c r="AC63" s="1"/>
      <c r="AD63" s="1"/>
      <c r="AE63" s="1"/>
      <c r="AF63" s="1"/>
      <c r="AG63" s="1"/>
      <c r="AH63" s="1"/>
    </row>
    <row r="64" spans="1:34" x14ac:dyDescent="0.35">
      <c r="A64" s="1"/>
      <c r="B64" s="1"/>
      <c r="C64" s="357"/>
      <c r="D64" s="357"/>
      <c r="E64" s="357"/>
      <c r="F64" s="357"/>
      <c r="G64" s="357"/>
      <c r="H64" s="357"/>
      <c r="I64" s="357"/>
      <c r="J64" s="357"/>
      <c r="K64" s="357"/>
      <c r="L64" s="357"/>
      <c r="M64" s="1"/>
      <c r="N64" s="1"/>
      <c r="O64" s="1"/>
      <c r="P64" s="1"/>
      <c r="Q64" s="1"/>
      <c r="R64" s="1"/>
      <c r="S64" s="1"/>
      <c r="T64" s="1"/>
      <c r="U64" s="1"/>
      <c r="V64" s="1"/>
      <c r="W64" s="1"/>
      <c r="X64" s="1"/>
      <c r="Y64" s="1"/>
      <c r="Z64" s="1"/>
      <c r="AA64" s="1"/>
      <c r="AB64" s="1"/>
      <c r="AC64" s="1"/>
      <c r="AD64" s="1"/>
      <c r="AE64" s="1"/>
      <c r="AF64" s="1"/>
      <c r="AG64" s="1"/>
      <c r="AH64" s="1"/>
    </row>
    <row r="65" spans="1:34" x14ac:dyDescent="0.35">
      <c r="A65" s="1"/>
      <c r="B65" s="1"/>
      <c r="C65" s="357"/>
      <c r="D65" s="357"/>
      <c r="E65" s="357"/>
      <c r="F65" s="357"/>
      <c r="G65" s="357"/>
      <c r="H65" s="357"/>
      <c r="I65" s="357"/>
      <c r="J65" s="357"/>
      <c r="K65" s="357"/>
      <c r="L65" s="357"/>
      <c r="M65" s="1"/>
      <c r="N65" s="1"/>
      <c r="O65" s="1"/>
      <c r="P65" s="1"/>
      <c r="Q65" s="1"/>
      <c r="R65" s="1"/>
      <c r="S65" s="1"/>
      <c r="T65" s="1"/>
      <c r="U65" s="1"/>
      <c r="V65" s="1"/>
      <c r="W65" s="1"/>
      <c r="X65" s="1"/>
      <c r="Y65" s="1"/>
      <c r="Z65" s="1"/>
      <c r="AA65" s="1"/>
      <c r="AB65" s="1"/>
      <c r="AC65" s="1"/>
      <c r="AD65" s="1"/>
      <c r="AE65" s="1"/>
      <c r="AF65" s="1"/>
      <c r="AG65" s="1"/>
      <c r="AH65" s="1"/>
    </row>
    <row r="66" spans="1:34" x14ac:dyDescent="0.35">
      <c r="A66" s="1"/>
      <c r="B66" s="1"/>
      <c r="C66" s="357"/>
      <c r="D66" s="357"/>
      <c r="E66" s="357"/>
      <c r="F66" s="357"/>
      <c r="G66" s="357"/>
      <c r="H66" s="357"/>
      <c r="I66" s="357"/>
      <c r="J66" s="357"/>
      <c r="K66" s="357"/>
      <c r="L66" s="357"/>
      <c r="M66" s="1"/>
      <c r="N66" s="1"/>
      <c r="O66" s="1"/>
      <c r="P66" s="1"/>
      <c r="Q66" s="1"/>
      <c r="R66" s="1"/>
      <c r="S66" s="1"/>
      <c r="T66" s="1"/>
      <c r="U66" s="1"/>
      <c r="V66" s="1"/>
      <c r="W66" s="1"/>
      <c r="X66" s="1"/>
      <c r="Y66" s="1"/>
      <c r="Z66" s="1"/>
      <c r="AA66" s="1"/>
      <c r="AB66" s="1"/>
      <c r="AC66" s="1"/>
      <c r="AD66" s="1"/>
      <c r="AE66" s="1"/>
      <c r="AF66" s="1"/>
      <c r="AG66" s="1"/>
      <c r="AH66" s="1"/>
    </row>
    <row r="67" spans="1:34" x14ac:dyDescent="0.35">
      <c r="A67" s="1"/>
      <c r="B67" s="1"/>
      <c r="C67" s="357"/>
      <c r="D67" s="357"/>
      <c r="E67" s="357"/>
      <c r="F67" s="357"/>
      <c r="G67" s="357"/>
      <c r="H67" s="357"/>
      <c r="I67" s="357"/>
      <c r="J67" s="357"/>
      <c r="K67" s="357"/>
      <c r="L67" s="357"/>
      <c r="M67" s="1"/>
      <c r="N67" s="1"/>
      <c r="O67" s="1"/>
      <c r="P67" s="1"/>
      <c r="Q67" s="1"/>
      <c r="R67" s="1"/>
      <c r="S67" s="1"/>
      <c r="T67" s="1"/>
      <c r="U67" s="1"/>
      <c r="V67" s="1"/>
      <c r="W67" s="1"/>
      <c r="X67" s="1"/>
      <c r="Y67" s="1"/>
      <c r="Z67" s="1"/>
      <c r="AA67" s="1"/>
      <c r="AB67" s="1"/>
      <c r="AC67" s="1"/>
      <c r="AD67" s="1"/>
      <c r="AE67" s="1"/>
      <c r="AF67" s="1"/>
      <c r="AG67" s="1"/>
      <c r="AH67" s="1"/>
    </row>
    <row r="68" spans="1:34" x14ac:dyDescent="0.35">
      <c r="A68" s="1"/>
      <c r="B68" s="1"/>
      <c r="C68" s="357"/>
      <c r="D68" s="357"/>
      <c r="E68" s="357"/>
      <c r="F68" s="357"/>
      <c r="G68" s="357"/>
      <c r="H68" s="357"/>
      <c r="I68" s="357"/>
      <c r="J68" s="357"/>
      <c r="K68" s="357"/>
      <c r="L68" s="357"/>
      <c r="M68" s="1"/>
      <c r="N68" s="1"/>
      <c r="O68" s="1"/>
      <c r="P68" s="1"/>
      <c r="Q68" s="1"/>
      <c r="R68" s="1"/>
      <c r="S68" s="1"/>
      <c r="T68" s="1"/>
      <c r="U68" s="1"/>
      <c r="V68" s="1"/>
      <c r="W68" s="1"/>
      <c r="X68" s="1"/>
      <c r="Y68" s="1"/>
      <c r="Z68" s="1"/>
      <c r="AA68" s="1"/>
      <c r="AB68" s="1"/>
      <c r="AC68" s="1"/>
      <c r="AD68" s="1"/>
      <c r="AE68" s="1"/>
      <c r="AF68" s="1"/>
      <c r="AG68" s="1"/>
      <c r="AH68" s="1"/>
    </row>
    <row r="69" spans="1:34" x14ac:dyDescent="0.35">
      <c r="A69" s="1"/>
      <c r="B69" s="1"/>
      <c r="C69" s="357"/>
      <c r="D69" s="357"/>
      <c r="E69" s="357"/>
      <c r="F69" s="357"/>
      <c r="G69" s="357"/>
      <c r="H69" s="357"/>
      <c r="I69" s="357"/>
      <c r="J69" s="357"/>
      <c r="K69" s="357"/>
      <c r="L69" s="357"/>
      <c r="M69" s="1"/>
      <c r="N69" s="1"/>
      <c r="O69" s="1"/>
      <c r="P69" s="1"/>
      <c r="Q69" s="1"/>
      <c r="R69" s="1"/>
      <c r="S69" s="1"/>
      <c r="T69" s="1"/>
      <c r="U69" s="1"/>
      <c r="V69" s="1"/>
      <c r="W69" s="1"/>
      <c r="X69" s="1"/>
      <c r="Y69" s="1"/>
      <c r="Z69" s="1"/>
      <c r="AA69" s="1"/>
      <c r="AB69" s="1"/>
      <c r="AC69" s="1"/>
      <c r="AD69" s="1"/>
      <c r="AE69" s="1"/>
      <c r="AF69" s="1"/>
      <c r="AG69" s="1"/>
      <c r="AH69" s="1"/>
    </row>
    <row r="70" spans="1:34" x14ac:dyDescent="0.35">
      <c r="A70" s="1"/>
      <c r="B70" s="1"/>
      <c r="C70" s="357"/>
      <c r="D70" s="357"/>
      <c r="E70" s="357"/>
      <c r="F70" s="357"/>
      <c r="G70" s="357"/>
      <c r="H70" s="357"/>
      <c r="I70" s="357"/>
      <c r="J70" s="357"/>
      <c r="K70" s="357"/>
      <c r="L70" s="357"/>
      <c r="M70" s="1"/>
      <c r="N70" s="1"/>
      <c r="O70" s="1"/>
      <c r="P70" s="1"/>
      <c r="Q70" s="1"/>
      <c r="R70" s="1"/>
      <c r="S70" s="1"/>
      <c r="T70" s="1"/>
      <c r="U70" s="1"/>
      <c r="V70" s="1"/>
      <c r="W70" s="1"/>
      <c r="X70" s="1"/>
      <c r="Y70" s="1"/>
      <c r="Z70" s="1"/>
      <c r="AA70" s="1"/>
      <c r="AB70" s="1"/>
      <c r="AC70" s="1"/>
      <c r="AD70" s="1"/>
      <c r="AE70" s="1"/>
      <c r="AF70" s="1"/>
      <c r="AG70" s="1"/>
      <c r="AH70" s="1"/>
    </row>
    <row r="71" spans="1:34" x14ac:dyDescent="0.35">
      <c r="A71" s="1"/>
      <c r="B71" s="1"/>
      <c r="C71" s="357"/>
      <c r="D71" s="357"/>
      <c r="E71" s="357"/>
      <c r="F71" s="357"/>
      <c r="G71" s="357"/>
      <c r="H71" s="357"/>
      <c r="I71" s="357"/>
      <c r="J71" s="357"/>
      <c r="K71" s="357"/>
      <c r="L71" s="357"/>
      <c r="M71" s="1"/>
      <c r="N71" s="1"/>
      <c r="O71" s="1"/>
      <c r="P71" s="1"/>
      <c r="Q71" s="1"/>
      <c r="R71" s="1"/>
      <c r="S71" s="1"/>
      <c r="T71" s="1"/>
      <c r="U71" s="1"/>
      <c r="V71" s="1"/>
      <c r="W71" s="1"/>
      <c r="X71" s="1"/>
      <c r="Y71" s="1"/>
      <c r="Z71" s="1"/>
      <c r="AA71" s="1"/>
      <c r="AB71" s="1"/>
      <c r="AC71" s="1"/>
      <c r="AD71" s="1"/>
      <c r="AE71" s="1"/>
      <c r="AF71" s="1"/>
      <c r="AG71" s="1"/>
      <c r="AH71" s="1"/>
    </row>
    <row r="72" spans="1:34" x14ac:dyDescent="0.35">
      <c r="A72" s="1"/>
      <c r="B72" s="1"/>
      <c r="C72" s="357"/>
      <c r="D72" s="357"/>
      <c r="E72" s="357"/>
      <c r="F72" s="357"/>
      <c r="G72" s="357"/>
      <c r="H72" s="357"/>
      <c r="I72" s="357"/>
      <c r="J72" s="357"/>
      <c r="K72" s="357"/>
      <c r="L72" s="357"/>
      <c r="M72" s="1"/>
      <c r="N72" s="1"/>
      <c r="O72" s="1"/>
      <c r="P72" s="1"/>
      <c r="Q72" s="1"/>
      <c r="R72" s="1"/>
      <c r="S72" s="1"/>
      <c r="T72" s="1"/>
      <c r="U72" s="1"/>
      <c r="V72" s="1"/>
      <c r="W72" s="1"/>
      <c r="X72" s="1"/>
      <c r="Y72" s="1"/>
      <c r="Z72" s="1"/>
      <c r="AA72" s="1"/>
      <c r="AB72" s="1"/>
      <c r="AC72" s="1"/>
      <c r="AD72" s="1"/>
      <c r="AE72" s="1"/>
      <c r="AF72" s="1"/>
      <c r="AG72" s="1"/>
      <c r="AH72" s="1"/>
    </row>
    <row r="73" spans="1:34" x14ac:dyDescent="0.35">
      <c r="A73" s="1"/>
      <c r="B73" s="1"/>
      <c r="C73" s="357"/>
      <c r="D73" s="357"/>
      <c r="E73" s="357"/>
      <c r="F73" s="357"/>
      <c r="G73" s="357"/>
      <c r="H73" s="357"/>
      <c r="I73" s="357"/>
      <c r="J73" s="357"/>
      <c r="K73" s="357"/>
      <c r="L73" s="357"/>
      <c r="M73" s="1"/>
      <c r="N73" s="1"/>
      <c r="O73" s="1"/>
      <c r="P73" s="1"/>
      <c r="Q73" s="1"/>
      <c r="R73" s="1"/>
      <c r="S73" s="1"/>
      <c r="T73" s="1"/>
      <c r="U73" s="1"/>
      <c r="V73" s="1"/>
      <c r="W73" s="1"/>
      <c r="X73" s="1"/>
      <c r="Y73" s="1"/>
      <c r="Z73" s="1"/>
      <c r="AA73" s="1"/>
      <c r="AB73" s="1"/>
      <c r="AC73" s="1"/>
      <c r="AD73" s="1"/>
      <c r="AE73" s="1"/>
      <c r="AF73" s="1"/>
      <c r="AG73" s="1"/>
      <c r="AH73" s="1"/>
    </row>
    <row r="74" spans="1:34" x14ac:dyDescent="0.35">
      <c r="A74" s="1"/>
      <c r="B74" s="1"/>
      <c r="C74" s="357"/>
      <c r="D74" s="357"/>
      <c r="E74" s="357"/>
      <c r="F74" s="357"/>
      <c r="G74" s="357"/>
      <c r="H74" s="357"/>
      <c r="I74" s="357"/>
      <c r="J74" s="357"/>
      <c r="K74" s="357"/>
      <c r="L74" s="357"/>
      <c r="M74" s="1"/>
      <c r="N74" s="1"/>
      <c r="O74" s="1"/>
      <c r="P74" s="1"/>
      <c r="Q74" s="1"/>
      <c r="R74" s="1"/>
      <c r="S74" s="1"/>
      <c r="T74" s="1"/>
      <c r="U74" s="1"/>
      <c r="V74" s="1"/>
      <c r="W74" s="1"/>
      <c r="X74" s="1"/>
      <c r="Y74" s="1"/>
      <c r="Z74" s="1"/>
      <c r="AA74" s="1"/>
      <c r="AB74" s="1"/>
      <c r="AC74" s="1"/>
      <c r="AD74" s="1"/>
      <c r="AE74" s="1"/>
      <c r="AF74" s="1"/>
      <c r="AG74" s="1"/>
      <c r="AH74" s="1"/>
    </row>
    <row r="75" spans="1:34" x14ac:dyDescent="0.35">
      <c r="A75" s="1"/>
      <c r="B75" s="1"/>
      <c r="C75" s="357"/>
      <c r="D75" s="357"/>
      <c r="E75" s="357"/>
      <c r="F75" s="357"/>
      <c r="G75" s="357"/>
      <c r="H75" s="357"/>
      <c r="I75" s="357"/>
      <c r="J75" s="357"/>
      <c r="K75" s="357"/>
      <c r="L75" s="357"/>
      <c r="M75" s="1"/>
      <c r="N75" s="1"/>
      <c r="O75" s="1"/>
      <c r="P75" s="1"/>
      <c r="Q75" s="1"/>
      <c r="R75" s="1"/>
      <c r="S75" s="1"/>
      <c r="T75" s="1"/>
      <c r="U75" s="1"/>
      <c r="V75" s="1"/>
      <c r="W75" s="1"/>
      <c r="X75" s="1"/>
      <c r="Y75" s="1"/>
      <c r="Z75" s="1"/>
      <c r="AA75" s="1"/>
      <c r="AB75" s="1"/>
      <c r="AC75" s="1"/>
      <c r="AD75" s="1"/>
      <c r="AE75" s="1"/>
      <c r="AF75" s="1"/>
      <c r="AG75" s="1"/>
      <c r="AH75" s="1"/>
    </row>
    <row r="76" spans="1:34" x14ac:dyDescent="0.35">
      <c r="A76" s="1"/>
      <c r="B76" s="1"/>
      <c r="C76" s="357"/>
      <c r="D76" s="357"/>
      <c r="E76" s="357"/>
      <c r="F76" s="357"/>
      <c r="G76" s="357"/>
      <c r="H76" s="357"/>
      <c r="I76" s="357"/>
      <c r="J76" s="357"/>
      <c r="K76" s="357"/>
      <c r="L76" s="357"/>
      <c r="M76" s="1"/>
      <c r="N76" s="1"/>
      <c r="O76" s="1"/>
      <c r="P76" s="1"/>
      <c r="Q76" s="1"/>
      <c r="R76" s="1"/>
      <c r="S76" s="1"/>
      <c r="T76" s="1"/>
      <c r="U76" s="1"/>
      <c r="V76" s="1"/>
      <c r="W76" s="1"/>
      <c r="X76" s="1"/>
      <c r="Y76" s="1"/>
      <c r="Z76" s="1"/>
      <c r="AA76" s="1"/>
      <c r="AB76" s="1"/>
      <c r="AC76" s="1"/>
      <c r="AD76" s="1"/>
      <c r="AE76" s="1"/>
      <c r="AF76" s="1"/>
      <c r="AG76" s="1"/>
      <c r="AH76" s="1"/>
    </row>
    <row r="77" spans="1:34" x14ac:dyDescent="0.35">
      <c r="A77" s="1"/>
      <c r="B77" s="1"/>
      <c r="C77" s="357"/>
      <c r="D77" s="357"/>
      <c r="E77" s="357"/>
      <c r="F77" s="357"/>
      <c r="G77" s="357"/>
      <c r="H77" s="357"/>
      <c r="I77" s="357"/>
      <c r="J77" s="357"/>
      <c r="K77" s="357"/>
      <c r="L77" s="357"/>
      <c r="M77" s="1"/>
      <c r="N77" s="1"/>
      <c r="O77" s="1"/>
      <c r="P77" s="1"/>
      <c r="Q77" s="1"/>
      <c r="R77" s="1"/>
      <c r="S77" s="1"/>
      <c r="T77" s="1"/>
      <c r="U77" s="1"/>
      <c r="V77" s="1"/>
      <c r="W77" s="1"/>
      <c r="X77" s="1"/>
      <c r="Y77" s="1"/>
      <c r="Z77" s="1"/>
      <c r="AA77" s="1"/>
      <c r="AB77" s="1"/>
      <c r="AC77" s="1"/>
      <c r="AD77" s="1"/>
      <c r="AE77" s="1"/>
      <c r="AF77" s="1"/>
      <c r="AG77" s="1"/>
      <c r="AH77" s="1"/>
    </row>
    <row r="78" spans="1:34" x14ac:dyDescent="0.35">
      <c r="A78" s="1"/>
      <c r="B78" s="1"/>
      <c r="C78" s="357"/>
      <c r="D78" s="357"/>
      <c r="E78" s="357"/>
      <c r="F78" s="357"/>
      <c r="G78" s="357"/>
      <c r="H78" s="357"/>
      <c r="I78" s="357"/>
      <c r="J78" s="357"/>
      <c r="K78" s="357"/>
      <c r="L78" s="357"/>
      <c r="M78" s="1"/>
      <c r="N78" s="1"/>
      <c r="O78" s="1"/>
      <c r="P78" s="1"/>
      <c r="Q78" s="1"/>
      <c r="R78" s="1"/>
      <c r="S78" s="1"/>
      <c r="T78" s="1"/>
      <c r="U78" s="1"/>
      <c r="V78" s="1"/>
      <c r="W78" s="1"/>
      <c r="X78" s="1"/>
      <c r="Y78" s="1"/>
      <c r="Z78" s="1"/>
      <c r="AA78" s="1"/>
      <c r="AB78" s="1"/>
      <c r="AC78" s="1"/>
      <c r="AD78" s="1"/>
      <c r="AE78" s="1"/>
      <c r="AF78" s="1"/>
      <c r="AG78" s="1"/>
      <c r="AH78" s="1"/>
    </row>
    <row r="79" spans="1:34" x14ac:dyDescent="0.35">
      <c r="A79" s="1"/>
      <c r="B79" s="1"/>
      <c r="C79" s="357"/>
      <c r="D79" s="357"/>
      <c r="E79" s="357"/>
      <c r="F79" s="357"/>
      <c r="G79" s="357"/>
      <c r="H79" s="357"/>
      <c r="I79" s="357"/>
      <c r="J79" s="357"/>
      <c r="K79" s="357"/>
      <c r="L79" s="357"/>
      <c r="M79" s="1"/>
      <c r="N79" s="1"/>
      <c r="O79" s="1"/>
      <c r="P79" s="1"/>
      <c r="Q79" s="1"/>
      <c r="R79" s="1"/>
      <c r="S79" s="1"/>
      <c r="T79" s="1"/>
      <c r="U79" s="1"/>
      <c r="V79" s="1"/>
      <c r="W79" s="1"/>
      <c r="X79" s="1"/>
      <c r="Y79" s="1"/>
      <c r="Z79" s="1"/>
      <c r="AA79" s="1"/>
      <c r="AB79" s="1"/>
      <c r="AC79" s="1"/>
      <c r="AD79" s="1"/>
      <c r="AE79" s="1"/>
      <c r="AF79" s="1"/>
      <c r="AG79" s="1"/>
      <c r="AH79" s="1"/>
    </row>
    <row r="80" spans="1:34" x14ac:dyDescent="0.35">
      <c r="A80" s="1"/>
      <c r="B80" s="1"/>
      <c r="C80" s="357"/>
      <c r="D80" s="357"/>
      <c r="E80" s="357"/>
      <c r="F80" s="357"/>
      <c r="G80" s="357"/>
      <c r="H80" s="357"/>
      <c r="I80" s="357"/>
      <c r="J80" s="357"/>
      <c r="K80" s="357"/>
      <c r="L80" s="357"/>
      <c r="M80" s="1"/>
      <c r="N80" s="1"/>
      <c r="O80" s="1"/>
      <c r="P80" s="1"/>
      <c r="Q80" s="1"/>
      <c r="R80" s="1"/>
      <c r="S80" s="1"/>
      <c r="T80" s="1"/>
      <c r="U80" s="1"/>
      <c r="V80" s="1"/>
      <c r="W80" s="1"/>
      <c r="X80" s="1"/>
      <c r="Y80" s="1"/>
      <c r="Z80" s="1"/>
      <c r="AA80" s="1"/>
      <c r="AB80" s="1"/>
      <c r="AC80" s="1"/>
      <c r="AD80" s="1"/>
      <c r="AE80" s="1"/>
      <c r="AF80" s="1"/>
      <c r="AG80" s="1"/>
      <c r="AH80" s="1"/>
    </row>
    <row r="81" spans="1:34" x14ac:dyDescent="0.35">
      <c r="A81" s="1"/>
      <c r="B81" s="1"/>
      <c r="C81" s="357"/>
      <c r="D81" s="357"/>
      <c r="E81" s="357"/>
      <c r="F81" s="357"/>
      <c r="G81" s="357"/>
      <c r="H81" s="357"/>
      <c r="I81" s="357"/>
      <c r="J81" s="357"/>
      <c r="K81" s="357"/>
      <c r="L81" s="357"/>
      <c r="M81" s="1"/>
      <c r="N81" s="1"/>
      <c r="O81" s="1"/>
      <c r="P81" s="1"/>
      <c r="Q81" s="1"/>
      <c r="R81" s="1"/>
      <c r="S81" s="1"/>
      <c r="T81" s="1"/>
      <c r="U81" s="1"/>
      <c r="V81" s="1"/>
      <c r="W81" s="1"/>
      <c r="X81" s="1"/>
      <c r="Y81" s="1"/>
      <c r="Z81" s="1"/>
      <c r="AA81" s="1"/>
      <c r="AB81" s="1"/>
      <c r="AC81" s="1"/>
      <c r="AD81" s="1"/>
      <c r="AE81" s="1"/>
      <c r="AF81" s="1"/>
      <c r="AG81" s="1"/>
      <c r="AH81" s="1"/>
    </row>
    <row r="82" spans="1:34" x14ac:dyDescent="0.35">
      <c r="A82" s="1"/>
      <c r="B82" s="1"/>
      <c r="C82" s="357"/>
      <c r="D82" s="357"/>
      <c r="E82" s="357"/>
      <c r="F82" s="357"/>
      <c r="G82" s="357"/>
      <c r="H82" s="357"/>
      <c r="I82" s="357"/>
      <c r="J82" s="357"/>
      <c r="K82" s="357"/>
      <c r="L82" s="357"/>
      <c r="M82" s="1"/>
      <c r="N82" s="1"/>
      <c r="O82" s="1"/>
      <c r="P82" s="1"/>
      <c r="Q82" s="1"/>
      <c r="R82" s="1"/>
      <c r="S82" s="1"/>
      <c r="T82" s="1"/>
      <c r="U82" s="1"/>
      <c r="V82" s="1"/>
      <c r="W82" s="1"/>
      <c r="X82" s="1"/>
      <c r="Y82" s="1"/>
      <c r="Z82" s="1"/>
      <c r="AA82" s="1"/>
      <c r="AB82" s="1"/>
      <c r="AC82" s="1"/>
      <c r="AD82" s="1"/>
      <c r="AE82" s="1"/>
      <c r="AF82" s="1"/>
      <c r="AG82" s="1"/>
      <c r="AH82" s="1"/>
    </row>
    <row r="83" spans="1:34" x14ac:dyDescent="0.35">
      <c r="A83" s="1"/>
      <c r="B83" s="1"/>
      <c r="C83" s="357"/>
      <c r="D83" s="357"/>
      <c r="E83" s="357"/>
      <c r="F83" s="357"/>
      <c r="G83" s="357"/>
      <c r="H83" s="357"/>
      <c r="I83" s="357"/>
      <c r="J83" s="357"/>
      <c r="K83" s="357"/>
      <c r="L83" s="357"/>
      <c r="M83" s="1"/>
      <c r="N83" s="1"/>
      <c r="O83" s="1"/>
      <c r="P83" s="1"/>
      <c r="Q83" s="1"/>
      <c r="R83" s="1"/>
      <c r="S83" s="1"/>
      <c r="T83" s="1"/>
      <c r="U83" s="1"/>
      <c r="V83" s="1"/>
      <c r="W83" s="1"/>
      <c r="X83" s="1"/>
      <c r="Y83" s="1"/>
      <c r="Z83" s="1"/>
      <c r="AA83" s="1"/>
      <c r="AB83" s="1"/>
      <c r="AC83" s="1"/>
      <c r="AD83" s="1"/>
      <c r="AE83" s="1"/>
      <c r="AF83" s="1"/>
      <c r="AG83" s="1"/>
      <c r="AH83" s="1"/>
    </row>
    <row r="84" spans="1:34" x14ac:dyDescent="0.35">
      <c r="A84" s="1"/>
      <c r="B84" s="1"/>
      <c r="C84" s="357"/>
      <c r="D84" s="357"/>
      <c r="E84" s="357"/>
      <c r="F84" s="357"/>
      <c r="G84" s="357"/>
      <c r="H84" s="357"/>
      <c r="I84" s="357"/>
      <c r="J84" s="357"/>
      <c r="K84" s="357"/>
      <c r="L84" s="357"/>
      <c r="M84" s="1"/>
      <c r="N84" s="1"/>
      <c r="O84" s="1"/>
      <c r="P84" s="1"/>
      <c r="Q84" s="1"/>
      <c r="R84" s="1"/>
      <c r="S84" s="1"/>
      <c r="T84" s="1"/>
      <c r="U84" s="1"/>
      <c r="V84" s="1"/>
      <c r="W84" s="1"/>
      <c r="X84" s="1"/>
      <c r="Y84" s="1"/>
      <c r="Z84" s="1"/>
      <c r="AA84" s="1"/>
      <c r="AB84" s="1"/>
      <c r="AC84" s="1"/>
      <c r="AD84" s="1"/>
      <c r="AE84" s="1"/>
      <c r="AF84" s="1"/>
      <c r="AG84" s="1"/>
      <c r="AH84" s="1"/>
    </row>
    <row r="85" spans="1:34" x14ac:dyDescent="0.35">
      <c r="A85" s="1"/>
      <c r="B85" s="1"/>
      <c r="C85" s="357"/>
      <c r="D85" s="357"/>
      <c r="E85" s="357"/>
      <c r="F85" s="357"/>
      <c r="G85" s="357"/>
      <c r="H85" s="357"/>
      <c r="I85" s="357"/>
      <c r="J85" s="357"/>
      <c r="K85" s="357"/>
      <c r="L85" s="357"/>
      <c r="M85" s="1"/>
      <c r="N85" s="1"/>
      <c r="O85" s="1"/>
      <c r="P85" s="1"/>
      <c r="Q85" s="1"/>
      <c r="R85" s="1"/>
      <c r="S85" s="1"/>
      <c r="T85" s="1"/>
      <c r="U85" s="1"/>
      <c r="V85" s="1"/>
      <c r="W85" s="1"/>
      <c r="X85" s="1"/>
      <c r="Y85" s="1"/>
      <c r="Z85" s="1"/>
      <c r="AA85" s="1"/>
      <c r="AB85" s="1"/>
      <c r="AC85" s="1"/>
      <c r="AD85" s="1"/>
      <c r="AE85" s="1"/>
      <c r="AF85" s="1"/>
      <c r="AG85" s="1"/>
      <c r="AH85" s="1"/>
    </row>
    <row r="86" spans="1:34" x14ac:dyDescent="0.35">
      <c r="A86" s="1"/>
      <c r="B86" s="1"/>
      <c r="C86" s="357"/>
      <c r="D86" s="357"/>
      <c r="E86" s="357"/>
      <c r="F86" s="357"/>
      <c r="G86" s="357"/>
      <c r="H86" s="357"/>
      <c r="I86" s="357"/>
      <c r="J86" s="357"/>
      <c r="K86" s="357"/>
      <c r="L86" s="357"/>
      <c r="M86" s="1"/>
      <c r="N86" s="1"/>
      <c r="O86" s="1"/>
      <c r="P86" s="1"/>
      <c r="Q86" s="1"/>
      <c r="R86" s="1"/>
      <c r="S86" s="1"/>
      <c r="T86" s="1"/>
      <c r="U86" s="1"/>
      <c r="V86" s="1"/>
      <c r="W86" s="1"/>
      <c r="X86" s="1"/>
      <c r="Y86" s="1"/>
      <c r="Z86" s="1"/>
      <c r="AA86" s="1"/>
      <c r="AB86" s="1"/>
      <c r="AC86" s="1"/>
      <c r="AD86" s="1"/>
      <c r="AE86" s="1"/>
      <c r="AF86" s="1"/>
      <c r="AG86" s="1"/>
      <c r="AH86" s="1"/>
    </row>
    <row r="87" spans="1:34" x14ac:dyDescent="0.35">
      <c r="A87" s="1"/>
      <c r="B87" s="1"/>
      <c r="C87" s="357"/>
      <c r="D87" s="357"/>
      <c r="E87" s="357"/>
      <c r="F87" s="357"/>
      <c r="G87" s="357"/>
      <c r="H87" s="357"/>
      <c r="I87" s="357"/>
      <c r="J87" s="357"/>
      <c r="K87" s="357"/>
      <c r="L87" s="357"/>
      <c r="M87" s="1"/>
      <c r="N87" s="1"/>
      <c r="O87" s="1"/>
      <c r="P87" s="1"/>
      <c r="Q87" s="1"/>
      <c r="R87" s="1"/>
      <c r="S87" s="1"/>
      <c r="T87" s="1"/>
      <c r="U87" s="1"/>
      <c r="V87" s="1"/>
      <c r="W87" s="1"/>
      <c r="X87" s="1"/>
      <c r="Y87" s="1"/>
      <c r="Z87" s="1"/>
      <c r="AA87" s="1"/>
      <c r="AB87" s="1"/>
      <c r="AC87" s="1"/>
      <c r="AD87" s="1"/>
      <c r="AE87" s="1"/>
      <c r="AF87" s="1"/>
      <c r="AG87" s="1"/>
      <c r="AH87" s="1"/>
    </row>
    <row r="88" spans="1:34" x14ac:dyDescent="0.35">
      <c r="A88" s="1"/>
      <c r="B88" s="1"/>
      <c r="C88" s="357"/>
      <c r="D88" s="357"/>
      <c r="E88" s="357"/>
      <c r="F88" s="357"/>
      <c r="G88" s="357"/>
      <c r="H88" s="357"/>
      <c r="I88" s="357"/>
      <c r="J88" s="357"/>
      <c r="K88" s="357"/>
      <c r="L88" s="357"/>
      <c r="M88" s="1"/>
      <c r="N88" s="1"/>
      <c r="O88" s="1"/>
      <c r="P88" s="1"/>
      <c r="Q88" s="1"/>
      <c r="R88" s="1"/>
      <c r="S88" s="1"/>
      <c r="T88" s="1"/>
      <c r="U88" s="1"/>
      <c r="V88" s="1"/>
      <c r="W88" s="1"/>
      <c r="X88" s="1"/>
      <c r="Y88" s="1"/>
      <c r="Z88" s="1"/>
      <c r="AA88" s="1"/>
      <c r="AB88" s="1"/>
      <c r="AC88" s="1"/>
      <c r="AD88" s="1"/>
      <c r="AE88" s="1"/>
      <c r="AF88" s="1"/>
      <c r="AG88" s="1"/>
      <c r="AH88" s="1"/>
    </row>
    <row r="89" spans="1:34" x14ac:dyDescent="0.35">
      <c r="A89" s="1"/>
      <c r="B89" s="1"/>
      <c r="C89" s="357"/>
      <c r="D89" s="357"/>
      <c r="E89" s="357"/>
      <c r="F89" s="357"/>
      <c r="G89" s="357"/>
      <c r="H89" s="357"/>
      <c r="I89" s="357"/>
      <c r="J89" s="357"/>
      <c r="K89" s="357"/>
      <c r="L89" s="357"/>
      <c r="M89" s="1"/>
      <c r="N89" s="1"/>
      <c r="O89" s="1"/>
      <c r="P89" s="1"/>
      <c r="Q89" s="1"/>
      <c r="R89" s="1"/>
      <c r="S89" s="1"/>
      <c r="T89" s="1"/>
      <c r="U89" s="1"/>
      <c r="V89" s="1"/>
      <c r="W89" s="1"/>
      <c r="X89" s="1"/>
      <c r="Y89" s="1"/>
      <c r="Z89" s="1"/>
      <c r="AA89" s="1"/>
      <c r="AB89" s="1"/>
      <c r="AC89" s="1"/>
      <c r="AD89" s="1"/>
      <c r="AE89" s="1"/>
      <c r="AF89" s="1"/>
      <c r="AG89" s="1"/>
      <c r="AH89" s="1"/>
    </row>
    <row r="90" spans="1:34" x14ac:dyDescent="0.35">
      <c r="A90" s="1"/>
      <c r="B90" s="1"/>
      <c r="C90" s="357"/>
      <c r="D90" s="357"/>
      <c r="E90" s="357"/>
      <c r="F90" s="357"/>
      <c r="G90" s="357"/>
      <c r="H90" s="357"/>
      <c r="I90" s="357"/>
      <c r="J90" s="357"/>
      <c r="K90" s="357"/>
      <c r="L90" s="357"/>
      <c r="M90" s="1"/>
      <c r="N90" s="1"/>
      <c r="O90" s="1"/>
      <c r="P90" s="1"/>
      <c r="Q90" s="1"/>
      <c r="R90" s="1"/>
      <c r="S90" s="1"/>
      <c r="T90" s="1"/>
      <c r="U90" s="1"/>
      <c r="V90" s="1"/>
      <c r="W90" s="1"/>
      <c r="X90" s="1"/>
      <c r="Y90" s="1"/>
      <c r="Z90" s="1"/>
      <c r="AA90" s="1"/>
      <c r="AB90" s="1"/>
      <c r="AC90" s="1"/>
      <c r="AD90" s="1"/>
      <c r="AE90" s="1"/>
      <c r="AF90" s="1"/>
      <c r="AG90" s="1"/>
      <c r="AH90" s="1"/>
    </row>
    <row r="91" spans="1:34" x14ac:dyDescent="0.35">
      <c r="A91" s="1"/>
      <c r="B91" s="1"/>
      <c r="C91" s="357"/>
      <c r="D91" s="357"/>
      <c r="E91" s="357"/>
      <c r="F91" s="357"/>
      <c r="G91" s="357"/>
      <c r="H91" s="357"/>
      <c r="I91" s="357"/>
      <c r="J91" s="357"/>
      <c r="K91" s="357"/>
      <c r="L91" s="357"/>
      <c r="M91" s="1"/>
      <c r="N91" s="1"/>
      <c r="O91" s="1"/>
      <c r="P91" s="1"/>
      <c r="Q91" s="1"/>
      <c r="R91" s="1"/>
      <c r="S91" s="1"/>
      <c r="T91" s="1"/>
      <c r="U91" s="1"/>
      <c r="V91" s="1"/>
      <c r="W91" s="1"/>
      <c r="X91" s="1"/>
      <c r="Y91" s="1"/>
      <c r="Z91" s="1"/>
      <c r="AA91" s="1"/>
      <c r="AB91" s="1"/>
      <c r="AC91" s="1"/>
      <c r="AD91" s="1"/>
      <c r="AE91" s="1"/>
      <c r="AF91" s="1"/>
      <c r="AG91" s="1"/>
      <c r="AH91" s="1"/>
    </row>
    <row r="92" spans="1:34" x14ac:dyDescent="0.35">
      <c r="A92" s="1"/>
      <c r="B92" s="1"/>
      <c r="C92" s="357"/>
      <c r="D92" s="357"/>
      <c r="E92" s="357"/>
      <c r="F92" s="357"/>
      <c r="G92" s="357"/>
      <c r="H92" s="357"/>
      <c r="I92" s="357"/>
      <c r="J92" s="357"/>
      <c r="K92" s="357"/>
      <c r="L92" s="357"/>
      <c r="M92" s="1"/>
      <c r="N92" s="1"/>
      <c r="O92" s="1"/>
      <c r="P92" s="1"/>
      <c r="Q92" s="1"/>
      <c r="R92" s="1"/>
      <c r="S92" s="1"/>
      <c r="T92" s="1"/>
      <c r="U92" s="1"/>
      <c r="V92" s="1"/>
      <c r="W92" s="1"/>
      <c r="X92" s="1"/>
      <c r="Y92" s="1"/>
      <c r="Z92" s="1"/>
      <c r="AA92" s="1"/>
      <c r="AB92" s="1"/>
      <c r="AC92" s="1"/>
      <c r="AD92" s="1"/>
      <c r="AE92" s="1"/>
      <c r="AF92" s="1"/>
      <c r="AG92" s="1"/>
      <c r="AH92" s="1"/>
    </row>
    <row r="93" spans="1:34" x14ac:dyDescent="0.35">
      <c r="A93" s="1"/>
      <c r="B93" s="1"/>
      <c r="C93" s="357"/>
      <c r="D93" s="357"/>
      <c r="E93" s="357"/>
      <c r="F93" s="357"/>
      <c r="G93" s="357"/>
      <c r="H93" s="357"/>
      <c r="I93" s="357"/>
      <c r="J93" s="357"/>
      <c r="K93" s="357"/>
      <c r="L93" s="357"/>
      <c r="M93" s="1"/>
      <c r="N93" s="1"/>
      <c r="O93" s="1"/>
      <c r="P93" s="1"/>
      <c r="Q93" s="1"/>
      <c r="R93" s="1"/>
      <c r="S93" s="1"/>
      <c r="T93" s="1"/>
      <c r="U93" s="1"/>
      <c r="V93" s="1"/>
      <c r="W93" s="1"/>
      <c r="X93" s="1"/>
      <c r="Y93" s="1"/>
      <c r="Z93" s="1"/>
      <c r="AA93" s="1"/>
      <c r="AB93" s="1"/>
      <c r="AC93" s="1"/>
      <c r="AD93" s="1"/>
      <c r="AE93" s="1"/>
      <c r="AF93" s="1"/>
      <c r="AG93" s="1"/>
      <c r="AH93" s="1"/>
    </row>
    <row r="94" spans="1:34" x14ac:dyDescent="0.35">
      <c r="A94" s="1"/>
      <c r="B94" s="1"/>
      <c r="C94" s="357"/>
      <c r="D94" s="357"/>
      <c r="E94" s="357"/>
      <c r="F94" s="357"/>
      <c r="G94" s="357"/>
      <c r="H94" s="357"/>
      <c r="I94" s="357"/>
      <c r="J94" s="357"/>
      <c r="K94" s="357"/>
      <c r="L94" s="357"/>
      <c r="M94" s="1"/>
      <c r="N94" s="1"/>
      <c r="O94" s="1"/>
      <c r="P94" s="1"/>
      <c r="Q94" s="1"/>
      <c r="R94" s="1"/>
      <c r="S94" s="1"/>
      <c r="T94" s="1"/>
      <c r="U94" s="1"/>
      <c r="V94" s="1"/>
      <c r="W94" s="1"/>
      <c r="X94" s="1"/>
      <c r="Y94" s="1"/>
      <c r="Z94" s="1"/>
      <c r="AA94" s="1"/>
      <c r="AB94" s="1"/>
      <c r="AC94" s="1"/>
      <c r="AD94" s="1"/>
      <c r="AE94" s="1"/>
      <c r="AF94" s="1"/>
      <c r="AG94" s="1"/>
      <c r="AH94" s="1"/>
    </row>
    <row r="95" spans="1:34" x14ac:dyDescent="0.35">
      <c r="A95" s="1"/>
      <c r="B95" s="1"/>
      <c r="C95" s="357"/>
      <c r="D95" s="357"/>
      <c r="E95" s="357"/>
      <c r="F95" s="357"/>
      <c r="G95" s="357"/>
      <c r="H95" s="357"/>
      <c r="I95" s="357"/>
      <c r="J95" s="357"/>
      <c r="K95" s="357"/>
      <c r="L95" s="357"/>
      <c r="M95" s="1"/>
      <c r="N95" s="1"/>
      <c r="O95" s="1"/>
      <c r="P95" s="1"/>
      <c r="Q95" s="1"/>
      <c r="R95" s="1"/>
      <c r="S95" s="1"/>
      <c r="T95" s="1"/>
      <c r="U95" s="1"/>
      <c r="V95" s="1"/>
      <c r="W95" s="1"/>
      <c r="X95" s="1"/>
      <c r="Y95" s="1"/>
      <c r="Z95" s="1"/>
      <c r="AA95" s="1"/>
      <c r="AB95" s="1"/>
      <c r="AC95" s="1"/>
      <c r="AD95" s="1"/>
      <c r="AE95" s="1"/>
      <c r="AF95" s="1"/>
      <c r="AG95" s="1"/>
      <c r="AH95" s="1"/>
    </row>
    <row r="96" spans="1:34" x14ac:dyDescent="0.35">
      <c r="A96" s="1"/>
      <c r="B96" s="1"/>
      <c r="C96" s="357"/>
      <c r="D96" s="357"/>
      <c r="E96" s="357"/>
      <c r="F96" s="357"/>
      <c r="G96" s="357"/>
      <c r="H96" s="357"/>
      <c r="I96" s="357"/>
      <c r="J96" s="357"/>
      <c r="K96" s="357"/>
      <c r="L96" s="357"/>
      <c r="M96" s="1"/>
      <c r="N96" s="1"/>
      <c r="O96" s="1"/>
      <c r="P96" s="1"/>
      <c r="Q96" s="1"/>
      <c r="R96" s="1"/>
      <c r="S96" s="1"/>
      <c r="T96" s="1"/>
      <c r="U96" s="1"/>
      <c r="V96" s="1"/>
      <c r="W96" s="1"/>
      <c r="X96" s="1"/>
      <c r="Y96" s="1"/>
      <c r="Z96" s="1"/>
      <c r="AA96" s="1"/>
      <c r="AB96" s="1"/>
      <c r="AC96" s="1"/>
      <c r="AD96" s="1"/>
      <c r="AE96" s="1"/>
      <c r="AF96" s="1"/>
      <c r="AG96" s="1"/>
      <c r="AH96" s="1"/>
    </row>
    <row r="97" spans="1:34" x14ac:dyDescent="0.35">
      <c r="A97" s="1"/>
      <c r="B97" s="1"/>
      <c r="C97" s="357"/>
      <c r="D97" s="357"/>
      <c r="E97" s="357"/>
      <c r="F97" s="357"/>
      <c r="G97" s="357"/>
      <c r="H97" s="357"/>
      <c r="I97" s="357"/>
      <c r="J97" s="357"/>
      <c r="K97" s="357"/>
      <c r="L97" s="357"/>
      <c r="M97" s="1"/>
      <c r="N97" s="1"/>
      <c r="O97" s="1"/>
      <c r="P97" s="1"/>
      <c r="Q97" s="1"/>
      <c r="R97" s="1"/>
      <c r="S97" s="1"/>
      <c r="T97" s="1"/>
      <c r="U97" s="1"/>
      <c r="V97" s="1"/>
      <c r="W97" s="1"/>
      <c r="X97" s="1"/>
      <c r="Y97" s="1"/>
      <c r="Z97" s="1"/>
      <c r="AA97" s="1"/>
      <c r="AB97" s="1"/>
      <c r="AC97" s="1"/>
      <c r="AD97" s="1"/>
      <c r="AE97" s="1"/>
      <c r="AF97" s="1"/>
      <c r="AG97" s="1"/>
      <c r="AH97" s="1"/>
    </row>
    <row r="98" spans="1:34" x14ac:dyDescent="0.35">
      <c r="A98" s="1"/>
      <c r="B98" s="1"/>
      <c r="C98" s="357"/>
      <c r="D98" s="357"/>
      <c r="E98" s="357"/>
      <c r="F98" s="357"/>
      <c r="G98" s="357"/>
      <c r="H98" s="357"/>
      <c r="I98" s="357"/>
      <c r="J98" s="357"/>
      <c r="K98" s="357"/>
      <c r="L98" s="357"/>
      <c r="M98" s="1"/>
      <c r="N98" s="1"/>
      <c r="O98" s="1"/>
      <c r="P98" s="1"/>
      <c r="Q98" s="1"/>
      <c r="R98" s="1"/>
      <c r="S98" s="1"/>
      <c r="T98" s="1"/>
      <c r="U98" s="1"/>
      <c r="V98" s="1"/>
      <c r="W98" s="1"/>
      <c r="X98" s="1"/>
      <c r="Y98" s="1"/>
      <c r="Z98" s="1"/>
      <c r="AA98" s="1"/>
      <c r="AB98" s="1"/>
      <c r="AC98" s="1"/>
      <c r="AD98" s="1"/>
      <c r="AE98" s="1"/>
      <c r="AF98" s="1"/>
      <c r="AG98" s="1"/>
      <c r="AH98" s="1"/>
    </row>
    <row r="99" spans="1:34" x14ac:dyDescent="0.35">
      <c r="A99" s="1"/>
      <c r="B99" s="1"/>
      <c r="C99" s="357"/>
      <c r="D99" s="357"/>
      <c r="E99" s="357"/>
      <c r="F99" s="357"/>
      <c r="G99" s="357"/>
      <c r="H99" s="357"/>
      <c r="I99" s="357"/>
      <c r="J99" s="357"/>
      <c r="K99" s="357"/>
      <c r="L99" s="357"/>
      <c r="M99" s="1"/>
      <c r="N99" s="1"/>
      <c r="O99" s="1"/>
      <c r="P99" s="1"/>
      <c r="Q99" s="1"/>
      <c r="R99" s="1"/>
      <c r="S99" s="1"/>
      <c r="T99" s="1"/>
      <c r="U99" s="1"/>
      <c r="V99" s="1"/>
      <c r="W99" s="1"/>
      <c r="X99" s="1"/>
      <c r="Y99" s="1"/>
      <c r="Z99" s="1"/>
      <c r="AA99" s="1"/>
      <c r="AB99" s="1"/>
      <c r="AC99" s="1"/>
      <c r="AD99" s="1"/>
      <c r="AE99" s="1"/>
      <c r="AF99" s="1"/>
      <c r="AG99" s="1"/>
      <c r="AH99" s="1"/>
    </row>
    <row r="100" spans="1:34" x14ac:dyDescent="0.35">
      <c r="A100" s="1"/>
      <c r="B100" s="1"/>
      <c r="C100" s="357"/>
      <c r="D100" s="357"/>
      <c r="E100" s="357"/>
      <c r="F100" s="357"/>
      <c r="G100" s="357"/>
      <c r="H100" s="357"/>
      <c r="I100" s="357"/>
      <c r="J100" s="357"/>
      <c r="K100" s="357"/>
      <c r="L100" s="357"/>
      <c r="M100" s="1"/>
      <c r="N100" s="1"/>
      <c r="O100" s="1"/>
      <c r="P100" s="1"/>
      <c r="Q100" s="1"/>
      <c r="R100" s="1"/>
      <c r="S100" s="1"/>
      <c r="T100" s="1"/>
      <c r="U100" s="1"/>
      <c r="V100" s="1"/>
      <c r="W100" s="1"/>
      <c r="X100" s="1"/>
      <c r="Y100" s="1"/>
      <c r="Z100" s="1"/>
      <c r="AA100" s="1"/>
      <c r="AB100" s="1"/>
      <c r="AC100" s="1"/>
      <c r="AD100" s="1"/>
      <c r="AE100" s="1"/>
      <c r="AF100" s="1"/>
      <c r="AG100" s="1"/>
      <c r="AH100" s="1"/>
    </row>
    <row r="101" spans="1:34" x14ac:dyDescent="0.35">
      <c r="A101" s="1"/>
      <c r="B101" s="1"/>
      <c r="C101" s="357"/>
      <c r="D101" s="357"/>
      <c r="E101" s="357"/>
      <c r="F101" s="357"/>
      <c r="G101" s="357"/>
      <c r="H101" s="357"/>
      <c r="I101" s="357"/>
      <c r="J101" s="357"/>
      <c r="K101" s="357"/>
      <c r="L101" s="357"/>
      <c r="M101" s="1"/>
      <c r="N101" s="1"/>
      <c r="O101" s="1"/>
      <c r="P101" s="1"/>
      <c r="Q101" s="1"/>
      <c r="R101" s="1"/>
      <c r="S101" s="1"/>
      <c r="T101" s="1"/>
      <c r="U101" s="1"/>
      <c r="V101" s="1"/>
      <c r="W101" s="1"/>
      <c r="X101" s="1"/>
      <c r="Y101" s="1"/>
      <c r="Z101" s="1"/>
      <c r="AA101" s="1"/>
      <c r="AB101" s="1"/>
      <c r="AC101" s="1"/>
      <c r="AD101" s="1"/>
      <c r="AE101" s="1"/>
      <c r="AF101" s="1"/>
      <c r="AG101" s="1"/>
      <c r="AH101" s="1"/>
    </row>
    <row r="102" spans="1:34" x14ac:dyDescent="0.35">
      <c r="A102" s="1"/>
      <c r="B102" s="1"/>
      <c r="C102" s="357"/>
      <c r="D102" s="357"/>
      <c r="E102" s="357"/>
      <c r="F102" s="357"/>
      <c r="G102" s="357"/>
      <c r="H102" s="357"/>
      <c r="I102" s="357"/>
      <c r="J102" s="357"/>
      <c r="K102" s="357"/>
      <c r="L102" s="357"/>
      <c r="M102" s="1"/>
      <c r="N102" s="1"/>
      <c r="O102" s="1"/>
      <c r="P102" s="1"/>
      <c r="Q102" s="1"/>
      <c r="R102" s="1"/>
      <c r="S102" s="1"/>
      <c r="T102" s="1"/>
      <c r="U102" s="1"/>
      <c r="V102" s="1"/>
      <c r="W102" s="1"/>
      <c r="X102" s="1"/>
      <c r="Y102" s="1"/>
      <c r="Z102" s="1"/>
      <c r="AA102" s="1"/>
      <c r="AB102" s="1"/>
      <c r="AC102" s="1"/>
      <c r="AD102" s="1"/>
      <c r="AE102" s="1"/>
      <c r="AF102" s="1"/>
      <c r="AG102" s="1"/>
      <c r="AH102" s="1"/>
    </row>
    <row r="103" spans="1:34" x14ac:dyDescent="0.35">
      <c r="A103" s="1"/>
      <c r="B103" s="1"/>
      <c r="C103" s="357"/>
      <c r="D103" s="357"/>
      <c r="E103" s="357"/>
      <c r="F103" s="357"/>
      <c r="G103" s="357"/>
      <c r="H103" s="357"/>
      <c r="I103" s="357"/>
      <c r="J103" s="357"/>
      <c r="K103" s="357"/>
      <c r="L103" s="357"/>
      <c r="M103" s="1"/>
      <c r="N103" s="1"/>
      <c r="O103" s="1"/>
      <c r="P103" s="1"/>
      <c r="Q103" s="1"/>
      <c r="R103" s="1"/>
      <c r="S103" s="1"/>
      <c r="T103" s="1"/>
      <c r="U103" s="1"/>
      <c r="V103" s="1"/>
      <c r="W103" s="1"/>
      <c r="X103" s="1"/>
      <c r="Y103" s="1"/>
      <c r="Z103" s="1"/>
      <c r="AA103" s="1"/>
      <c r="AB103" s="1"/>
      <c r="AC103" s="1"/>
      <c r="AD103" s="1"/>
      <c r="AE103" s="1"/>
      <c r="AF103" s="1"/>
      <c r="AG103" s="1"/>
      <c r="AH103" s="1"/>
    </row>
    <row r="104" spans="1:34" x14ac:dyDescent="0.35">
      <c r="A104" s="1"/>
      <c r="B104" s="1"/>
      <c r="C104" s="357"/>
      <c r="D104" s="357"/>
      <c r="E104" s="357"/>
      <c r="F104" s="357"/>
      <c r="G104" s="357"/>
      <c r="H104" s="357"/>
      <c r="I104" s="357"/>
      <c r="J104" s="357"/>
      <c r="K104" s="357"/>
      <c r="L104" s="357"/>
      <c r="M104" s="1"/>
      <c r="N104" s="1"/>
      <c r="O104" s="1"/>
      <c r="P104" s="1"/>
      <c r="Q104" s="1"/>
      <c r="R104" s="1"/>
      <c r="S104" s="1"/>
      <c r="T104" s="1"/>
      <c r="U104" s="1"/>
      <c r="V104" s="1"/>
      <c r="W104" s="1"/>
      <c r="X104" s="1"/>
      <c r="Y104" s="1"/>
      <c r="Z104" s="1"/>
      <c r="AA104" s="1"/>
      <c r="AB104" s="1"/>
      <c r="AC104" s="1"/>
      <c r="AD104" s="1"/>
      <c r="AE104" s="1"/>
      <c r="AF104" s="1"/>
      <c r="AG104" s="1"/>
      <c r="AH104" s="1"/>
    </row>
    <row r="105" spans="1:34" x14ac:dyDescent="0.35">
      <c r="A105" s="1"/>
      <c r="B105" s="1"/>
      <c r="C105" s="357"/>
      <c r="D105" s="357"/>
      <c r="E105" s="357"/>
      <c r="F105" s="357"/>
      <c r="G105" s="357"/>
      <c r="H105" s="357"/>
      <c r="I105" s="357"/>
      <c r="J105" s="357"/>
      <c r="K105" s="357"/>
      <c r="L105" s="357"/>
      <c r="M105" s="1"/>
      <c r="N105" s="1"/>
      <c r="O105" s="1"/>
      <c r="P105" s="1"/>
      <c r="Q105" s="1"/>
      <c r="R105" s="1"/>
      <c r="S105" s="1"/>
      <c r="T105" s="1"/>
      <c r="U105" s="1"/>
      <c r="V105" s="1"/>
      <c r="W105" s="1"/>
      <c r="X105" s="1"/>
      <c r="Y105" s="1"/>
      <c r="Z105" s="1"/>
      <c r="AA105" s="1"/>
      <c r="AB105" s="1"/>
      <c r="AC105" s="1"/>
      <c r="AD105" s="1"/>
      <c r="AE105" s="1"/>
      <c r="AF105" s="1"/>
      <c r="AG105" s="1"/>
      <c r="AH105" s="1"/>
    </row>
    <row r="106" spans="1:34" x14ac:dyDescent="0.35">
      <c r="A106" s="1"/>
      <c r="B106" s="1"/>
      <c r="C106" s="357"/>
      <c r="D106" s="357"/>
      <c r="E106" s="357"/>
      <c r="F106" s="357"/>
      <c r="G106" s="357"/>
      <c r="H106" s="357"/>
      <c r="I106" s="357"/>
      <c r="J106" s="357"/>
      <c r="K106" s="357"/>
      <c r="L106" s="357"/>
      <c r="M106" s="1"/>
      <c r="N106" s="1"/>
      <c r="O106" s="1"/>
      <c r="P106" s="1"/>
      <c r="Q106" s="1"/>
      <c r="R106" s="1"/>
      <c r="S106" s="1"/>
      <c r="T106" s="1"/>
      <c r="U106" s="1"/>
      <c r="V106" s="1"/>
      <c r="W106" s="1"/>
      <c r="X106" s="1"/>
      <c r="Y106" s="1"/>
      <c r="Z106" s="1"/>
      <c r="AA106" s="1"/>
      <c r="AB106" s="1"/>
      <c r="AC106" s="1"/>
      <c r="AD106" s="1"/>
      <c r="AE106" s="1"/>
      <c r="AF106" s="1"/>
      <c r="AG106" s="1"/>
      <c r="AH106" s="1"/>
    </row>
    <row r="107" spans="1:34" x14ac:dyDescent="0.35">
      <c r="A107" s="1"/>
      <c r="B107" s="1"/>
      <c r="C107" s="357"/>
      <c r="D107" s="357"/>
      <c r="E107" s="357"/>
      <c r="F107" s="357"/>
      <c r="G107" s="357"/>
      <c r="H107" s="357"/>
      <c r="I107" s="357"/>
      <c r="J107" s="357"/>
      <c r="K107" s="357"/>
      <c r="L107" s="357"/>
      <c r="M107" s="1"/>
      <c r="N107" s="1"/>
      <c r="O107" s="1"/>
      <c r="P107" s="1"/>
      <c r="Q107" s="1"/>
      <c r="R107" s="1"/>
      <c r="S107" s="1"/>
      <c r="T107" s="1"/>
      <c r="U107" s="1"/>
      <c r="V107" s="1"/>
      <c r="W107" s="1"/>
      <c r="X107" s="1"/>
      <c r="Y107" s="1"/>
      <c r="Z107" s="1"/>
      <c r="AA107" s="1"/>
      <c r="AB107" s="1"/>
      <c r="AC107" s="1"/>
      <c r="AD107" s="1"/>
      <c r="AE107" s="1"/>
      <c r="AF107" s="1"/>
      <c r="AG107" s="1"/>
      <c r="AH107" s="1"/>
    </row>
    <row r="108" spans="1:34" x14ac:dyDescent="0.35">
      <c r="A108" s="1"/>
      <c r="B108" s="1"/>
      <c r="C108" s="357"/>
      <c r="D108" s="357"/>
      <c r="E108" s="357"/>
      <c r="F108" s="357"/>
      <c r="G108" s="357"/>
      <c r="H108" s="357"/>
      <c r="I108" s="357"/>
      <c r="J108" s="357"/>
      <c r="K108" s="357"/>
      <c r="L108" s="357"/>
      <c r="M108" s="1"/>
      <c r="N108" s="1"/>
      <c r="O108" s="1"/>
      <c r="P108" s="1"/>
      <c r="Q108" s="1"/>
      <c r="R108" s="1"/>
      <c r="S108" s="1"/>
      <c r="T108" s="1"/>
      <c r="U108" s="1"/>
      <c r="V108" s="1"/>
      <c r="W108" s="1"/>
      <c r="X108" s="1"/>
      <c r="Y108" s="1"/>
      <c r="Z108" s="1"/>
      <c r="AA108" s="1"/>
      <c r="AB108" s="1"/>
      <c r="AC108" s="1"/>
      <c r="AD108" s="1"/>
      <c r="AE108" s="1"/>
      <c r="AF108" s="1"/>
      <c r="AG108" s="1"/>
      <c r="AH108" s="1"/>
    </row>
    <row r="109" spans="1:34" x14ac:dyDescent="0.35">
      <c r="A109" s="1"/>
      <c r="B109" s="1"/>
      <c r="C109" s="357"/>
      <c r="D109" s="357"/>
      <c r="E109" s="357"/>
      <c r="F109" s="357"/>
      <c r="G109" s="357"/>
      <c r="H109" s="357"/>
      <c r="I109" s="357"/>
      <c r="J109" s="357"/>
      <c r="K109" s="357"/>
      <c r="L109" s="357"/>
      <c r="M109" s="1"/>
      <c r="N109" s="1"/>
      <c r="O109" s="1"/>
      <c r="P109" s="1"/>
      <c r="Q109" s="1"/>
      <c r="R109" s="1"/>
      <c r="S109" s="1"/>
      <c r="T109" s="1"/>
      <c r="U109" s="1"/>
      <c r="V109" s="1"/>
      <c r="W109" s="1"/>
      <c r="X109" s="1"/>
      <c r="Y109" s="1"/>
      <c r="Z109" s="1"/>
      <c r="AA109" s="1"/>
      <c r="AB109" s="1"/>
      <c r="AC109" s="1"/>
      <c r="AD109" s="1"/>
      <c r="AE109" s="1"/>
      <c r="AF109" s="1"/>
      <c r="AG109" s="1"/>
      <c r="AH109" s="1"/>
    </row>
    <row r="110" spans="1:34" x14ac:dyDescent="0.35">
      <c r="A110" s="1"/>
      <c r="B110" s="1"/>
      <c r="C110" s="357"/>
      <c r="D110" s="357"/>
      <c r="E110" s="357"/>
      <c r="F110" s="357"/>
      <c r="G110" s="357"/>
      <c r="H110" s="357"/>
      <c r="I110" s="357"/>
      <c r="J110" s="357"/>
      <c r="K110" s="357"/>
      <c r="L110" s="357"/>
      <c r="M110" s="1"/>
      <c r="N110" s="1"/>
      <c r="O110" s="1"/>
      <c r="P110" s="1"/>
      <c r="Q110" s="1"/>
      <c r="R110" s="1"/>
      <c r="S110" s="1"/>
      <c r="T110" s="1"/>
      <c r="U110" s="1"/>
      <c r="V110" s="1"/>
      <c r="W110" s="1"/>
      <c r="X110" s="1"/>
      <c r="Y110" s="1"/>
      <c r="Z110" s="1"/>
      <c r="AA110" s="1"/>
      <c r="AB110" s="1"/>
      <c r="AC110" s="1"/>
      <c r="AD110" s="1"/>
      <c r="AE110" s="1"/>
      <c r="AF110" s="1"/>
      <c r="AG110" s="1"/>
      <c r="AH110" s="1"/>
    </row>
    <row r="111" spans="1:34" x14ac:dyDescent="0.35">
      <c r="A111" s="1"/>
      <c r="B111" s="1"/>
      <c r="C111" s="357"/>
      <c r="D111" s="357"/>
      <c r="E111" s="357"/>
      <c r="F111" s="357"/>
      <c r="G111" s="357"/>
      <c r="H111" s="357"/>
      <c r="I111" s="357"/>
      <c r="J111" s="357"/>
      <c r="K111" s="357"/>
      <c r="L111" s="357"/>
      <c r="M111" s="1"/>
      <c r="N111" s="1"/>
      <c r="O111" s="1"/>
      <c r="P111" s="1"/>
      <c r="Q111" s="1"/>
      <c r="R111" s="1"/>
      <c r="S111" s="1"/>
      <c r="T111" s="1"/>
      <c r="U111" s="1"/>
      <c r="V111" s="1"/>
      <c r="W111" s="1"/>
      <c r="X111" s="1"/>
      <c r="Y111" s="1"/>
      <c r="Z111" s="1"/>
      <c r="AA111" s="1"/>
      <c r="AB111" s="1"/>
      <c r="AC111" s="1"/>
      <c r="AD111" s="1"/>
      <c r="AE111" s="1"/>
      <c r="AF111" s="1"/>
      <c r="AG111" s="1"/>
      <c r="AH111" s="1"/>
    </row>
    <row r="112" spans="1:34" x14ac:dyDescent="0.35">
      <c r="A112" s="1"/>
      <c r="B112" s="1"/>
      <c r="C112" s="357"/>
      <c r="D112" s="357"/>
      <c r="E112" s="357"/>
      <c r="F112" s="357"/>
      <c r="G112" s="357"/>
      <c r="H112" s="357"/>
      <c r="I112" s="357"/>
      <c r="J112" s="357"/>
      <c r="K112" s="357"/>
      <c r="L112" s="357"/>
      <c r="M112" s="1"/>
      <c r="N112" s="1"/>
      <c r="O112" s="1"/>
      <c r="P112" s="1"/>
      <c r="Q112" s="1"/>
      <c r="R112" s="1"/>
      <c r="S112" s="1"/>
      <c r="T112" s="1"/>
      <c r="U112" s="1"/>
      <c r="V112" s="1"/>
      <c r="W112" s="1"/>
      <c r="X112" s="1"/>
      <c r="Y112" s="1"/>
      <c r="Z112" s="1"/>
      <c r="AA112" s="1"/>
      <c r="AB112" s="1"/>
      <c r="AC112" s="1"/>
      <c r="AD112" s="1"/>
      <c r="AE112" s="1"/>
      <c r="AF112" s="1"/>
      <c r="AG112" s="1"/>
      <c r="AH112" s="1"/>
    </row>
    <row r="113" spans="1:34" x14ac:dyDescent="0.35">
      <c r="A113" s="1"/>
      <c r="B113" s="1"/>
      <c r="C113" s="357"/>
      <c r="D113" s="357"/>
      <c r="E113" s="357"/>
      <c r="F113" s="357"/>
      <c r="G113" s="357"/>
      <c r="H113" s="357"/>
      <c r="I113" s="357"/>
      <c r="J113" s="357"/>
      <c r="K113" s="357"/>
      <c r="L113" s="357"/>
      <c r="M113" s="1"/>
      <c r="N113" s="1"/>
      <c r="O113" s="1"/>
      <c r="P113" s="1"/>
      <c r="Q113" s="1"/>
      <c r="R113" s="1"/>
      <c r="S113" s="1"/>
      <c r="T113" s="1"/>
      <c r="U113" s="1"/>
      <c r="V113" s="1"/>
      <c r="W113" s="1"/>
      <c r="X113" s="1"/>
      <c r="Y113" s="1"/>
      <c r="Z113" s="1"/>
      <c r="AA113" s="1"/>
      <c r="AB113" s="1"/>
      <c r="AC113" s="1"/>
      <c r="AD113" s="1"/>
      <c r="AE113" s="1"/>
      <c r="AF113" s="1"/>
      <c r="AG113" s="1"/>
      <c r="AH113" s="1"/>
    </row>
    <row r="114" spans="1:34" x14ac:dyDescent="0.35">
      <c r="A114" s="1"/>
      <c r="B114" s="1"/>
      <c r="C114" s="357"/>
      <c r="D114" s="357"/>
      <c r="E114" s="357"/>
      <c r="F114" s="357"/>
      <c r="G114" s="357"/>
      <c r="H114" s="357"/>
      <c r="I114" s="357"/>
      <c r="J114" s="357"/>
      <c r="K114" s="357"/>
      <c r="L114" s="357"/>
      <c r="M114" s="1"/>
      <c r="N114" s="1"/>
      <c r="O114" s="1"/>
      <c r="P114" s="1"/>
      <c r="Q114" s="1"/>
      <c r="R114" s="1"/>
      <c r="S114" s="1"/>
      <c r="T114" s="1"/>
      <c r="U114" s="1"/>
      <c r="V114" s="1"/>
      <c r="W114" s="1"/>
      <c r="X114" s="1"/>
      <c r="Y114" s="1"/>
      <c r="Z114" s="1"/>
      <c r="AA114" s="1"/>
      <c r="AB114" s="1"/>
      <c r="AC114" s="1"/>
      <c r="AD114" s="1"/>
      <c r="AE114" s="1"/>
      <c r="AF114" s="1"/>
      <c r="AG114" s="1"/>
      <c r="AH114" s="1"/>
    </row>
    <row r="115" spans="1:34" x14ac:dyDescent="0.35">
      <c r="A115" s="1"/>
      <c r="B115" s="1"/>
      <c r="C115" s="357"/>
      <c r="D115" s="357"/>
      <c r="E115" s="357"/>
      <c r="F115" s="357"/>
      <c r="G115" s="357"/>
      <c r="H115" s="357"/>
      <c r="I115" s="357"/>
      <c r="J115" s="357"/>
      <c r="K115" s="357"/>
      <c r="L115" s="357"/>
      <c r="M115" s="1"/>
      <c r="N115" s="1"/>
      <c r="O115" s="1"/>
      <c r="P115" s="1"/>
      <c r="Q115" s="1"/>
      <c r="R115" s="1"/>
      <c r="S115" s="1"/>
      <c r="T115" s="1"/>
      <c r="U115" s="1"/>
      <c r="V115" s="1"/>
      <c r="W115" s="1"/>
      <c r="X115" s="1"/>
      <c r="Y115" s="1"/>
      <c r="Z115" s="1"/>
      <c r="AA115" s="1"/>
      <c r="AB115" s="1"/>
      <c r="AC115" s="1"/>
      <c r="AD115" s="1"/>
      <c r="AE115" s="1"/>
      <c r="AF115" s="1"/>
      <c r="AG115" s="1"/>
      <c r="AH115" s="1"/>
    </row>
    <row r="116" spans="1:34" x14ac:dyDescent="0.35">
      <c r="A116" s="1"/>
      <c r="B116" s="1"/>
      <c r="C116" s="357"/>
      <c r="D116" s="357"/>
      <c r="E116" s="357"/>
      <c r="F116" s="357"/>
      <c r="G116" s="357"/>
      <c r="H116" s="357"/>
      <c r="I116" s="357"/>
      <c r="J116" s="357"/>
      <c r="K116" s="357"/>
      <c r="L116" s="357"/>
      <c r="M116" s="1"/>
      <c r="N116" s="1"/>
      <c r="O116" s="1"/>
      <c r="P116" s="1"/>
      <c r="Q116" s="1"/>
      <c r="R116" s="1"/>
      <c r="S116" s="1"/>
      <c r="T116" s="1"/>
      <c r="U116" s="1"/>
      <c r="V116" s="1"/>
      <c r="W116" s="1"/>
      <c r="X116" s="1"/>
      <c r="Y116" s="1"/>
      <c r="Z116" s="1"/>
      <c r="AA116" s="1"/>
      <c r="AB116" s="1"/>
      <c r="AC116" s="1"/>
      <c r="AD116" s="1"/>
      <c r="AE116" s="1"/>
      <c r="AF116" s="1"/>
      <c r="AG116" s="1"/>
      <c r="AH116" s="1"/>
    </row>
    <row r="117" spans="1:34" x14ac:dyDescent="0.35">
      <c r="A117" s="1"/>
      <c r="B117" s="1"/>
      <c r="C117" s="357"/>
      <c r="D117" s="357"/>
      <c r="E117" s="357"/>
      <c r="F117" s="357"/>
      <c r="G117" s="357"/>
      <c r="H117" s="357"/>
      <c r="I117" s="357"/>
      <c r="J117" s="357"/>
      <c r="K117" s="357"/>
      <c r="L117" s="357"/>
      <c r="M117" s="1"/>
      <c r="N117" s="1"/>
      <c r="O117" s="1"/>
      <c r="P117" s="1"/>
      <c r="Q117" s="1"/>
      <c r="R117" s="1"/>
      <c r="S117" s="1"/>
      <c r="T117" s="1"/>
      <c r="U117" s="1"/>
      <c r="V117" s="1"/>
      <c r="W117" s="1"/>
      <c r="X117" s="1"/>
      <c r="Y117" s="1"/>
      <c r="Z117" s="1"/>
      <c r="AA117" s="1"/>
      <c r="AB117" s="1"/>
      <c r="AC117" s="1"/>
      <c r="AD117" s="1"/>
      <c r="AE117" s="1"/>
      <c r="AF117" s="1"/>
      <c r="AG117" s="1"/>
      <c r="AH117" s="1"/>
    </row>
    <row r="118" spans="1:34" x14ac:dyDescent="0.35">
      <c r="A118" s="1"/>
      <c r="B118" s="1"/>
      <c r="C118" s="357"/>
      <c r="D118" s="357"/>
      <c r="E118" s="357"/>
      <c r="F118" s="357"/>
      <c r="G118" s="357"/>
      <c r="H118" s="357"/>
      <c r="I118" s="357"/>
      <c r="J118" s="357"/>
      <c r="K118" s="357"/>
      <c r="L118" s="357"/>
      <c r="M118" s="1"/>
      <c r="N118" s="1"/>
      <c r="O118" s="1"/>
      <c r="P118" s="1"/>
      <c r="Q118" s="1"/>
      <c r="R118" s="1"/>
      <c r="S118" s="1"/>
      <c r="T118" s="1"/>
      <c r="U118" s="1"/>
      <c r="V118" s="1"/>
      <c r="W118" s="1"/>
      <c r="X118" s="1"/>
      <c r="Y118" s="1"/>
      <c r="Z118" s="1"/>
      <c r="AA118" s="1"/>
      <c r="AB118" s="1"/>
      <c r="AC118" s="1"/>
      <c r="AD118" s="1"/>
      <c r="AE118" s="1"/>
      <c r="AF118" s="1"/>
      <c r="AG118" s="1"/>
      <c r="AH118" s="1"/>
    </row>
    <row r="119" spans="1:34" x14ac:dyDescent="0.35">
      <c r="A119" s="1"/>
      <c r="B119" s="1"/>
      <c r="C119" s="357"/>
      <c r="D119" s="357"/>
      <c r="E119" s="357"/>
      <c r="F119" s="357"/>
      <c r="G119" s="357"/>
      <c r="H119" s="357"/>
      <c r="I119" s="357"/>
      <c r="J119" s="357"/>
      <c r="K119" s="357"/>
      <c r="L119" s="357"/>
      <c r="M119" s="1"/>
      <c r="N119" s="1"/>
      <c r="O119" s="1"/>
      <c r="P119" s="1"/>
      <c r="Q119" s="1"/>
      <c r="R119" s="1"/>
      <c r="S119" s="1"/>
      <c r="T119" s="1"/>
      <c r="U119" s="1"/>
      <c r="V119" s="1"/>
      <c r="W119" s="1"/>
      <c r="X119" s="1"/>
      <c r="Y119" s="1"/>
      <c r="Z119" s="1"/>
      <c r="AA119" s="1"/>
      <c r="AB119" s="1"/>
      <c r="AC119" s="1"/>
      <c r="AD119" s="1"/>
      <c r="AE119" s="1"/>
      <c r="AF119" s="1"/>
      <c r="AG119" s="1"/>
      <c r="AH119" s="1"/>
    </row>
    <row r="120" spans="1:34" x14ac:dyDescent="0.35">
      <c r="A120" s="1"/>
      <c r="B120" s="1"/>
      <c r="C120" s="357"/>
      <c r="D120" s="357"/>
      <c r="E120" s="357"/>
      <c r="F120" s="357"/>
      <c r="G120" s="357"/>
      <c r="H120" s="357"/>
      <c r="I120" s="357"/>
      <c r="J120" s="357"/>
      <c r="K120" s="357"/>
      <c r="L120" s="357"/>
      <c r="M120" s="1"/>
      <c r="N120" s="1"/>
      <c r="O120" s="1"/>
      <c r="P120" s="1"/>
      <c r="Q120" s="1"/>
      <c r="R120" s="1"/>
      <c r="S120" s="1"/>
      <c r="T120" s="1"/>
      <c r="U120" s="1"/>
      <c r="V120" s="1"/>
      <c r="W120" s="1"/>
      <c r="X120" s="1"/>
      <c r="Y120" s="1"/>
      <c r="Z120" s="1"/>
      <c r="AA120" s="1"/>
      <c r="AB120" s="1"/>
      <c r="AC120" s="1"/>
      <c r="AD120" s="1"/>
      <c r="AE120" s="1"/>
      <c r="AF120" s="1"/>
      <c r="AG120" s="1"/>
      <c r="AH120" s="1"/>
    </row>
    <row r="121" spans="1:34" x14ac:dyDescent="0.35">
      <c r="A121" s="1"/>
      <c r="B121" s="1"/>
      <c r="C121" s="357"/>
      <c r="D121" s="357"/>
      <c r="E121" s="357"/>
      <c r="F121" s="357"/>
      <c r="G121" s="357"/>
      <c r="H121" s="357"/>
      <c r="I121" s="357"/>
      <c r="J121" s="357"/>
      <c r="K121" s="357"/>
      <c r="L121" s="357"/>
      <c r="M121" s="1"/>
      <c r="N121" s="1"/>
      <c r="O121" s="1"/>
      <c r="P121" s="1"/>
      <c r="Q121" s="1"/>
      <c r="R121" s="1"/>
      <c r="S121" s="1"/>
      <c r="T121" s="1"/>
      <c r="U121" s="1"/>
      <c r="V121" s="1"/>
      <c r="W121" s="1"/>
      <c r="X121" s="1"/>
      <c r="Y121" s="1"/>
      <c r="Z121" s="1"/>
      <c r="AA121" s="1"/>
      <c r="AB121" s="1"/>
      <c r="AC121" s="1"/>
      <c r="AD121" s="1"/>
      <c r="AE121" s="1"/>
      <c r="AF121" s="1"/>
      <c r="AG121" s="1"/>
      <c r="AH121" s="1"/>
    </row>
    <row r="122" spans="1:34" x14ac:dyDescent="0.35">
      <c r="A122" s="1"/>
      <c r="B122" s="1"/>
      <c r="C122" s="357"/>
      <c r="D122" s="357"/>
      <c r="E122" s="357"/>
      <c r="F122" s="357"/>
      <c r="G122" s="357"/>
      <c r="H122" s="357"/>
      <c r="I122" s="357"/>
      <c r="J122" s="357"/>
      <c r="K122" s="357"/>
      <c r="L122" s="357"/>
      <c r="M122" s="1"/>
      <c r="N122" s="1"/>
      <c r="O122" s="1"/>
      <c r="P122" s="1"/>
      <c r="Q122" s="1"/>
      <c r="R122" s="1"/>
      <c r="S122" s="1"/>
      <c r="T122" s="1"/>
      <c r="U122" s="1"/>
      <c r="V122" s="1"/>
      <c r="W122" s="1"/>
      <c r="X122" s="1"/>
      <c r="Y122" s="1"/>
      <c r="Z122" s="1"/>
      <c r="AA122" s="1"/>
      <c r="AB122" s="1"/>
      <c r="AC122" s="1"/>
      <c r="AD122" s="1"/>
      <c r="AE122" s="1"/>
      <c r="AF122" s="1"/>
      <c r="AG122" s="1"/>
      <c r="AH122" s="1"/>
    </row>
    <row r="123" spans="1:34" x14ac:dyDescent="0.35">
      <c r="A123" s="1"/>
      <c r="B123" s="1"/>
      <c r="C123" s="357"/>
      <c r="D123" s="357"/>
      <c r="E123" s="357"/>
      <c r="F123" s="357"/>
      <c r="G123" s="357"/>
      <c r="H123" s="357"/>
      <c r="I123" s="357"/>
      <c r="J123" s="357"/>
      <c r="K123" s="357"/>
      <c r="L123" s="357"/>
      <c r="M123" s="1"/>
      <c r="N123" s="1"/>
      <c r="O123" s="1"/>
      <c r="P123" s="1"/>
      <c r="Q123" s="1"/>
      <c r="R123" s="1"/>
      <c r="S123" s="1"/>
      <c r="T123" s="1"/>
      <c r="U123" s="1"/>
      <c r="V123" s="1"/>
      <c r="W123" s="1"/>
      <c r="X123" s="1"/>
      <c r="Y123" s="1"/>
      <c r="Z123" s="1"/>
      <c r="AA123" s="1"/>
      <c r="AB123" s="1"/>
      <c r="AC123" s="1"/>
      <c r="AD123" s="1"/>
      <c r="AE123" s="1"/>
      <c r="AF123" s="1"/>
      <c r="AG123" s="1"/>
      <c r="AH123" s="1"/>
    </row>
    <row r="124" spans="1:34" x14ac:dyDescent="0.35">
      <c r="A124" s="1"/>
      <c r="B124" s="1"/>
      <c r="C124" s="357"/>
      <c r="D124" s="357"/>
      <c r="E124" s="357"/>
      <c r="F124" s="357"/>
      <c r="G124" s="357"/>
      <c r="H124" s="357"/>
      <c r="I124" s="357"/>
      <c r="J124" s="357"/>
      <c r="K124" s="357"/>
      <c r="L124" s="357"/>
      <c r="M124" s="1"/>
      <c r="N124" s="1"/>
      <c r="O124" s="1"/>
      <c r="P124" s="1"/>
      <c r="Q124" s="1"/>
      <c r="R124" s="1"/>
      <c r="S124" s="1"/>
      <c r="T124" s="1"/>
      <c r="U124" s="1"/>
      <c r="V124" s="1"/>
      <c r="W124" s="1"/>
      <c r="X124" s="1"/>
      <c r="Y124" s="1"/>
      <c r="Z124" s="1"/>
      <c r="AA124" s="1"/>
      <c r="AB124" s="1"/>
      <c r="AC124" s="1"/>
      <c r="AD124" s="1"/>
      <c r="AE124" s="1"/>
      <c r="AF124" s="1"/>
      <c r="AG124" s="1"/>
      <c r="AH124" s="1"/>
    </row>
    <row r="125" spans="1:34" x14ac:dyDescent="0.35">
      <c r="A125" s="1"/>
      <c r="B125" s="1"/>
      <c r="C125" s="357"/>
      <c r="D125" s="357"/>
      <c r="E125" s="357"/>
      <c r="F125" s="357"/>
      <c r="G125" s="357"/>
      <c r="H125" s="357"/>
      <c r="I125" s="357"/>
      <c r="J125" s="357"/>
      <c r="K125" s="357"/>
      <c r="L125" s="357"/>
      <c r="M125" s="1"/>
      <c r="N125" s="1"/>
      <c r="O125" s="1"/>
      <c r="P125" s="1"/>
      <c r="Q125" s="1"/>
      <c r="R125" s="1"/>
      <c r="S125" s="1"/>
      <c r="T125" s="1"/>
      <c r="U125" s="1"/>
      <c r="V125" s="1"/>
      <c r="W125" s="1"/>
      <c r="X125" s="1"/>
      <c r="Y125" s="1"/>
      <c r="Z125" s="1"/>
      <c r="AA125" s="1"/>
      <c r="AB125" s="1"/>
      <c r="AC125" s="1"/>
      <c r="AD125" s="1"/>
      <c r="AE125" s="1"/>
      <c r="AF125" s="1"/>
      <c r="AG125" s="1"/>
      <c r="AH125" s="1"/>
    </row>
    <row r="126" spans="1:34" x14ac:dyDescent="0.35">
      <c r="A126" s="1"/>
      <c r="B126" s="1"/>
      <c r="C126" s="357"/>
      <c r="D126" s="357"/>
      <c r="E126" s="357"/>
      <c r="F126" s="357"/>
      <c r="G126" s="357"/>
      <c r="H126" s="357"/>
      <c r="I126" s="357"/>
      <c r="J126" s="357"/>
      <c r="K126" s="357"/>
      <c r="L126" s="357"/>
      <c r="M126" s="1"/>
      <c r="N126" s="1"/>
      <c r="O126" s="1"/>
      <c r="P126" s="1"/>
      <c r="Q126" s="1"/>
      <c r="R126" s="1"/>
      <c r="S126" s="1"/>
      <c r="T126" s="1"/>
      <c r="U126" s="1"/>
      <c r="V126" s="1"/>
      <c r="W126" s="1"/>
      <c r="X126" s="1"/>
      <c r="Y126" s="1"/>
      <c r="Z126" s="1"/>
      <c r="AA126" s="1"/>
      <c r="AB126" s="1"/>
      <c r="AC126" s="1"/>
      <c r="AD126" s="1"/>
      <c r="AE126" s="1"/>
      <c r="AF126" s="1"/>
      <c r="AG126" s="1"/>
      <c r="AH126" s="1"/>
    </row>
    <row r="127" spans="1:34" x14ac:dyDescent="0.35">
      <c r="A127" s="1"/>
      <c r="B127" s="1"/>
      <c r="C127" s="357"/>
      <c r="D127" s="357"/>
      <c r="E127" s="357"/>
      <c r="F127" s="357"/>
      <c r="G127" s="357"/>
      <c r="H127" s="357"/>
      <c r="I127" s="357"/>
      <c r="J127" s="357"/>
      <c r="K127" s="357"/>
      <c r="L127" s="357"/>
      <c r="M127" s="1"/>
      <c r="N127" s="1"/>
      <c r="O127" s="1"/>
      <c r="P127" s="1"/>
      <c r="Q127" s="1"/>
      <c r="R127" s="1"/>
      <c r="S127" s="1"/>
      <c r="T127" s="1"/>
      <c r="U127" s="1"/>
      <c r="V127" s="1"/>
      <c r="W127" s="1"/>
      <c r="X127" s="1"/>
      <c r="Y127" s="1"/>
      <c r="Z127" s="1"/>
      <c r="AA127" s="1"/>
      <c r="AB127" s="1"/>
      <c r="AC127" s="1"/>
      <c r="AD127" s="1"/>
      <c r="AE127" s="1"/>
      <c r="AF127" s="1"/>
      <c r="AG127" s="1"/>
      <c r="AH127" s="1"/>
    </row>
    <row r="128" spans="1:34" x14ac:dyDescent="0.35">
      <c r="A128" s="1"/>
      <c r="B128" s="1"/>
      <c r="C128" s="357"/>
      <c r="D128" s="357"/>
      <c r="E128" s="357"/>
      <c r="F128" s="357"/>
      <c r="G128" s="357"/>
      <c r="H128" s="357"/>
      <c r="I128" s="357"/>
      <c r="J128" s="357"/>
      <c r="K128" s="357"/>
      <c r="L128" s="357"/>
      <c r="M128" s="1"/>
      <c r="N128" s="1"/>
      <c r="O128" s="1"/>
      <c r="P128" s="1"/>
      <c r="Q128" s="1"/>
      <c r="R128" s="1"/>
      <c r="S128" s="1"/>
      <c r="T128" s="1"/>
      <c r="U128" s="1"/>
      <c r="V128" s="1"/>
      <c r="W128" s="1"/>
      <c r="X128" s="1"/>
      <c r="Y128" s="1"/>
      <c r="Z128" s="1"/>
      <c r="AA128" s="1"/>
      <c r="AB128" s="1"/>
      <c r="AC128" s="1"/>
      <c r="AD128" s="1"/>
      <c r="AE128" s="1"/>
      <c r="AF128" s="1"/>
      <c r="AG128" s="1"/>
      <c r="AH128" s="1"/>
    </row>
    <row r="129" spans="1:34" x14ac:dyDescent="0.35">
      <c r="A129" s="1"/>
      <c r="B129" s="1"/>
      <c r="C129" s="357"/>
      <c r="D129" s="357"/>
      <c r="E129" s="357"/>
      <c r="F129" s="357"/>
      <c r="G129" s="357"/>
      <c r="H129" s="357"/>
      <c r="I129" s="357"/>
      <c r="J129" s="357"/>
      <c r="K129" s="357"/>
      <c r="L129" s="357"/>
      <c r="M129" s="1"/>
      <c r="N129" s="1"/>
      <c r="O129" s="1"/>
      <c r="P129" s="1"/>
      <c r="Q129" s="1"/>
      <c r="R129" s="1"/>
      <c r="S129" s="1"/>
      <c r="T129" s="1"/>
      <c r="U129" s="1"/>
      <c r="V129" s="1"/>
      <c r="W129" s="1"/>
      <c r="X129" s="1"/>
      <c r="Y129" s="1"/>
      <c r="Z129" s="1"/>
      <c r="AA129" s="1"/>
      <c r="AB129" s="1"/>
      <c r="AC129" s="1"/>
      <c r="AD129" s="1"/>
      <c r="AE129" s="1"/>
      <c r="AF129" s="1"/>
      <c r="AG129" s="1"/>
      <c r="AH129" s="1"/>
    </row>
    <row r="130" spans="1:34" x14ac:dyDescent="0.35">
      <c r="A130" s="1"/>
      <c r="B130" s="1"/>
      <c r="C130" s="357"/>
      <c r="D130" s="357"/>
      <c r="E130" s="357"/>
      <c r="F130" s="357"/>
      <c r="G130" s="357"/>
      <c r="H130" s="357"/>
      <c r="I130" s="357"/>
      <c r="J130" s="357"/>
      <c r="K130" s="357"/>
      <c r="L130" s="357"/>
      <c r="M130" s="1"/>
      <c r="N130" s="1"/>
      <c r="O130" s="1"/>
      <c r="P130" s="1"/>
      <c r="Q130" s="1"/>
      <c r="R130" s="1"/>
      <c r="S130" s="1"/>
      <c r="T130" s="1"/>
      <c r="U130" s="1"/>
      <c r="V130" s="1"/>
      <c r="W130" s="1"/>
      <c r="X130" s="1"/>
      <c r="Y130" s="1"/>
      <c r="Z130" s="1"/>
      <c r="AA130" s="1"/>
      <c r="AB130" s="1"/>
      <c r="AC130" s="1"/>
      <c r="AD130" s="1"/>
      <c r="AE130" s="1"/>
      <c r="AF130" s="1"/>
      <c r="AG130" s="1"/>
      <c r="AH130" s="1"/>
    </row>
    <row r="131" spans="1:34" x14ac:dyDescent="0.35">
      <c r="A131" s="1"/>
      <c r="B131" s="1"/>
      <c r="C131" s="357"/>
      <c r="D131" s="357"/>
      <c r="E131" s="357"/>
      <c r="F131" s="357"/>
      <c r="G131" s="357"/>
      <c r="H131" s="357"/>
      <c r="I131" s="357"/>
      <c r="J131" s="357"/>
      <c r="K131" s="357"/>
      <c r="L131" s="357"/>
      <c r="M131" s="1"/>
      <c r="N131" s="1"/>
      <c r="O131" s="1"/>
      <c r="P131" s="1"/>
      <c r="Q131" s="1"/>
      <c r="R131" s="1"/>
      <c r="S131" s="1"/>
      <c r="T131" s="1"/>
      <c r="U131" s="1"/>
      <c r="V131" s="1"/>
      <c r="W131" s="1"/>
      <c r="X131" s="1"/>
      <c r="Y131" s="1"/>
      <c r="Z131" s="1"/>
      <c r="AA131" s="1"/>
      <c r="AB131" s="1"/>
      <c r="AC131" s="1"/>
      <c r="AD131" s="1"/>
      <c r="AE131" s="1"/>
      <c r="AF131" s="1"/>
      <c r="AG131" s="1"/>
      <c r="AH131" s="1"/>
    </row>
    <row r="132" spans="1:34" x14ac:dyDescent="0.35">
      <c r="A132" s="1"/>
      <c r="B132" s="1"/>
      <c r="C132" s="357"/>
      <c r="D132" s="357"/>
      <c r="E132" s="357"/>
      <c r="F132" s="357"/>
      <c r="G132" s="357"/>
      <c r="H132" s="357"/>
      <c r="I132" s="357"/>
      <c r="J132" s="357"/>
      <c r="K132" s="357"/>
      <c r="L132" s="357"/>
      <c r="M132" s="1"/>
      <c r="N132" s="1"/>
      <c r="O132" s="1"/>
      <c r="P132" s="1"/>
      <c r="Q132" s="1"/>
      <c r="R132" s="1"/>
      <c r="S132" s="1"/>
      <c r="T132" s="1"/>
      <c r="U132" s="1"/>
      <c r="V132" s="1"/>
      <c r="W132" s="1"/>
      <c r="X132" s="1"/>
      <c r="Y132" s="1"/>
      <c r="Z132" s="1"/>
      <c r="AA132" s="1"/>
      <c r="AB132" s="1"/>
      <c r="AC132" s="1"/>
      <c r="AD132" s="1"/>
      <c r="AE132" s="1"/>
      <c r="AF132" s="1"/>
      <c r="AG132" s="1"/>
      <c r="AH132" s="1"/>
    </row>
    <row r="133" spans="1:34" x14ac:dyDescent="0.35">
      <c r="A133" s="1"/>
      <c r="B133" s="1"/>
      <c r="C133" s="357"/>
      <c r="D133" s="357"/>
      <c r="E133" s="357"/>
      <c r="F133" s="357"/>
      <c r="G133" s="357"/>
      <c r="H133" s="357"/>
      <c r="I133" s="357"/>
      <c r="J133" s="357"/>
      <c r="K133" s="357"/>
      <c r="L133" s="357"/>
      <c r="M133" s="1"/>
      <c r="N133" s="1"/>
      <c r="O133" s="1"/>
      <c r="P133" s="1"/>
      <c r="Q133" s="1"/>
      <c r="R133" s="1"/>
      <c r="S133" s="1"/>
      <c r="T133" s="1"/>
      <c r="U133" s="1"/>
      <c r="V133" s="1"/>
      <c r="W133" s="1"/>
      <c r="X133" s="1"/>
      <c r="Y133" s="1"/>
      <c r="Z133" s="1"/>
      <c r="AA133" s="1"/>
      <c r="AB133" s="1"/>
      <c r="AC133" s="1"/>
      <c r="AD133" s="1"/>
      <c r="AE133" s="1"/>
      <c r="AF133" s="1"/>
      <c r="AG133" s="1"/>
      <c r="AH133" s="1"/>
    </row>
    <row r="134" spans="1:34" x14ac:dyDescent="0.35">
      <c r="A134" s="1"/>
      <c r="B134" s="1"/>
      <c r="C134" s="357"/>
      <c r="D134" s="357"/>
      <c r="E134" s="357"/>
      <c r="F134" s="357"/>
      <c r="G134" s="357"/>
      <c r="H134" s="357"/>
      <c r="I134" s="357"/>
      <c r="J134" s="357"/>
      <c r="K134" s="357"/>
      <c r="L134" s="357"/>
      <c r="M134" s="1"/>
      <c r="N134" s="1"/>
      <c r="O134" s="1"/>
      <c r="P134" s="1"/>
      <c r="Q134" s="1"/>
      <c r="R134" s="1"/>
      <c r="S134" s="1"/>
      <c r="T134" s="1"/>
      <c r="U134" s="1"/>
      <c r="V134" s="1"/>
      <c r="W134" s="1"/>
      <c r="X134" s="1"/>
      <c r="Y134" s="1"/>
      <c r="Z134" s="1"/>
      <c r="AA134" s="1"/>
      <c r="AB134" s="1"/>
      <c r="AC134" s="1"/>
      <c r="AD134" s="1"/>
      <c r="AE134" s="1"/>
      <c r="AF134" s="1"/>
      <c r="AG134" s="1"/>
      <c r="AH134" s="1"/>
    </row>
    <row r="135" spans="1:34" x14ac:dyDescent="0.35">
      <c r="A135" s="1"/>
      <c r="B135" s="1"/>
      <c r="C135" s="357"/>
      <c r="D135" s="357"/>
      <c r="E135" s="357"/>
      <c r="F135" s="357"/>
      <c r="G135" s="357"/>
      <c r="H135" s="357"/>
      <c r="I135" s="357"/>
      <c r="J135" s="357"/>
      <c r="K135" s="357"/>
      <c r="L135" s="357"/>
      <c r="M135" s="1"/>
      <c r="N135" s="1"/>
      <c r="O135" s="1"/>
      <c r="P135" s="1"/>
      <c r="Q135" s="1"/>
      <c r="R135" s="1"/>
      <c r="S135" s="1"/>
      <c r="T135" s="1"/>
      <c r="U135" s="1"/>
      <c r="V135" s="1"/>
      <c r="W135" s="1"/>
      <c r="X135" s="1"/>
      <c r="Y135" s="1"/>
      <c r="Z135" s="1"/>
      <c r="AA135" s="1"/>
      <c r="AB135" s="1"/>
      <c r="AC135" s="1"/>
      <c r="AD135" s="1"/>
      <c r="AE135" s="1"/>
      <c r="AF135" s="1"/>
      <c r="AG135" s="1"/>
      <c r="AH135" s="1"/>
    </row>
    <row r="136" spans="1:34" x14ac:dyDescent="0.35">
      <c r="A136" s="1"/>
      <c r="B136" s="1"/>
      <c r="C136" s="357"/>
      <c r="D136" s="357"/>
      <c r="E136" s="357"/>
      <c r="F136" s="357"/>
      <c r="G136" s="357"/>
      <c r="H136" s="357"/>
      <c r="I136" s="357"/>
      <c r="J136" s="357"/>
      <c r="K136" s="357"/>
      <c r="L136" s="357"/>
      <c r="M136" s="1"/>
      <c r="N136" s="1"/>
      <c r="O136" s="1"/>
      <c r="P136" s="1"/>
      <c r="Q136" s="1"/>
      <c r="R136" s="1"/>
      <c r="S136" s="1"/>
      <c r="T136" s="1"/>
      <c r="U136" s="1"/>
      <c r="V136" s="1"/>
      <c r="W136" s="1"/>
      <c r="X136" s="1"/>
      <c r="Y136" s="1"/>
      <c r="Z136" s="1"/>
      <c r="AA136" s="1"/>
      <c r="AB136" s="1"/>
      <c r="AC136" s="1"/>
      <c r="AD136" s="1"/>
      <c r="AE136" s="1"/>
      <c r="AF136" s="1"/>
      <c r="AG136" s="1"/>
      <c r="AH136" s="1"/>
    </row>
    <row r="137" spans="1:34" x14ac:dyDescent="0.35">
      <c r="A137" s="1"/>
      <c r="B137" s="1"/>
      <c r="C137" s="357"/>
      <c r="D137" s="357"/>
      <c r="E137" s="357"/>
      <c r="F137" s="357"/>
      <c r="G137" s="357"/>
      <c r="H137" s="357"/>
      <c r="I137" s="357"/>
      <c r="J137" s="357"/>
      <c r="K137" s="357"/>
      <c r="L137" s="357"/>
      <c r="M137" s="1"/>
      <c r="N137" s="1"/>
      <c r="O137" s="1"/>
      <c r="P137" s="1"/>
      <c r="Q137" s="1"/>
      <c r="R137" s="1"/>
      <c r="S137" s="1"/>
      <c r="T137" s="1"/>
      <c r="U137" s="1"/>
      <c r="V137" s="1"/>
      <c r="W137" s="1"/>
      <c r="X137" s="1"/>
      <c r="Y137" s="1"/>
      <c r="Z137" s="1"/>
      <c r="AA137" s="1"/>
      <c r="AB137" s="1"/>
      <c r="AC137" s="1"/>
      <c r="AD137" s="1"/>
      <c r="AE137" s="1"/>
      <c r="AF137" s="1"/>
      <c r="AG137" s="1"/>
      <c r="AH137" s="1"/>
    </row>
    <row r="138" spans="1:34" x14ac:dyDescent="0.35">
      <c r="A138" s="1"/>
      <c r="B138" s="1"/>
      <c r="C138" s="357"/>
      <c r="D138" s="357"/>
      <c r="E138" s="357"/>
      <c r="F138" s="357"/>
      <c r="G138" s="357"/>
      <c r="H138" s="357"/>
      <c r="I138" s="357"/>
      <c r="J138" s="357"/>
      <c r="K138" s="357"/>
      <c r="L138" s="357"/>
      <c r="M138" s="1"/>
      <c r="N138" s="1"/>
      <c r="O138" s="1"/>
      <c r="P138" s="1"/>
      <c r="Q138" s="1"/>
      <c r="R138" s="1"/>
      <c r="S138" s="1"/>
      <c r="T138" s="1"/>
      <c r="U138" s="1"/>
      <c r="V138" s="1"/>
      <c r="W138" s="1"/>
      <c r="X138" s="1"/>
      <c r="Y138" s="1"/>
      <c r="Z138" s="1"/>
      <c r="AA138" s="1"/>
      <c r="AB138" s="1"/>
      <c r="AC138" s="1"/>
      <c r="AD138" s="1"/>
      <c r="AE138" s="1"/>
      <c r="AF138" s="1"/>
      <c r="AG138" s="1"/>
      <c r="AH138" s="1"/>
    </row>
    <row r="139" spans="1:34" x14ac:dyDescent="0.35">
      <c r="A139" s="1"/>
      <c r="B139" s="1"/>
      <c r="C139" s="357"/>
      <c r="D139" s="357"/>
      <c r="E139" s="357"/>
      <c r="F139" s="357"/>
      <c r="G139" s="357"/>
      <c r="H139" s="357"/>
      <c r="I139" s="357"/>
      <c r="J139" s="357"/>
      <c r="K139" s="357"/>
      <c r="L139" s="357"/>
      <c r="M139" s="1"/>
      <c r="N139" s="1"/>
      <c r="O139" s="1"/>
      <c r="P139" s="1"/>
      <c r="Q139" s="1"/>
      <c r="R139" s="1"/>
      <c r="S139" s="1"/>
      <c r="T139" s="1"/>
      <c r="U139" s="1"/>
      <c r="V139" s="1"/>
      <c r="W139" s="1"/>
      <c r="X139" s="1"/>
      <c r="Y139" s="1"/>
      <c r="Z139" s="1"/>
      <c r="AA139" s="1"/>
      <c r="AB139" s="1"/>
      <c r="AC139" s="1"/>
      <c r="AD139" s="1"/>
      <c r="AE139" s="1"/>
      <c r="AF139" s="1"/>
      <c r="AG139" s="1"/>
      <c r="AH139" s="1"/>
    </row>
    <row r="140" spans="1:34" x14ac:dyDescent="0.35">
      <c r="A140" s="1"/>
      <c r="B140" s="1"/>
      <c r="C140" s="357"/>
      <c r="D140" s="357"/>
      <c r="E140" s="357"/>
      <c r="F140" s="357"/>
      <c r="G140" s="357"/>
      <c r="H140" s="357"/>
      <c r="I140" s="357"/>
      <c r="J140" s="357"/>
      <c r="K140" s="357"/>
      <c r="L140" s="357"/>
      <c r="M140" s="1"/>
      <c r="N140" s="1"/>
      <c r="O140" s="1"/>
      <c r="P140" s="1"/>
      <c r="Q140" s="1"/>
      <c r="R140" s="1"/>
      <c r="S140" s="1"/>
      <c r="T140" s="1"/>
      <c r="U140" s="1"/>
      <c r="V140" s="1"/>
      <c r="W140" s="1"/>
      <c r="X140" s="1"/>
      <c r="Y140" s="1"/>
      <c r="Z140" s="1"/>
      <c r="AA140" s="1"/>
      <c r="AB140" s="1"/>
      <c r="AC140" s="1"/>
      <c r="AD140" s="1"/>
      <c r="AE140" s="1"/>
      <c r="AF140" s="1"/>
      <c r="AG140" s="1"/>
      <c r="AH140" s="1"/>
    </row>
    <row r="141" spans="1:34" x14ac:dyDescent="0.35">
      <c r="A141" s="1"/>
      <c r="B141" s="1"/>
      <c r="C141" s="357"/>
      <c r="D141" s="357"/>
      <c r="E141" s="357"/>
      <c r="F141" s="357"/>
      <c r="G141" s="357"/>
      <c r="H141" s="357"/>
      <c r="I141" s="357"/>
      <c r="J141" s="357"/>
      <c r="K141" s="357"/>
      <c r="L141" s="357"/>
      <c r="M141" s="1"/>
      <c r="N141" s="1"/>
      <c r="O141" s="1"/>
      <c r="P141" s="1"/>
      <c r="Q141" s="1"/>
      <c r="R141" s="1"/>
      <c r="S141" s="1"/>
      <c r="T141" s="1"/>
      <c r="U141" s="1"/>
      <c r="V141" s="1"/>
      <c r="W141" s="1"/>
      <c r="X141" s="1"/>
      <c r="Y141" s="1"/>
      <c r="Z141" s="1"/>
      <c r="AA141" s="1"/>
      <c r="AB141" s="1"/>
      <c r="AC141" s="1"/>
      <c r="AD141" s="1"/>
      <c r="AE141" s="1"/>
      <c r="AF141" s="1"/>
      <c r="AG141" s="1"/>
      <c r="AH141" s="1"/>
    </row>
    <row r="142" spans="1:34" x14ac:dyDescent="0.35">
      <c r="A142" s="1"/>
      <c r="B142" s="1"/>
      <c r="C142" s="357"/>
      <c r="D142" s="357"/>
      <c r="E142" s="357"/>
      <c r="F142" s="357"/>
      <c r="G142" s="357"/>
      <c r="H142" s="357"/>
      <c r="I142" s="357"/>
      <c r="J142" s="357"/>
      <c r="K142" s="357"/>
      <c r="L142" s="357"/>
      <c r="M142" s="1"/>
      <c r="N142" s="1"/>
      <c r="O142" s="1"/>
      <c r="P142" s="1"/>
      <c r="Q142" s="1"/>
      <c r="R142" s="1"/>
      <c r="S142" s="1"/>
      <c r="T142" s="1"/>
      <c r="U142" s="1"/>
      <c r="V142" s="1"/>
      <c r="W142" s="1"/>
      <c r="X142" s="1"/>
      <c r="Y142" s="1"/>
      <c r="Z142" s="1"/>
      <c r="AA142" s="1"/>
      <c r="AB142" s="1"/>
      <c r="AC142" s="1"/>
      <c r="AD142" s="1"/>
      <c r="AE142" s="1"/>
      <c r="AF142" s="1"/>
      <c r="AG142" s="1"/>
      <c r="AH142" s="1"/>
    </row>
    <row r="143" spans="1:34" x14ac:dyDescent="0.35">
      <c r="A143" s="1"/>
      <c r="B143" s="1"/>
      <c r="C143" s="357"/>
      <c r="D143" s="357"/>
      <c r="E143" s="357"/>
      <c r="F143" s="357"/>
      <c r="G143" s="357"/>
      <c r="H143" s="357"/>
      <c r="I143" s="357"/>
      <c r="J143" s="357"/>
      <c r="K143" s="357"/>
      <c r="L143" s="357"/>
      <c r="M143" s="1"/>
      <c r="N143" s="1"/>
      <c r="O143" s="1"/>
      <c r="P143" s="1"/>
      <c r="Q143" s="1"/>
      <c r="R143" s="1"/>
      <c r="S143" s="1"/>
      <c r="T143" s="1"/>
      <c r="U143" s="1"/>
      <c r="V143" s="1"/>
      <c r="W143" s="1"/>
      <c r="X143" s="1"/>
      <c r="Y143" s="1"/>
      <c r="Z143" s="1"/>
      <c r="AA143" s="1"/>
      <c r="AB143" s="1"/>
      <c r="AC143" s="1"/>
      <c r="AD143" s="1"/>
      <c r="AE143" s="1"/>
      <c r="AF143" s="1"/>
      <c r="AG143" s="1"/>
      <c r="AH143" s="1"/>
    </row>
    <row r="144" spans="1:34" x14ac:dyDescent="0.35">
      <c r="A144" s="1"/>
      <c r="B144" s="1"/>
      <c r="C144" s="357"/>
      <c r="D144" s="357"/>
      <c r="E144" s="357"/>
      <c r="F144" s="357"/>
      <c r="G144" s="357"/>
      <c r="H144" s="357"/>
      <c r="I144" s="357"/>
      <c r="J144" s="357"/>
      <c r="K144" s="357"/>
      <c r="L144" s="357"/>
      <c r="M144" s="1"/>
      <c r="N144" s="1"/>
      <c r="O144" s="1"/>
      <c r="P144" s="1"/>
      <c r="Q144" s="1"/>
      <c r="R144" s="1"/>
      <c r="S144" s="1"/>
      <c r="T144" s="1"/>
      <c r="U144" s="1"/>
      <c r="V144" s="1"/>
      <c r="W144" s="1"/>
      <c r="X144" s="1"/>
      <c r="Y144" s="1"/>
      <c r="Z144" s="1"/>
      <c r="AA144" s="1"/>
      <c r="AB144" s="1"/>
      <c r="AC144" s="1"/>
      <c r="AD144" s="1"/>
      <c r="AE144" s="1"/>
      <c r="AF144" s="1"/>
      <c r="AG144" s="1"/>
      <c r="AH144" s="1"/>
    </row>
    <row r="145" spans="1:34" x14ac:dyDescent="0.35">
      <c r="A145" s="1"/>
      <c r="B145" s="1"/>
      <c r="C145" s="357"/>
      <c r="D145" s="357"/>
      <c r="E145" s="357"/>
      <c r="F145" s="357"/>
      <c r="G145" s="357"/>
      <c r="H145" s="357"/>
      <c r="I145" s="357"/>
      <c r="J145" s="357"/>
      <c r="K145" s="357"/>
      <c r="L145" s="357"/>
      <c r="M145" s="1"/>
      <c r="N145" s="1"/>
      <c r="O145" s="1"/>
      <c r="P145" s="1"/>
      <c r="Q145" s="1"/>
      <c r="R145" s="1"/>
      <c r="S145" s="1"/>
      <c r="T145" s="1"/>
      <c r="U145" s="1"/>
      <c r="V145" s="1"/>
      <c r="W145" s="1"/>
      <c r="X145" s="1"/>
      <c r="Y145" s="1"/>
      <c r="Z145" s="1"/>
      <c r="AA145" s="1"/>
      <c r="AB145" s="1"/>
      <c r="AC145" s="1"/>
      <c r="AD145" s="1"/>
      <c r="AE145" s="1"/>
      <c r="AF145" s="1"/>
      <c r="AG145" s="1"/>
      <c r="AH145" s="1"/>
    </row>
    <row r="146" spans="1:34" x14ac:dyDescent="0.35">
      <c r="A146" s="1"/>
      <c r="B146" s="1"/>
      <c r="C146" s="357"/>
      <c r="D146" s="357"/>
      <c r="E146" s="357"/>
      <c r="F146" s="357"/>
      <c r="G146" s="357"/>
      <c r="H146" s="357"/>
      <c r="I146" s="357"/>
      <c r="J146" s="357"/>
      <c r="K146" s="357"/>
      <c r="L146" s="357"/>
      <c r="M146" s="1"/>
      <c r="N146" s="1"/>
      <c r="O146" s="1"/>
      <c r="P146" s="1"/>
      <c r="Q146" s="1"/>
      <c r="R146" s="1"/>
      <c r="S146" s="1"/>
      <c r="T146" s="1"/>
      <c r="U146" s="1"/>
      <c r="V146" s="1"/>
      <c r="W146" s="1"/>
      <c r="X146" s="1"/>
      <c r="Y146" s="1"/>
      <c r="Z146" s="1"/>
      <c r="AA146" s="1"/>
      <c r="AB146" s="1"/>
      <c r="AC146" s="1"/>
      <c r="AD146" s="1"/>
      <c r="AE146" s="1"/>
      <c r="AF146" s="1"/>
      <c r="AG146" s="1"/>
      <c r="AH146" s="1"/>
    </row>
    <row r="147" spans="1:34" x14ac:dyDescent="0.35">
      <c r="A147" s="1"/>
      <c r="B147" s="1"/>
      <c r="C147" s="357"/>
      <c r="D147" s="357"/>
      <c r="E147" s="357"/>
      <c r="F147" s="357"/>
      <c r="G147" s="357"/>
      <c r="H147" s="357"/>
      <c r="I147" s="357"/>
      <c r="J147" s="357"/>
      <c r="K147" s="357"/>
      <c r="L147" s="357"/>
      <c r="M147" s="1"/>
      <c r="N147" s="1"/>
      <c r="O147" s="1"/>
      <c r="P147" s="1"/>
      <c r="Q147" s="1"/>
      <c r="R147" s="1"/>
      <c r="S147" s="1"/>
      <c r="T147" s="1"/>
      <c r="U147" s="1"/>
      <c r="V147" s="1"/>
      <c r="W147" s="1"/>
      <c r="X147" s="1"/>
      <c r="Y147" s="1"/>
      <c r="Z147" s="1"/>
      <c r="AA147" s="1"/>
      <c r="AB147" s="1"/>
      <c r="AC147" s="1"/>
      <c r="AD147" s="1"/>
      <c r="AE147" s="1"/>
      <c r="AF147" s="1"/>
      <c r="AG147" s="1"/>
      <c r="AH147" s="1"/>
    </row>
    <row r="148" spans="1:34" x14ac:dyDescent="0.35">
      <c r="A148" s="1"/>
      <c r="B148" s="1"/>
      <c r="C148" s="357"/>
      <c r="D148" s="357"/>
      <c r="E148" s="357"/>
      <c r="F148" s="357"/>
      <c r="G148" s="357"/>
      <c r="H148" s="357"/>
      <c r="I148" s="357"/>
      <c r="J148" s="357"/>
      <c r="K148" s="357"/>
      <c r="L148" s="357"/>
      <c r="M148" s="1"/>
      <c r="N148" s="1"/>
      <c r="O148" s="1"/>
      <c r="P148" s="1"/>
      <c r="Q148" s="1"/>
      <c r="R148" s="1"/>
      <c r="S148" s="1"/>
      <c r="T148" s="1"/>
      <c r="U148" s="1"/>
      <c r="V148" s="1"/>
      <c r="W148" s="1"/>
      <c r="X148" s="1"/>
      <c r="Y148" s="1"/>
      <c r="Z148" s="1"/>
      <c r="AA148" s="1"/>
      <c r="AB148" s="1"/>
      <c r="AC148" s="1"/>
      <c r="AD148" s="1"/>
      <c r="AE148" s="1"/>
      <c r="AF148" s="1"/>
      <c r="AG148" s="1"/>
      <c r="AH148" s="1"/>
    </row>
    <row r="149" spans="1:34" x14ac:dyDescent="0.35">
      <c r="A149" s="1"/>
      <c r="B149" s="1"/>
      <c r="C149" s="357"/>
      <c r="D149" s="357"/>
      <c r="E149" s="357"/>
      <c r="F149" s="357"/>
      <c r="G149" s="357"/>
      <c r="H149" s="357"/>
      <c r="I149" s="357"/>
      <c r="J149" s="357"/>
      <c r="K149" s="357"/>
      <c r="L149" s="357"/>
      <c r="M149" s="1"/>
      <c r="N149" s="1"/>
      <c r="O149" s="1"/>
      <c r="P149" s="1"/>
      <c r="Q149" s="1"/>
      <c r="R149" s="1"/>
      <c r="S149" s="1"/>
      <c r="T149" s="1"/>
      <c r="U149" s="1"/>
      <c r="V149" s="1"/>
      <c r="W149" s="1"/>
      <c r="X149" s="1"/>
      <c r="Y149" s="1"/>
      <c r="Z149" s="1"/>
      <c r="AA149" s="1"/>
      <c r="AB149" s="1"/>
      <c r="AC149" s="1"/>
      <c r="AD149" s="1"/>
      <c r="AE149" s="1"/>
      <c r="AF149" s="1"/>
      <c r="AG149" s="1"/>
      <c r="AH149" s="1"/>
    </row>
    <row r="150" spans="1:34" x14ac:dyDescent="0.35">
      <c r="A150" s="1"/>
      <c r="B150" s="1"/>
      <c r="C150" s="357"/>
      <c r="D150" s="357"/>
      <c r="E150" s="357"/>
      <c r="F150" s="357"/>
      <c r="G150" s="357"/>
      <c r="H150" s="357"/>
      <c r="I150" s="357"/>
      <c r="J150" s="357"/>
      <c r="K150" s="357"/>
      <c r="L150" s="357"/>
      <c r="M150" s="1"/>
      <c r="N150" s="1"/>
      <c r="O150" s="1"/>
      <c r="P150" s="1"/>
      <c r="Q150" s="1"/>
      <c r="R150" s="1"/>
      <c r="S150" s="1"/>
      <c r="T150" s="1"/>
      <c r="U150" s="1"/>
      <c r="V150" s="1"/>
      <c r="W150" s="1"/>
      <c r="X150" s="1"/>
      <c r="Y150" s="1"/>
      <c r="Z150" s="1"/>
      <c r="AA150" s="1"/>
      <c r="AB150" s="1"/>
      <c r="AC150" s="1"/>
      <c r="AD150" s="1"/>
      <c r="AE150" s="1"/>
      <c r="AF150" s="1"/>
      <c r="AG150" s="1"/>
      <c r="AH150" s="1"/>
    </row>
    <row r="151" spans="1:34" x14ac:dyDescent="0.35">
      <c r="A151" s="1"/>
      <c r="B151" s="1"/>
      <c r="C151" s="357"/>
      <c r="D151" s="357"/>
      <c r="E151" s="357"/>
      <c r="F151" s="357"/>
      <c r="G151" s="357"/>
      <c r="H151" s="357"/>
      <c r="I151" s="357"/>
      <c r="J151" s="357"/>
      <c r="K151" s="357"/>
      <c r="L151" s="357"/>
      <c r="M151" s="1"/>
      <c r="N151" s="1"/>
      <c r="O151" s="1"/>
      <c r="P151" s="1"/>
      <c r="Q151" s="1"/>
      <c r="R151" s="1"/>
      <c r="S151" s="1"/>
      <c r="T151" s="1"/>
      <c r="U151" s="1"/>
      <c r="V151" s="1"/>
      <c r="W151" s="1"/>
      <c r="X151" s="1"/>
      <c r="Y151" s="1"/>
      <c r="Z151" s="1"/>
      <c r="AA151" s="1"/>
      <c r="AB151" s="1"/>
      <c r="AC151" s="1"/>
      <c r="AD151" s="1"/>
      <c r="AE151" s="1"/>
      <c r="AF151" s="1"/>
      <c r="AG151" s="1"/>
      <c r="AH151" s="1"/>
    </row>
    <row r="152" spans="1:34" x14ac:dyDescent="0.35">
      <c r="A152" s="1"/>
      <c r="B152" s="1"/>
      <c r="C152" s="357"/>
      <c r="D152" s="357"/>
      <c r="E152" s="357"/>
      <c r="F152" s="357"/>
      <c r="G152" s="357"/>
      <c r="H152" s="357"/>
      <c r="I152" s="357"/>
      <c r="J152" s="357"/>
      <c r="K152" s="357"/>
      <c r="L152" s="357"/>
      <c r="M152" s="1"/>
      <c r="N152" s="1"/>
      <c r="O152" s="1"/>
      <c r="P152" s="1"/>
      <c r="Q152" s="1"/>
      <c r="R152" s="1"/>
      <c r="S152" s="1"/>
      <c r="T152" s="1"/>
      <c r="U152" s="1"/>
      <c r="V152" s="1"/>
      <c r="W152" s="1"/>
      <c r="X152" s="1"/>
      <c r="Y152" s="1"/>
      <c r="Z152" s="1"/>
      <c r="AA152" s="1"/>
      <c r="AB152" s="1"/>
      <c r="AC152" s="1"/>
      <c r="AD152" s="1"/>
      <c r="AE152" s="1"/>
      <c r="AF152" s="1"/>
      <c r="AG152" s="1"/>
      <c r="AH152" s="1"/>
    </row>
    <row r="153" spans="1:34" x14ac:dyDescent="0.35">
      <c r="A153" s="1"/>
      <c r="B153" s="1"/>
      <c r="C153" s="357"/>
      <c r="D153" s="357"/>
      <c r="E153" s="357"/>
      <c r="F153" s="357"/>
      <c r="G153" s="357"/>
      <c r="H153" s="357"/>
      <c r="I153" s="357"/>
      <c r="J153" s="357"/>
      <c r="K153" s="357"/>
      <c r="L153" s="357"/>
      <c r="M153" s="1"/>
      <c r="N153" s="1"/>
      <c r="O153" s="1"/>
      <c r="P153" s="1"/>
      <c r="Q153" s="1"/>
      <c r="R153" s="1"/>
      <c r="S153" s="1"/>
      <c r="T153" s="1"/>
      <c r="U153" s="1"/>
      <c r="V153" s="1"/>
      <c r="W153" s="1"/>
      <c r="X153" s="1"/>
      <c r="Y153" s="1"/>
      <c r="Z153" s="1"/>
      <c r="AA153" s="1"/>
      <c r="AB153" s="1"/>
      <c r="AC153" s="1"/>
      <c r="AD153" s="1"/>
      <c r="AE153" s="1"/>
      <c r="AF153" s="1"/>
      <c r="AG153" s="1"/>
      <c r="AH153" s="1"/>
    </row>
    <row r="154" spans="1:34" x14ac:dyDescent="0.35">
      <c r="A154" s="1"/>
      <c r="B154" s="1"/>
      <c r="C154" s="357"/>
      <c r="D154" s="357"/>
      <c r="E154" s="357"/>
      <c r="F154" s="357"/>
      <c r="G154" s="357"/>
      <c r="H154" s="357"/>
      <c r="I154" s="357"/>
      <c r="J154" s="357"/>
      <c r="K154" s="357"/>
      <c r="L154" s="357"/>
      <c r="M154" s="1"/>
      <c r="N154" s="1"/>
      <c r="O154" s="1"/>
      <c r="P154" s="1"/>
      <c r="Q154" s="1"/>
      <c r="R154" s="1"/>
      <c r="S154" s="1"/>
      <c r="T154" s="1"/>
      <c r="U154" s="1"/>
      <c r="V154" s="1"/>
      <c r="W154" s="1"/>
      <c r="X154" s="1"/>
      <c r="Y154" s="1"/>
      <c r="Z154" s="1"/>
      <c r="AA154" s="1"/>
      <c r="AB154" s="1"/>
      <c r="AC154" s="1"/>
      <c r="AD154" s="1"/>
      <c r="AE154" s="1"/>
      <c r="AF154" s="1"/>
      <c r="AG154" s="1"/>
      <c r="AH154" s="1"/>
    </row>
  </sheetData>
  <customSheetViews>
    <customSheetView guid="{52BFA1C6-C293-4099-B006-D09FCDA7FECB}">
      <selection activeCell="B14" sqref="B14"/>
      <pageMargins left="0.7" right="0.7" top="0.75" bottom="0.75" header="0.3" footer="0.3"/>
      <pageSetup paperSize="9" orientation="portrait" verticalDpi="4294967293" r:id="rId1"/>
    </customSheetView>
    <customSheetView guid="{3F4F9D5E-65C0-42AF-A62A-7A774774A933}" showPageBreaks="1" showGridLines="0">
      <selection activeCell="B7" sqref="B7"/>
      <pageMargins left="0.7" right="0.7" top="0.75" bottom="0.75" header="0.3" footer="0.3"/>
      <pageSetup paperSize="9" orientation="portrait" verticalDpi="4294967293" r:id="rId2"/>
    </customSheetView>
    <customSheetView guid="{EC40496C-8234-4F0F-A15F-F8A9160EC689}" showGridLines="0">
      <selection activeCell="M34" sqref="M34"/>
      <pageMargins left="0.7" right="0.7" top="0.75" bottom="0.75" header="0.3" footer="0.3"/>
      <pageSetup paperSize="9" orientation="portrait" verticalDpi="4294967293" r:id="rId3"/>
    </customSheetView>
  </customSheetViews>
  <mergeCells count="5">
    <mergeCell ref="B14:L14"/>
    <mergeCell ref="B17:L17"/>
    <mergeCell ref="B26:L26"/>
    <mergeCell ref="G4:H4"/>
    <mergeCell ref="I4:J4"/>
  </mergeCells>
  <pageMargins left="0.7" right="0.7" top="0.75" bottom="0.75" header="0.3" footer="0.3"/>
  <pageSetup paperSize="9" orientation="landscape" verticalDpi="4294967293"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Index</vt:lpstr>
      <vt:lpstr>01a Coal, subcritical</vt:lpstr>
      <vt:lpstr>01b Coal, supercritical</vt:lpstr>
      <vt:lpstr>01c Coal, ultra-supercritical</vt:lpstr>
      <vt:lpstr>02a Gas turb. open cycle</vt:lpstr>
      <vt:lpstr>02b Gas turb. combined cycle</vt:lpstr>
      <vt:lpstr>02c Gas engine</vt:lpstr>
      <vt:lpstr>03 Biomass extract. plant</vt:lpstr>
      <vt:lpstr>04 Onshore turbines</vt:lpstr>
      <vt:lpstr>05 Offshore turbines</vt:lpstr>
      <vt:lpstr>06a Photovoltaics Large</vt:lpstr>
      <vt:lpstr>06b Photovoltaics rooftop</vt:lpstr>
      <vt:lpstr>07a Hydro, ROR wo storage</vt:lpstr>
      <vt:lpstr>07b Hydro, ROR with storage</vt:lpstr>
      <vt:lpstr>07c Small hydro, res</vt:lpstr>
      <vt:lpstr>07d Large hydro, res</vt:lpstr>
      <vt:lpstr>07e Hydro, Pumped on-river</vt:lpstr>
      <vt:lpstr>07f Hydro, Pumped closed loop</vt:lpstr>
      <vt:lpstr>08a Nuclear, PHWR</vt:lpstr>
      <vt:lpstr>08b Nuclear, LWR</vt:lpstr>
      <vt:lpstr>09 Battery storage, Li-ion</vt:lpstr>
      <vt:lpstr>index</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Kenneth Hansen</cp:lastModifiedBy>
  <cp:lastPrinted>2021-09-07T09:51:28Z</cp:lastPrinted>
  <dcterms:created xsi:type="dcterms:W3CDTF">2016-08-08T10:36:31Z</dcterms:created>
  <dcterms:modified xsi:type="dcterms:W3CDTF">2022-02-04T04:52:08Z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111762642860412</vt:r8>
  </property>
</Properties>
</file>